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360" windowWidth="8685" windowHeight="10995"/>
  </bookViews>
  <sheets>
    <sheet name="Sheet1" sheetId="1" r:id="rId1"/>
  </sheets>
  <definedNames>
    <definedName name="_xlnm.Print_Titles" localSheetId="0">Sheet1!$A:$G,Sheet1!$1:$2</definedName>
    <definedName name="QB_COLUMN_59200" localSheetId="0" hidden="1">Sheet1!$H$2</definedName>
    <definedName name="QB_COLUMN_63620" localSheetId="0" hidden="1">Sheet1!$L$2</definedName>
    <definedName name="QB_COLUMN_64430" localSheetId="0" hidden="1">Sheet1!$N$2</definedName>
    <definedName name="QB_COLUMN_76210" localSheetId="0" hidden="1">Sheet1!$J$2</definedName>
    <definedName name="QB_DATA_0" localSheetId="0" hidden="1">Sheet1!$5:$5,Sheet1!#REF!,Sheet1!#REF!,Sheet1!$6:$6,Sheet1!#REF!,Sheet1!$7:$7,Sheet1!$8:$8,Sheet1!$10:$10,Sheet1!$15:$15,Sheet1!$16:$16,Sheet1!$17:$17,Sheet1!$18:$18,Sheet1!#REF!,Sheet1!#REF!,Sheet1!#REF!,Sheet1!$21:$21</definedName>
    <definedName name="QB_DATA_1" localSheetId="0" hidden="1">Sheet1!$23:$23,Sheet1!$24:$24,Sheet1!$25:$25,Sheet1!$26:$26,Sheet1!$27:$27,Sheet1!#REF!,Sheet1!$28:$28,Sheet1!$31:$31,Sheet1!#REF!,Sheet1!$33:$33,Sheet1!$34:$34,Sheet1!$35:$35,Sheet1!#REF!,Sheet1!$36:$36,Sheet1!$37:$37</definedName>
    <definedName name="QB_FORMULA_0" localSheetId="0" hidden="1">Sheet1!$L$5,Sheet1!$N$5,Sheet1!$N$6,Sheet1!$L$7,Sheet1!$N$7,Sheet1!$L$8,Sheet1!$L$10,Sheet1!$N$10,Sheet1!$H$11,Sheet1!$J$11,Sheet1!$L$11,Sheet1!$N$11,Sheet1!$H$12,Sheet1!$J$12,Sheet1!$L$12,Sheet1!$N$12</definedName>
    <definedName name="QB_FORMULA_1" localSheetId="0" hidden="1">Sheet1!$L$15,Sheet1!$N$15,Sheet1!$L$16,Sheet1!$N$16,Sheet1!$L$17,Sheet1!$N$17,Sheet1!$L$18,Sheet1!$N$18,Sheet1!#REF!,Sheet1!#REF!,Sheet1!$H$19,Sheet1!$J$19,Sheet1!$L$19,Sheet1!$N$19,Sheet1!$H$20,Sheet1!$J$20</definedName>
    <definedName name="QB_FORMULA_2" localSheetId="0" hidden="1">Sheet1!$L$20,Sheet1!$N$20,Sheet1!$L$21,Sheet1!$N$21,Sheet1!$L$23,Sheet1!$N$23,Sheet1!$L$24,Sheet1!$L$25,Sheet1!$N$25,Sheet1!$L$26,Sheet1!$N$26,Sheet1!$L$27,Sheet1!$N$27,Sheet1!$L$28,Sheet1!$N$28,Sheet1!$H$29</definedName>
    <definedName name="QB_FORMULA_3" localSheetId="0" hidden="1">Sheet1!$J$29,Sheet1!$L$29,Sheet1!$N$29,Sheet1!#REF!,Sheet1!$H$32,Sheet1!$J$32,Sheet1!$L$32,Sheet1!$N$32,Sheet1!$L$33,Sheet1!$N$33,Sheet1!$L$34,Sheet1!$N$34,Sheet1!$L$35,Sheet1!$N$35,Sheet1!$L$37,Sheet1!$N$37</definedName>
    <definedName name="QB_FORMULA_4" localSheetId="0" hidden="1">Sheet1!$H$38,Sheet1!$J$38,Sheet1!$L$38,Sheet1!$N$38,Sheet1!$H$39,Sheet1!$L$39,Sheet1!$N$39,Sheet1!$H$40,Sheet1!$L$40,Sheet1!$N$40</definedName>
    <definedName name="QB_ROW_10340" localSheetId="0" hidden="1">Sheet1!$E$8</definedName>
    <definedName name="QB_ROW_116250" localSheetId="0" hidden="1">Sheet1!$F$18</definedName>
    <definedName name="QB_ROW_117260" localSheetId="0" hidden="1">Sheet1!#REF!</definedName>
    <definedName name="QB_ROW_120050" localSheetId="0" hidden="1">Sheet1!#REF!</definedName>
    <definedName name="QB_ROW_120260" localSheetId="0" hidden="1">Sheet1!#REF!</definedName>
    <definedName name="QB_ROW_120350" localSheetId="0" hidden="1">Sheet1!$F$19</definedName>
    <definedName name="QB_ROW_121260" localSheetId="0" hidden="1">Sheet1!#REF!</definedName>
    <definedName name="QB_ROW_123240" localSheetId="0" hidden="1">Sheet1!$E$33</definedName>
    <definedName name="QB_ROW_129240" localSheetId="0" hidden="1">Sheet1!$E$10</definedName>
    <definedName name="QB_ROW_130340" localSheetId="0" hidden="1">Sheet1!$E$37</definedName>
    <definedName name="QB_ROW_13040" localSheetId="0" hidden="1">Sheet1!$E$14</definedName>
    <definedName name="QB_ROW_13340" localSheetId="0" hidden="1">Sheet1!$E$20</definedName>
    <definedName name="QB_ROW_157240" localSheetId="0" hidden="1">Sheet1!#REF!</definedName>
    <definedName name="QB_ROW_16250" localSheetId="0" hidden="1">Sheet1!$F$16</definedName>
    <definedName name="QB_ROW_17250" localSheetId="0" hidden="1">Sheet1!$F$17</definedName>
    <definedName name="QB_ROW_18240" localSheetId="0" hidden="1">Sheet1!$E$21</definedName>
    <definedName name="QB_ROW_18301" localSheetId="0" hidden="1">Sheet1!$A$40</definedName>
    <definedName name="QB_ROW_19011" localSheetId="0" hidden="1">Sheet1!$B$3</definedName>
    <definedName name="QB_ROW_19311" localSheetId="0" hidden="1">Sheet1!$B$39</definedName>
    <definedName name="QB_ROW_20031" localSheetId="0" hidden="1">Sheet1!$D$4</definedName>
    <definedName name="QB_ROW_20331" localSheetId="0" hidden="1">Sheet1!$D$11</definedName>
    <definedName name="QB_ROW_21031" localSheetId="0" hidden="1">Sheet1!$D$13</definedName>
    <definedName name="QB_ROW_21250" localSheetId="0" hidden="1">Sheet1!$F$31</definedName>
    <definedName name="QB_ROW_21331" localSheetId="0" hidden="1">Sheet1!$D$38</definedName>
    <definedName name="QB_ROW_22250" localSheetId="0" hidden="1">Sheet1!$F$15</definedName>
    <definedName name="QB_ROW_24240" localSheetId="0" hidden="1">Sheet1!#REF!</definedName>
    <definedName name="QB_ROW_27240" localSheetId="0" hidden="1">Sheet1!$E$36</definedName>
    <definedName name="QB_ROW_28240" localSheetId="0" hidden="1">Sheet1!$E$34</definedName>
    <definedName name="QB_ROW_30240" localSheetId="0" hidden="1">Sheet1!$E$35</definedName>
    <definedName name="QB_ROW_31040" localSheetId="0" hidden="1">Sheet1!$E$22</definedName>
    <definedName name="QB_ROW_31340" localSheetId="0" hidden="1">Sheet1!$E$29</definedName>
    <definedName name="QB_ROW_32250" localSheetId="0" hidden="1">Sheet1!$F$23</definedName>
    <definedName name="QB_ROW_33250" localSheetId="0" hidden="1">Sheet1!$F$25</definedName>
    <definedName name="QB_ROW_34250" localSheetId="0" hidden="1">Sheet1!$F$24</definedName>
    <definedName name="QB_ROW_36250" localSheetId="0" hidden="1">Sheet1!$F$27</definedName>
    <definedName name="QB_ROW_40250" localSheetId="0" hidden="1">Sheet1!$F$26</definedName>
    <definedName name="QB_ROW_41040" localSheetId="0" hidden="1">Sheet1!$E$30</definedName>
    <definedName name="QB_ROW_41250" localSheetId="0" hidden="1">Sheet1!#REF!</definedName>
    <definedName name="QB_ROW_41340" localSheetId="0" hidden="1">Sheet1!$E$32</definedName>
    <definedName name="QB_ROW_5240" localSheetId="0" hidden="1">Sheet1!#REF!</definedName>
    <definedName name="QB_ROW_6240" localSheetId="0" hidden="1">Sheet1!$E$5</definedName>
    <definedName name="QB_ROW_74250" localSheetId="0" hidden="1">Sheet1!#REF!</definedName>
    <definedName name="QB_ROW_75250" localSheetId="0" hidden="1">Sheet1!$F$28</definedName>
    <definedName name="QB_ROW_78240" localSheetId="0" hidden="1">Sheet1!$E$7</definedName>
    <definedName name="QB_ROW_8340" localSheetId="0" hidden="1">Sheet1!$E$6</definedName>
    <definedName name="QB_ROW_86321" localSheetId="0" hidden="1">Sheet1!$C$12</definedName>
    <definedName name="QB_ROW_9240" localSheetId="0" hidden="1">Sheet1!#REF!</definedName>
    <definedName name="QBCANSUPPORTUPDATE" localSheetId="0">TRUE</definedName>
    <definedName name="QBCOMPANYFILENAME" localSheetId="0">"C:\Users\MJBattaglia\Documents\Quickbooks - Company File\ICSB 10.24.12 MAIN.QBW"</definedName>
    <definedName name="QBENDDATE" localSheetId="0">20140331</definedName>
    <definedName name="QBHEADERSONSCREEN" localSheetId="0">FALSE</definedName>
    <definedName name="QBMETADATASIZE" localSheetId="0">5785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"5e07f0bcef7c43ec943d9cd1938a384f"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7</definedName>
    <definedName name="QBSTARTDATE" localSheetId="0">20130401</definedName>
  </definedNames>
  <calcPr calcId="145621" concurrentCalc="0"/>
</workbook>
</file>

<file path=xl/calcChain.xml><?xml version="1.0" encoding="utf-8"?>
<calcChain xmlns="http://schemas.openxmlformats.org/spreadsheetml/2006/main">
  <c r="L9" i="1" l="1"/>
  <c r="N9" i="1"/>
  <c r="H7" i="1"/>
  <c r="N8" i="1"/>
  <c r="L6" i="1"/>
  <c r="N31" i="1"/>
  <c r="L36" i="1"/>
  <c r="N36" i="1"/>
  <c r="N24" i="1"/>
  <c r="L19" i="1"/>
  <c r="L31" i="1"/>
  <c r="H20" i="1"/>
  <c r="N19" i="1"/>
  <c r="N37" i="1"/>
  <c r="L37" i="1"/>
  <c r="N35" i="1"/>
  <c r="L35" i="1"/>
  <c r="N34" i="1"/>
  <c r="L34" i="1"/>
  <c r="N33" i="1"/>
  <c r="L33" i="1"/>
  <c r="J32" i="1"/>
  <c r="H32" i="1"/>
  <c r="J29" i="1"/>
  <c r="H29" i="1"/>
  <c r="N28" i="1"/>
  <c r="L28" i="1"/>
  <c r="N27" i="1"/>
  <c r="L27" i="1"/>
  <c r="N26" i="1"/>
  <c r="L26" i="1"/>
  <c r="N25" i="1"/>
  <c r="L25" i="1"/>
  <c r="L24" i="1"/>
  <c r="N23" i="1"/>
  <c r="L23" i="1"/>
  <c r="N21" i="1"/>
  <c r="L21" i="1"/>
  <c r="J20" i="1"/>
  <c r="N18" i="1"/>
  <c r="L18" i="1"/>
  <c r="N17" i="1"/>
  <c r="L17" i="1"/>
  <c r="N16" i="1"/>
  <c r="L16" i="1"/>
  <c r="N15" i="1"/>
  <c r="L15" i="1"/>
  <c r="J11" i="1"/>
  <c r="H11" i="1"/>
  <c r="H12" i="1"/>
  <c r="N10" i="1"/>
  <c r="L10" i="1"/>
  <c r="L8" i="1"/>
  <c r="N7" i="1"/>
  <c r="L7" i="1"/>
  <c r="N6" i="1"/>
  <c r="N5" i="1"/>
  <c r="L5" i="1"/>
  <c r="L32" i="1"/>
  <c r="H38" i="1"/>
  <c r="H39" i="1"/>
  <c r="N29" i="1"/>
  <c r="N11" i="1"/>
  <c r="N32" i="1"/>
  <c r="L29" i="1"/>
  <c r="L20" i="1"/>
  <c r="J38" i="1"/>
  <c r="N20" i="1"/>
  <c r="J12" i="1"/>
  <c r="L11" i="1"/>
  <c r="N38" i="1"/>
  <c r="J39" i="1"/>
  <c r="J40" i="1"/>
  <c r="H40" i="1"/>
  <c r="L38" i="1"/>
  <c r="N12" i="1"/>
  <c r="L12" i="1"/>
  <c r="L39" i="1"/>
  <c r="N39" i="1"/>
  <c r="N40" i="1"/>
  <c r="L40" i="1"/>
</calcChain>
</file>

<file path=xl/sharedStrings.xml><?xml version="1.0" encoding="utf-8"?>
<sst xmlns="http://schemas.openxmlformats.org/spreadsheetml/2006/main" count="43" uniqueCount="43">
  <si>
    <t>Budget</t>
  </si>
  <si>
    <t>$ Over Budget</t>
  </si>
  <si>
    <t>% of Budget</t>
  </si>
  <si>
    <t>Ordinary Income/Expense</t>
  </si>
  <si>
    <t>Income</t>
  </si>
  <si>
    <t>41000 · Affilate Fees Revenue</t>
  </si>
  <si>
    <t>41100 · World Conference Fees</t>
  </si>
  <si>
    <t>41250 · JSBM Royalties</t>
  </si>
  <si>
    <t>41300 · Interest Income</t>
  </si>
  <si>
    <t>49800 · Special Project</t>
  </si>
  <si>
    <t>Total Income</t>
  </si>
  <si>
    <t>Gross Profit</t>
  </si>
  <si>
    <t>Expense</t>
  </si>
  <si>
    <t>60050 · Administration Expense</t>
  </si>
  <si>
    <t>60051 · ICSB Office Travel</t>
  </si>
  <si>
    <t>60053 · Telephone</t>
  </si>
  <si>
    <t>60056 · Insurance</t>
  </si>
  <si>
    <t>60058 · Office Expense</t>
  </si>
  <si>
    <t>60060 · ICSB Professional Fees</t>
  </si>
  <si>
    <t>Total 60050 · Administration Expense</t>
  </si>
  <si>
    <t>60052 · ICSB-GW Office</t>
  </si>
  <si>
    <t>61000 · Executive Expenses</t>
  </si>
  <si>
    <t>61001 · President Travel</t>
  </si>
  <si>
    <t>61002 · President Elect Travel</t>
  </si>
  <si>
    <t>61003 · Past President Travel</t>
  </si>
  <si>
    <t>61005 · SVP Travel (6 SVPS)</t>
  </si>
  <si>
    <t>61010 · Board Meetings</t>
  </si>
  <si>
    <t>61014 · Unallocated - Pres discretio</t>
  </si>
  <si>
    <t>Total 61000 · Executive Expenses</t>
  </si>
  <si>
    <t>63000 · Marketing Expense</t>
  </si>
  <si>
    <t>63003 · Marketing</t>
  </si>
  <si>
    <t>Total 63000 · Marketing Expense</t>
  </si>
  <si>
    <t>63005 · Affiliate Chapter Development</t>
  </si>
  <si>
    <t>64000 · Web Site Expense</t>
  </si>
  <si>
    <t>65003 · Bank Fees</t>
  </si>
  <si>
    <t>66001 · Best Paper Award</t>
  </si>
  <si>
    <t>69800 · Special Projects</t>
  </si>
  <si>
    <t>Total Expense</t>
  </si>
  <si>
    <t>Net Ordinary Income</t>
  </si>
  <si>
    <t>Net Income</t>
  </si>
  <si>
    <t>Notes</t>
  </si>
  <si>
    <t>Apr '14 - Mar '15</t>
  </si>
  <si>
    <t>49000 · ICSB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</si>
</sst>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#%;[Red]\-#,##0.0#%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 applyBorder="1"/>
    <xf numFmtId="164" fontId="1" fillId="0" borderId="0" xfId="0" applyNumberFormat="1" applyFont="1" applyBorder="1"/>
    <xf numFmtId="164" fontId="2" fillId="0" borderId="0" xfId="0" applyNumberFormat="1" applyFont="1" applyFill="1"/>
    <xf numFmtId="164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9525</xdr:colOff>
      <xdr:row>3</xdr:row>
      <xdr:rowOff>180973</xdr:rowOff>
    </xdr:from>
    <xdr:to>
      <xdr:col>24</xdr:col>
      <xdr:colOff>0</xdr:colOff>
      <xdr:row>40</xdr:row>
      <xdr:rowOff>63500</xdr:rowOff>
    </xdr:to>
    <xdr:sp macro="" textlink="">
      <xdr:nvSpPr>
        <xdr:cNvPr id="2" name="TextBox 1"/>
        <xdr:cNvSpPr txBox="1"/>
      </xdr:nvSpPr>
      <xdr:spPr>
        <a:xfrm>
          <a:off x="8797925" y="803273"/>
          <a:ext cx="5476875" cy="854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41000 - Affiliate Fees</a:t>
          </a:r>
          <a:r>
            <a:rPr lang="en-US" sz="1100" b="1" baseline="0"/>
            <a:t> Revenue  </a:t>
          </a:r>
        </a:p>
        <a:p>
          <a:r>
            <a:rPr lang="en-US" sz="1100" b="0" baseline="0"/>
            <a:t>- First Quarter affiliate invoices for April-May 2014 distirbuted in June 2014</a:t>
          </a:r>
        </a:p>
        <a:p>
          <a:r>
            <a:rPr lang="en-US" sz="1100" b="0" baseline="0"/>
            <a:t>- Revenue received from ICSB Argentina and ICSB Korea for pre-paid travel support to ICSB 2014 World Conference</a:t>
          </a:r>
        </a:p>
        <a:p>
          <a:endParaRPr lang="en-US" sz="1100"/>
        </a:p>
        <a:p>
          <a:r>
            <a:rPr lang="en-US" sz="1100" b="1"/>
            <a:t>41100 - World Conference Fees</a:t>
          </a:r>
        </a:p>
        <a:p>
          <a:r>
            <a:rPr lang="en-US" sz="1100"/>
            <a:t>-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ICSB 2014 Host Dublin Institute of Technology</a:t>
          </a:r>
          <a:r>
            <a:rPr lang="en-US"/>
            <a:t> 2nd Payment ($8,500 - per contract amount drops to $7,500 if</a:t>
          </a:r>
          <a:r>
            <a:rPr lang="en-US" baseline="0"/>
            <a:t> paid by commencement of conference</a:t>
          </a:r>
          <a:r>
            <a:rPr lang="en-US"/>
            <a:t>)</a:t>
          </a:r>
        </a:p>
        <a:p>
          <a:r>
            <a:rPr lang="en-US"/>
            <a:t>- ICSB 2015 Host Qigndao College 1st Payment ($12,500)</a:t>
          </a:r>
        </a:p>
        <a:p>
          <a:endParaRPr lang="en-US" sz="1100"/>
        </a:p>
        <a:p>
          <a:r>
            <a:rPr lang="en-US" sz="1100" b="1"/>
            <a:t>41250 - JSBM Royalties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Three (3) royalty check payments received each year from Wiley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49800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Special Project </a:t>
          </a:r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VISA Agreement renewed for $75,000 USD for one year term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Revenuew collected from Nigerian delegation for a training event in Washington DC - One week leadership bootcamp ($42k)</a:t>
          </a:r>
        </a:p>
        <a:p>
          <a:endParaRPr lang="en-US"/>
        </a:p>
        <a:p>
          <a:r>
            <a:rPr lang="en-US" b="1"/>
            <a:t>60051 - ICSB Office Travel</a:t>
          </a:r>
        </a:p>
        <a:p>
          <a:r>
            <a:rPr lang="en-US"/>
            <a:t>- Airfare and Hotel Accomodations  for ICSB 2014 World Conference </a:t>
          </a:r>
        </a:p>
        <a:p>
          <a:r>
            <a:rPr lang="en-US" baseline="0"/>
            <a:t>- Airfare for M.Battaglia to Fort Worth Texas for Mid Year Board meeting.</a:t>
          </a:r>
        </a:p>
        <a:p>
          <a:endParaRPr lang="en-US" baseline="0"/>
        </a:p>
        <a:p>
          <a:r>
            <a:rPr lang="en-US" b="1" baseline="0"/>
            <a:t>60053 - Telephone</a:t>
          </a:r>
        </a:p>
        <a:p>
          <a:r>
            <a:rPr lang="en-US" baseline="0"/>
            <a:t>- Conference call expenses and webinar phone charges.</a:t>
          </a:r>
        </a:p>
        <a:p>
          <a:endParaRPr lang="en-US" baseline="0"/>
        </a:p>
        <a:p>
          <a:r>
            <a:rPr lang="en-US" b="1" baseline="0"/>
            <a:t>60052 - ICSB-GW Office </a:t>
          </a:r>
        </a:p>
        <a:p>
          <a:r>
            <a:rPr lang="en-US" b="1" baseline="0"/>
            <a:t>- </a:t>
          </a:r>
          <a:r>
            <a:rPr lang="en-US" b="0" baseline="0"/>
            <a:t>One invoice received from GW  for our FY 2014-15 ($35k)</a:t>
          </a:r>
        </a:p>
        <a:p>
          <a:r>
            <a:rPr lang="en-US" b="0" baseline="0"/>
            <a:t>- Expenses paid to Maureen Joudrey ($15k) for special project work tied to ICSB Foundation</a:t>
          </a:r>
        </a:p>
        <a:p>
          <a:endParaRPr lang="en-US" b="1" baseline="0"/>
        </a:p>
        <a:p>
          <a:r>
            <a:rPr lang="en-US" b="1" baseline="0"/>
            <a:t>61001 - President Travel</a:t>
          </a:r>
        </a:p>
        <a:p>
          <a:r>
            <a:rPr lang="en-US" baseline="0"/>
            <a:t>- Travel re-imbursement to DC for IADB development meetings </a:t>
          </a:r>
        </a:p>
        <a:p>
          <a:endParaRPr lang="en-US" baseline="0"/>
        </a:p>
        <a:p>
          <a:r>
            <a:rPr lang="en-US" b="1" baseline="0"/>
            <a:t>61005 - SVP Travel (6 SVPs)</a:t>
          </a:r>
        </a:p>
        <a:p>
          <a:r>
            <a:rPr lang="en-US" baseline="0"/>
            <a:t>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Travel re-imbursement for Ki-Chan Kim to DC for IADB development meetings </a:t>
          </a:r>
          <a:endParaRPr lang="en-US">
            <a:effectLst/>
          </a:endParaRPr>
        </a:p>
        <a:p>
          <a:endParaRPr lang="en-US" baseline="0"/>
        </a:p>
        <a:p>
          <a:r>
            <a:rPr lang="en-US" b="1" baseline="0"/>
            <a:t>63005 - Affiliate Chapter Development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1" baseline="0"/>
            <a:t>-  </a:t>
          </a:r>
          <a:r>
            <a:rPr lang="en-US" b="0" baseline="0"/>
            <a:t>Pre-paid travel expenses for ICSB Argentina and ICSB Korea that will be re-imbursed in Affiluate Fees revenue category ($3k)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0" baseline="0"/>
            <a:t>- Conference registrations paid for Jim Beers (Mentoring Program), Tony Mendes and Jeff Vanevenhoven (USASBE).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0" baseline="0"/>
            <a:t>- Hotel expense in Singapore for AACSB development meetings.</a:t>
          </a:r>
        </a:p>
        <a:p>
          <a:endParaRPr lang="en-US" baseline="0"/>
        </a:p>
        <a:p>
          <a:r>
            <a:rPr lang="en-US" b="1" baseline="0"/>
            <a:t>64000 - Web Site Expense </a:t>
          </a:r>
        </a:p>
        <a:p>
          <a:r>
            <a:rPr lang="en-US" b="0" baseline="0"/>
            <a:t>- Expenses incurred for new ICSB app in Apple and Android stores, plus new website on wordpress platform.</a:t>
          </a:r>
        </a:p>
        <a:p>
          <a:endParaRPr lang="en-US" baseline="0"/>
        </a:p>
        <a:p>
          <a:r>
            <a:rPr lang="en-US" b="1" baseline="0"/>
            <a:t>69800 - Special Projects</a:t>
          </a:r>
        </a:p>
        <a:p>
          <a:r>
            <a:rPr lang="en-US" baseline="0"/>
            <a:t>- Expenses incurred during SBA Small Business Week in Washington DC (May 2014) with VISA delegates on-site.</a:t>
          </a:r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 baseline="0"/>
        </a:p>
        <a:p>
          <a:endParaRPr lang="en-US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41"/>
  <sheetViews>
    <sheetView tabSelected="1" zoomScale="75" zoomScaleNormal="75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O12" sqref="O12"/>
    </sheetView>
  </sheetViews>
  <sheetFormatPr defaultRowHeight="15" x14ac:dyDescent="0.25"/>
  <cols>
    <col min="1" max="6" width="3" style="22" customWidth="1"/>
    <col min="7" max="7" width="36.28515625" style="22" customWidth="1"/>
    <col min="8" max="8" width="18.42578125" style="23" bestFit="1" customWidth="1"/>
    <col min="9" max="9" width="2.28515625" style="23" customWidth="1"/>
    <col min="10" max="10" width="11.140625" style="23" bestFit="1" customWidth="1"/>
    <col min="11" max="11" width="2.28515625" style="23" customWidth="1"/>
    <col min="12" max="12" width="16.85546875" style="23" bestFit="1" customWidth="1"/>
    <col min="13" max="13" width="2.28515625" style="23" customWidth="1"/>
    <col min="14" max="14" width="14.42578125" style="23" bestFit="1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3"/>
      <c r="I1" s="2"/>
      <c r="J1" s="3"/>
      <c r="K1" s="2"/>
      <c r="L1" s="3"/>
      <c r="M1" s="2"/>
      <c r="N1" s="3"/>
    </row>
    <row r="2" spans="1:16" s="21" customFormat="1" ht="16.5" thickTop="1" thickBot="1" x14ac:dyDescent="0.3">
      <c r="A2" s="18"/>
      <c r="B2" s="18"/>
      <c r="C2" s="18"/>
      <c r="D2" s="18"/>
      <c r="E2" s="18"/>
      <c r="F2" s="18"/>
      <c r="G2" s="18"/>
      <c r="H2" s="19" t="s">
        <v>41</v>
      </c>
      <c r="I2" s="20"/>
      <c r="J2" s="19" t="s">
        <v>0</v>
      </c>
      <c r="K2" s="20"/>
      <c r="L2" s="19" t="s">
        <v>1</v>
      </c>
      <c r="M2" s="20"/>
      <c r="N2" s="19" t="s">
        <v>2</v>
      </c>
      <c r="P2" s="19" t="s">
        <v>40</v>
      </c>
    </row>
    <row r="3" spans="1:16" ht="15.75" thickTop="1" x14ac:dyDescent="0.25">
      <c r="A3" s="1"/>
      <c r="B3" s="1" t="s">
        <v>3</v>
      </c>
      <c r="C3" s="1"/>
      <c r="D3" s="1"/>
      <c r="E3" s="1"/>
      <c r="F3" s="1"/>
      <c r="G3" s="1"/>
      <c r="H3" s="4"/>
      <c r="I3" s="5"/>
      <c r="J3" s="4"/>
      <c r="K3" s="5"/>
      <c r="L3" s="4"/>
      <c r="M3" s="5"/>
      <c r="N3" s="6"/>
    </row>
    <row r="4" spans="1:16" x14ac:dyDescent="0.25">
      <c r="A4" s="1"/>
      <c r="B4" s="1"/>
      <c r="C4" s="1"/>
      <c r="D4" s="1" t="s">
        <v>4</v>
      </c>
      <c r="E4" s="1"/>
      <c r="F4" s="1"/>
      <c r="G4" s="1"/>
      <c r="H4" s="4"/>
      <c r="I4" s="5"/>
      <c r="J4" s="4"/>
      <c r="K4" s="5"/>
      <c r="L4" s="4"/>
      <c r="M4" s="5"/>
      <c r="N4" s="6"/>
    </row>
    <row r="5" spans="1:16" x14ac:dyDescent="0.25">
      <c r="A5" s="1"/>
      <c r="B5" s="1"/>
      <c r="C5" s="1"/>
      <c r="D5" s="1"/>
      <c r="E5" s="1" t="s">
        <v>5</v>
      </c>
      <c r="F5" s="1"/>
      <c r="G5" s="1"/>
      <c r="H5" s="4">
        <v>3047.66</v>
      </c>
      <c r="I5" s="5"/>
      <c r="J5" s="4">
        <v>45000</v>
      </c>
      <c r="K5" s="5"/>
      <c r="L5" s="4">
        <f t="shared" ref="L5:L12" si="0">ROUND((H5-J5),5)</f>
        <v>-41952.34</v>
      </c>
      <c r="M5" s="5"/>
      <c r="N5" s="6">
        <f t="shared" ref="N5:N12" si="1">ROUND(IF(J5=0, IF(H5=0, 0, 1), H5/J5),5)</f>
        <v>6.7729999999999999E-2</v>
      </c>
    </row>
    <row r="6" spans="1:16" x14ac:dyDescent="0.25">
      <c r="A6" s="1"/>
      <c r="B6" s="1"/>
      <c r="C6" s="1"/>
      <c r="D6" s="1"/>
      <c r="E6" s="1" t="s">
        <v>6</v>
      </c>
      <c r="F6" s="1"/>
      <c r="G6" s="1"/>
      <c r="H6" s="4">
        <v>21000</v>
      </c>
      <c r="I6" s="5"/>
      <c r="J6" s="4">
        <v>25000</v>
      </c>
      <c r="K6" s="5"/>
      <c r="L6" s="4">
        <f t="shared" si="0"/>
        <v>-4000</v>
      </c>
      <c r="M6" s="5"/>
      <c r="N6" s="6">
        <f t="shared" si="1"/>
        <v>0.84</v>
      </c>
    </row>
    <row r="7" spans="1:16" x14ac:dyDescent="0.25">
      <c r="A7" s="1"/>
      <c r="B7" s="1"/>
      <c r="C7" s="1"/>
      <c r="D7" s="1"/>
      <c r="E7" s="1" t="s">
        <v>7</v>
      </c>
      <c r="F7" s="1"/>
      <c r="G7" s="1"/>
      <c r="H7" s="4">
        <f>2740.57+56.25</f>
        <v>2796.82</v>
      </c>
      <c r="I7" s="5"/>
      <c r="J7" s="4">
        <v>55000</v>
      </c>
      <c r="K7" s="5"/>
      <c r="L7" s="4">
        <f t="shared" si="0"/>
        <v>-52203.18</v>
      </c>
      <c r="M7" s="5"/>
      <c r="N7" s="6">
        <f t="shared" si="1"/>
        <v>5.0849999999999999E-2</v>
      </c>
    </row>
    <row r="8" spans="1:16" x14ac:dyDescent="0.25">
      <c r="A8" s="1"/>
      <c r="B8" s="1"/>
      <c r="C8" s="1"/>
      <c r="D8" s="1"/>
      <c r="E8" s="1" t="s">
        <v>8</v>
      </c>
      <c r="F8" s="1"/>
      <c r="G8" s="1"/>
      <c r="H8" s="4">
        <v>0</v>
      </c>
      <c r="I8" s="5"/>
      <c r="J8" s="4">
        <v>500</v>
      </c>
      <c r="K8" s="5"/>
      <c r="L8" s="4">
        <f t="shared" si="0"/>
        <v>-500</v>
      </c>
      <c r="M8" s="5"/>
      <c r="N8" s="6">
        <f t="shared" si="1"/>
        <v>0</v>
      </c>
    </row>
    <row r="9" spans="1:16" x14ac:dyDescent="0.25">
      <c r="A9" s="1"/>
      <c r="B9" s="1"/>
      <c r="C9" s="1"/>
      <c r="D9" s="1"/>
      <c r="E9" s="1" t="s">
        <v>9</v>
      </c>
      <c r="F9" s="1"/>
      <c r="G9" s="1"/>
      <c r="H9" s="4">
        <v>117640</v>
      </c>
      <c r="I9" s="5"/>
      <c r="J9" s="4">
        <v>75000</v>
      </c>
      <c r="K9" s="5"/>
      <c r="L9" s="4">
        <f t="shared" si="0"/>
        <v>42640</v>
      </c>
      <c r="M9" s="5"/>
      <c r="N9" s="6">
        <f t="shared" si="1"/>
        <v>1.56853</v>
      </c>
    </row>
    <row r="10" spans="1:16" ht="15.75" thickBot="1" x14ac:dyDescent="0.3">
      <c r="A10" s="1"/>
      <c r="B10" s="1"/>
      <c r="C10" s="1"/>
      <c r="D10" s="1"/>
      <c r="E10" s="1" t="s">
        <v>42</v>
      </c>
      <c r="F10" s="1"/>
      <c r="G10" s="1"/>
      <c r="H10" s="7">
        <v>0</v>
      </c>
      <c r="I10" s="5"/>
      <c r="J10" s="7">
        <v>24000</v>
      </c>
      <c r="K10" s="5"/>
      <c r="L10" s="7">
        <f t="shared" si="0"/>
        <v>-24000</v>
      </c>
      <c r="M10" s="5"/>
      <c r="N10" s="8">
        <f t="shared" si="1"/>
        <v>0</v>
      </c>
    </row>
    <row r="11" spans="1:16" ht="15.75" thickBot="1" x14ac:dyDescent="0.3">
      <c r="A11" s="1"/>
      <c r="B11" s="1"/>
      <c r="C11" s="1"/>
      <c r="D11" s="1" t="s">
        <v>10</v>
      </c>
      <c r="E11" s="1"/>
      <c r="F11" s="1"/>
      <c r="G11" s="1"/>
      <c r="H11" s="9">
        <f>ROUND(SUM(H4:H10),5)</f>
        <v>144484.48000000001</v>
      </c>
      <c r="I11" s="5"/>
      <c r="J11" s="9">
        <f>ROUND(SUM(J4:J10),5)</f>
        <v>224500</v>
      </c>
      <c r="K11" s="5"/>
      <c r="L11" s="9">
        <f t="shared" si="0"/>
        <v>-80015.520000000004</v>
      </c>
      <c r="M11" s="5"/>
      <c r="N11" s="10">
        <f t="shared" si="1"/>
        <v>0.64358000000000004</v>
      </c>
    </row>
    <row r="12" spans="1:16" ht="30" customHeight="1" x14ac:dyDescent="0.25">
      <c r="A12" s="1"/>
      <c r="B12" s="1"/>
      <c r="C12" s="1" t="s">
        <v>11</v>
      </c>
      <c r="D12" s="1"/>
      <c r="E12" s="1"/>
      <c r="F12" s="1"/>
      <c r="G12" s="1"/>
      <c r="H12" s="4">
        <f>H11</f>
        <v>144484.48000000001</v>
      </c>
      <c r="I12" s="5"/>
      <c r="J12" s="4">
        <f>J11</f>
        <v>224500</v>
      </c>
      <c r="K12" s="5"/>
      <c r="L12" s="4">
        <f t="shared" si="0"/>
        <v>-80015.520000000004</v>
      </c>
      <c r="M12" s="5"/>
      <c r="N12" s="6">
        <f t="shared" si="1"/>
        <v>0.64358000000000004</v>
      </c>
    </row>
    <row r="13" spans="1:16" ht="30" customHeight="1" x14ac:dyDescent="0.25">
      <c r="A13" s="1"/>
      <c r="B13" s="1"/>
      <c r="C13" s="1"/>
      <c r="D13" s="1" t="s">
        <v>12</v>
      </c>
      <c r="E13" s="1"/>
      <c r="F13" s="1"/>
      <c r="G13" s="1"/>
      <c r="H13" s="27"/>
      <c r="I13" s="5"/>
      <c r="J13" s="4"/>
      <c r="K13" s="5"/>
      <c r="L13" s="4"/>
      <c r="M13" s="5"/>
      <c r="N13" s="6"/>
    </row>
    <row r="14" spans="1:16" x14ac:dyDescent="0.25">
      <c r="A14" s="1"/>
      <c r="B14" s="1"/>
      <c r="C14" s="1"/>
      <c r="D14" s="1"/>
      <c r="E14" s="1" t="s">
        <v>13</v>
      </c>
      <c r="F14" s="1"/>
      <c r="G14" s="1"/>
      <c r="H14" s="4"/>
      <c r="I14" s="5"/>
      <c r="J14" s="4"/>
      <c r="K14" s="5"/>
      <c r="L14" s="4"/>
      <c r="M14" s="5"/>
      <c r="N14" s="6"/>
    </row>
    <row r="15" spans="1:16" x14ac:dyDescent="0.25">
      <c r="A15" s="1"/>
      <c r="B15" s="1"/>
      <c r="C15" s="1"/>
      <c r="D15" s="1"/>
      <c r="E15" s="1"/>
      <c r="F15" s="1" t="s">
        <v>14</v>
      </c>
      <c r="G15" s="1"/>
      <c r="H15" s="4">
        <v>3353.11</v>
      </c>
      <c r="I15" s="5"/>
      <c r="J15" s="4">
        <v>6000</v>
      </c>
      <c r="K15" s="5"/>
      <c r="L15" s="4">
        <f t="shared" ref="L15:L21" si="2">ROUND((H15-J15),5)</f>
        <v>-2646.89</v>
      </c>
      <c r="M15" s="5"/>
      <c r="N15" s="6">
        <f t="shared" ref="N15:N21" si="3">ROUND(IF(J15=0, IF(H15=0, 0, 1), H15/J15),5)</f>
        <v>0.55884999999999996</v>
      </c>
    </row>
    <row r="16" spans="1:16" x14ac:dyDescent="0.25">
      <c r="A16" s="1"/>
      <c r="B16" s="1"/>
      <c r="C16" s="1"/>
      <c r="D16" s="1"/>
      <c r="E16" s="1"/>
      <c r="F16" s="1" t="s">
        <v>15</v>
      </c>
      <c r="G16" s="1"/>
      <c r="H16" s="4">
        <v>989.29</v>
      </c>
      <c r="I16" s="5"/>
      <c r="J16" s="4">
        <v>3000</v>
      </c>
      <c r="K16" s="5"/>
      <c r="L16" s="4">
        <f t="shared" si="2"/>
        <v>-2010.71</v>
      </c>
      <c r="M16" s="5"/>
      <c r="N16" s="6">
        <f t="shared" si="3"/>
        <v>0.32976</v>
      </c>
    </row>
    <row r="17" spans="1:14" x14ac:dyDescent="0.25">
      <c r="A17" s="1"/>
      <c r="B17" s="1"/>
      <c r="C17" s="1"/>
      <c r="D17" s="1"/>
      <c r="E17" s="1"/>
      <c r="F17" s="1" t="s">
        <v>16</v>
      </c>
      <c r="G17" s="1"/>
      <c r="H17" s="4">
        <v>0</v>
      </c>
      <c r="I17" s="5"/>
      <c r="J17" s="4">
        <v>1500</v>
      </c>
      <c r="K17" s="5"/>
      <c r="L17" s="4">
        <f t="shared" si="2"/>
        <v>-1500</v>
      </c>
      <c r="M17" s="5"/>
      <c r="N17" s="6">
        <f t="shared" si="3"/>
        <v>0</v>
      </c>
    </row>
    <row r="18" spans="1:14" x14ac:dyDescent="0.25">
      <c r="A18" s="1"/>
      <c r="B18" s="1"/>
      <c r="C18" s="1"/>
      <c r="D18" s="1"/>
      <c r="E18" s="1"/>
      <c r="F18" s="1" t="s">
        <v>17</v>
      </c>
      <c r="G18" s="1"/>
      <c r="H18" s="7">
        <v>27.04</v>
      </c>
      <c r="I18" s="5"/>
      <c r="J18" s="7">
        <v>500</v>
      </c>
      <c r="K18" s="5"/>
      <c r="L18" s="7">
        <f t="shared" si="2"/>
        <v>-472.96</v>
      </c>
      <c r="M18" s="24"/>
      <c r="N18" s="8">
        <f t="shared" si="3"/>
        <v>5.4080000000000003E-2</v>
      </c>
    </row>
    <row r="19" spans="1:14" ht="15.75" thickBot="1" x14ac:dyDescent="0.3">
      <c r="A19" s="1"/>
      <c r="B19" s="1"/>
      <c r="C19" s="1"/>
      <c r="D19" s="1"/>
      <c r="E19" s="1"/>
      <c r="F19" s="1" t="s">
        <v>18</v>
      </c>
      <c r="G19" s="1"/>
      <c r="H19" s="11">
        <v>85</v>
      </c>
      <c r="I19" s="5"/>
      <c r="J19" s="11">
        <v>5000</v>
      </c>
      <c r="K19" s="5"/>
      <c r="L19" s="11">
        <f t="shared" si="2"/>
        <v>-4915</v>
      </c>
      <c r="M19" s="5"/>
      <c r="N19" s="12">
        <f t="shared" si="3"/>
        <v>1.7000000000000001E-2</v>
      </c>
    </row>
    <row r="20" spans="1:14" ht="30" customHeight="1" x14ac:dyDescent="0.25">
      <c r="A20" s="1"/>
      <c r="B20" s="1"/>
      <c r="C20" s="1"/>
      <c r="D20" s="1"/>
      <c r="E20" s="1" t="s">
        <v>19</v>
      </c>
      <c r="F20" s="1"/>
      <c r="G20" s="1"/>
      <c r="H20" s="4">
        <f>ROUND(SUM(H14:H18)+H19,5)</f>
        <v>4454.4399999999996</v>
      </c>
      <c r="I20" s="5"/>
      <c r="J20" s="4">
        <f>ROUND(SUM(J14:J18)+J19,5)</f>
        <v>16000</v>
      </c>
      <c r="K20" s="5"/>
      <c r="L20" s="4">
        <f t="shared" si="2"/>
        <v>-11545.56</v>
      </c>
      <c r="M20" s="5"/>
      <c r="N20" s="6">
        <f t="shared" si="3"/>
        <v>0.27839999999999998</v>
      </c>
    </row>
    <row r="21" spans="1:14" ht="30" customHeight="1" x14ac:dyDescent="0.25">
      <c r="A21" s="1"/>
      <c r="B21" s="1"/>
      <c r="C21" s="1"/>
      <c r="D21" s="1"/>
      <c r="E21" s="1" t="s">
        <v>20</v>
      </c>
      <c r="F21" s="1"/>
      <c r="G21" s="1"/>
      <c r="H21" s="4">
        <v>45000</v>
      </c>
      <c r="I21" s="5"/>
      <c r="J21" s="4">
        <v>160000</v>
      </c>
      <c r="K21" s="5"/>
      <c r="L21" s="4">
        <f t="shared" si="2"/>
        <v>-115000</v>
      </c>
      <c r="M21" s="5"/>
      <c r="N21" s="6">
        <f t="shared" si="3"/>
        <v>0.28125</v>
      </c>
    </row>
    <row r="22" spans="1:14" x14ac:dyDescent="0.25">
      <c r="A22" s="1"/>
      <c r="B22" s="1"/>
      <c r="C22" s="1"/>
      <c r="D22" s="1"/>
      <c r="E22" s="1" t="s">
        <v>21</v>
      </c>
      <c r="F22" s="1"/>
      <c r="G22" s="1"/>
      <c r="H22" s="4"/>
      <c r="I22" s="5"/>
      <c r="J22" s="4"/>
      <c r="K22" s="5"/>
      <c r="L22" s="4"/>
      <c r="M22" s="5"/>
      <c r="N22" s="6"/>
    </row>
    <row r="23" spans="1:14" x14ac:dyDescent="0.25">
      <c r="A23" s="1"/>
      <c r="B23" s="1"/>
      <c r="C23" s="1"/>
      <c r="D23" s="1"/>
      <c r="E23" s="1"/>
      <c r="F23" s="1" t="s">
        <v>22</v>
      </c>
      <c r="G23" s="1"/>
      <c r="H23" s="26">
        <v>797.49</v>
      </c>
      <c r="I23" s="5"/>
      <c r="J23" s="4">
        <v>4000</v>
      </c>
      <c r="K23" s="5"/>
      <c r="L23" s="4">
        <f t="shared" ref="L23:L29" si="4">ROUND((H23-J23),5)</f>
        <v>-3202.51</v>
      </c>
      <c r="M23" s="5"/>
      <c r="N23" s="6">
        <f t="shared" ref="N23:N29" si="5">ROUND(IF(J23=0, IF(H23=0, 0, 1), H23/J23),5)</f>
        <v>0.19936999999999999</v>
      </c>
    </row>
    <row r="24" spans="1:14" x14ac:dyDescent="0.25">
      <c r="A24" s="1"/>
      <c r="B24" s="1"/>
      <c r="C24" s="1"/>
      <c r="D24" s="1"/>
      <c r="E24" s="1"/>
      <c r="F24" s="1" t="s">
        <v>23</v>
      </c>
      <c r="G24" s="1"/>
      <c r="H24" s="4">
        <v>0</v>
      </c>
      <c r="I24" s="5"/>
      <c r="J24" s="4">
        <v>2000</v>
      </c>
      <c r="K24" s="5"/>
      <c r="L24" s="4">
        <f t="shared" si="4"/>
        <v>-2000</v>
      </c>
      <c r="M24" s="5"/>
      <c r="N24" s="6">
        <f t="shared" si="5"/>
        <v>0</v>
      </c>
    </row>
    <row r="25" spans="1:14" x14ac:dyDescent="0.25">
      <c r="A25" s="1"/>
      <c r="B25" s="1"/>
      <c r="C25" s="1"/>
      <c r="D25" s="1"/>
      <c r="E25" s="1"/>
      <c r="F25" s="1" t="s">
        <v>24</v>
      </c>
      <c r="G25" s="1"/>
      <c r="H25" s="4">
        <v>0</v>
      </c>
      <c r="I25" s="5"/>
      <c r="J25" s="4">
        <v>500</v>
      </c>
      <c r="K25" s="5"/>
      <c r="L25" s="4">
        <f t="shared" si="4"/>
        <v>-500</v>
      </c>
      <c r="M25" s="5"/>
      <c r="N25" s="6">
        <f t="shared" si="5"/>
        <v>0</v>
      </c>
    </row>
    <row r="26" spans="1:14" x14ac:dyDescent="0.25">
      <c r="A26" s="1"/>
      <c r="B26" s="1"/>
      <c r="C26" s="1"/>
      <c r="D26" s="1"/>
      <c r="E26" s="1"/>
      <c r="F26" s="1" t="s">
        <v>25</v>
      </c>
      <c r="G26" s="1"/>
      <c r="H26" s="4">
        <v>978.49</v>
      </c>
      <c r="I26" s="5"/>
      <c r="J26" s="4">
        <v>1500</v>
      </c>
      <c r="K26" s="5"/>
      <c r="L26" s="4">
        <f t="shared" si="4"/>
        <v>-521.51</v>
      </c>
      <c r="M26" s="5"/>
      <c r="N26" s="6">
        <f t="shared" si="5"/>
        <v>0.65232999999999997</v>
      </c>
    </row>
    <row r="27" spans="1:14" x14ac:dyDescent="0.25">
      <c r="A27" s="1"/>
      <c r="B27" s="1"/>
      <c r="C27" s="1"/>
      <c r="D27" s="1"/>
      <c r="E27" s="1"/>
      <c r="F27" s="1" t="s">
        <v>26</v>
      </c>
      <c r="G27" s="1"/>
      <c r="H27" s="4">
        <v>0</v>
      </c>
      <c r="I27" s="5"/>
      <c r="J27" s="4">
        <v>3000</v>
      </c>
      <c r="K27" s="5"/>
      <c r="L27" s="4">
        <f t="shared" si="4"/>
        <v>-3000</v>
      </c>
      <c r="M27" s="5"/>
      <c r="N27" s="6">
        <f t="shared" si="5"/>
        <v>0</v>
      </c>
    </row>
    <row r="28" spans="1:14" ht="15.75" thickBot="1" x14ac:dyDescent="0.3">
      <c r="A28" s="1"/>
      <c r="B28" s="1"/>
      <c r="C28" s="1"/>
      <c r="D28" s="1"/>
      <c r="E28" s="1"/>
      <c r="F28" s="1" t="s">
        <v>27</v>
      </c>
      <c r="G28" s="1"/>
      <c r="H28" s="11">
        <v>0</v>
      </c>
      <c r="I28" s="5"/>
      <c r="J28" s="11">
        <v>500</v>
      </c>
      <c r="K28" s="5"/>
      <c r="L28" s="11">
        <f t="shared" si="4"/>
        <v>-500</v>
      </c>
      <c r="M28" s="5"/>
      <c r="N28" s="12">
        <f t="shared" si="5"/>
        <v>0</v>
      </c>
    </row>
    <row r="29" spans="1:14" x14ac:dyDescent="0.25">
      <c r="A29" s="1"/>
      <c r="B29" s="1"/>
      <c r="C29" s="1"/>
      <c r="D29" s="1"/>
      <c r="E29" s="1" t="s">
        <v>28</v>
      </c>
      <c r="F29" s="1"/>
      <c r="G29" s="1"/>
      <c r="H29" s="4">
        <f>ROUND(SUM(H22:H28),5)</f>
        <v>1775.98</v>
      </c>
      <c r="I29" s="5"/>
      <c r="J29" s="4">
        <f>ROUND(SUM(J22:J28),5)</f>
        <v>11500</v>
      </c>
      <c r="K29" s="5"/>
      <c r="L29" s="4">
        <f t="shared" si="4"/>
        <v>-9724.02</v>
      </c>
      <c r="M29" s="5"/>
      <c r="N29" s="6">
        <f t="shared" si="5"/>
        <v>0.15443000000000001</v>
      </c>
    </row>
    <row r="30" spans="1:14" ht="30" customHeight="1" x14ac:dyDescent="0.25">
      <c r="A30" s="1"/>
      <c r="B30" s="1"/>
      <c r="C30" s="1"/>
      <c r="D30" s="1"/>
      <c r="E30" s="1" t="s">
        <v>29</v>
      </c>
      <c r="F30" s="1"/>
      <c r="G30" s="1"/>
      <c r="H30" s="4"/>
      <c r="I30" s="5"/>
      <c r="J30" s="4"/>
      <c r="K30" s="5"/>
      <c r="L30" s="4"/>
      <c r="M30" s="5"/>
      <c r="N30" s="6"/>
    </row>
    <row r="31" spans="1:14" ht="15.75" thickBot="1" x14ac:dyDescent="0.3">
      <c r="A31" s="1"/>
      <c r="B31" s="1"/>
      <c r="C31" s="1"/>
      <c r="D31" s="1"/>
      <c r="E31" s="1"/>
      <c r="F31" s="1" t="s">
        <v>30</v>
      </c>
      <c r="G31" s="1"/>
      <c r="H31" s="11">
        <v>253.5</v>
      </c>
      <c r="I31" s="5"/>
      <c r="J31" s="11">
        <v>1500</v>
      </c>
      <c r="K31" s="5"/>
      <c r="L31" s="11">
        <f t="shared" ref="L31:L40" si="6">ROUND((H31-J31),5)</f>
        <v>-1246.5</v>
      </c>
      <c r="M31" s="5"/>
      <c r="N31" s="12">
        <f t="shared" ref="N31:N40" si="7">ROUND(IF(J31=0, IF(H31=0, 0, 1), H31/J31),5)</f>
        <v>0.16900000000000001</v>
      </c>
    </row>
    <row r="32" spans="1:14" x14ac:dyDescent="0.25">
      <c r="A32" s="1"/>
      <c r="B32" s="1"/>
      <c r="C32" s="1"/>
      <c r="D32" s="1"/>
      <c r="E32" s="1" t="s">
        <v>31</v>
      </c>
      <c r="F32" s="1"/>
      <c r="G32" s="1"/>
      <c r="H32" s="4">
        <f>ROUND(SUM(H30:H31),5)</f>
        <v>253.5</v>
      </c>
      <c r="I32" s="5"/>
      <c r="J32" s="4">
        <f>ROUND(SUM(J30:J31),5)</f>
        <v>1500</v>
      </c>
      <c r="K32" s="5"/>
      <c r="L32" s="4">
        <f t="shared" si="6"/>
        <v>-1246.5</v>
      </c>
      <c r="M32" s="5"/>
      <c r="N32" s="6">
        <f t="shared" si="7"/>
        <v>0.16900000000000001</v>
      </c>
    </row>
    <row r="33" spans="1:14" ht="30" customHeight="1" x14ac:dyDescent="0.25">
      <c r="A33" s="1"/>
      <c r="B33" s="1"/>
      <c r="C33" s="1"/>
      <c r="D33" s="1"/>
      <c r="E33" s="1" t="s">
        <v>32</v>
      </c>
      <c r="F33" s="1"/>
      <c r="G33" s="1"/>
      <c r="H33" s="4">
        <v>9181.9599999999991</v>
      </c>
      <c r="I33" s="5"/>
      <c r="J33" s="4">
        <v>13000</v>
      </c>
      <c r="K33" s="5"/>
      <c r="L33" s="4">
        <f t="shared" si="6"/>
        <v>-3818.04</v>
      </c>
      <c r="M33" s="5"/>
      <c r="N33" s="6">
        <f t="shared" si="7"/>
        <v>0.70630000000000004</v>
      </c>
    </row>
    <row r="34" spans="1:14" x14ac:dyDescent="0.25">
      <c r="A34" s="1"/>
      <c r="B34" s="1"/>
      <c r="C34" s="1"/>
      <c r="D34" s="1"/>
      <c r="E34" s="1" t="s">
        <v>33</v>
      </c>
      <c r="F34" s="1"/>
      <c r="G34" s="1"/>
      <c r="H34" s="4">
        <v>1127.76</v>
      </c>
      <c r="I34" s="5"/>
      <c r="J34" s="4">
        <v>9000</v>
      </c>
      <c r="K34" s="5"/>
      <c r="L34" s="4">
        <f t="shared" si="6"/>
        <v>-7872.24</v>
      </c>
      <c r="M34" s="5"/>
      <c r="N34" s="6">
        <f t="shared" si="7"/>
        <v>0.12531</v>
      </c>
    </row>
    <row r="35" spans="1:14" x14ac:dyDescent="0.25">
      <c r="A35" s="1"/>
      <c r="B35" s="1"/>
      <c r="C35" s="1"/>
      <c r="D35" s="1"/>
      <c r="E35" s="1" t="s">
        <v>34</v>
      </c>
      <c r="F35" s="1"/>
      <c r="G35" s="1"/>
      <c r="H35" s="4">
        <v>578.41999999999996</v>
      </c>
      <c r="I35" s="5"/>
      <c r="J35" s="4">
        <v>7000</v>
      </c>
      <c r="K35" s="5"/>
      <c r="L35" s="4">
        <f t="shared" si="6"/>
        <v>-6421.58</v>
      </c>
      <c r="M35" s="5"/>
      <c r="N35" s="6">
        <f t="shared" si="7"/>
        <v>8.2629999999999995E-2</v>
      </c>
    </row>
    <row r="36" spans="1:14" x14ac:dyDescent="0.25">
      <c r="A36" s="1"/>
      <c r="B36" s="1"/>
      <c r="C36" s="1"/>
      <c r="D36" s="1"/>
      <c r="E36" s="1" t="s">
        <v>35</v>
      </c>
      <c r="F36" s="1"/>
      <c r="G36" s="1"/>
      <c r="H36" s="4">
        <v>0</v>
      </c>
      <c r="I36" s="5"/>
      <c r="J36" s="4">
        <v>0</v>
      </c>
      <c r="K36" s="5"/>
      <c r="L36" s="4">
        <f t="shared" si="6"/>
        <v>0</v>
      </c>
      <c r="M36" s="5"/>
      <c r="N36" s="6">
        <f t="shared" si="7"/>
        <v>0</v>
      </c>
    </row>
    <row r="37" spans="1:14" ht="15.75" thickBot="1" x14ac:dyDescent="0.3">
      <c r="A37" s="1"/>
      <c r="B37" s="1"/>
      <c r="C37" s="1"/>
      <c r="D37" s="1"/>
      <c r="E37" s="1" t="s">
        <v>36</v>
      </c>
      <c r="F37" s="1"/>
      <c r="G37" s="1"/>
      <c r="H37" s="7">
        <v>188</v>
      </c>
      <c r="I37" s="5"/>
      <c r="J37" s="7">
        <v>5000</v>
      </c>
      <c r="K37" s="5"/>
      <c r="L37" s="7">
        <f t="shared" si="6"/>
        <v>-4812</v>
      </c>
      <c r="M37" s="5"/>
      <c r="N37" s="8">
        <f t="shared" si="7"/>
        <v>3.7600000000000001E-2</v>
      </c>
    </row>
    <row r="38" spans="1:14" ht="15.75" thickBot="1" x14ac:dyDescent="0.3">
      <c r="A38" s="1"/>
      <c r="B38" s="1"/>
      <c r="C38" s="1"/>
      <c r="D38" s="1" t="s">
        <v>37</v>
      </c>
      <c r="E38" s="1"/>
      <c r="F38" s="1"/>
      <c r="G38" s="1"/>
      <c r="H38" s="13">
        <f>ROUND(H13+SUM(H20:H21)+H29+SUM(H32:H37),5)</f>
        <v>62560.06</v>
      </c>
      <c r="I38" s="24"/>
      <c r="J38" s="13">
        <f>ROUND(J13+SUM(J20:J21)+J29+SUM(J32:J37),5)</f>
        <v>223000</v>
      </c>
      <c r="K38" s="5"/>
      <c r="L38" s="13">
        <f t="shared" si="6"/>
        <v>-160439.94</v>
      </c>
      <c r="M38" s="5"/>
      <c r="N38" s="14">
        <f t="shared" si="7"/>
        <v>0.28054000000000001</v>
      </c>
    </row>
    <row r="39" spans="1:14" ht="30" customHeight="1" thickBot="1" x14ac:dyDescent="0.3">
      <c r="A39" s="1"/>
      <c r="B39" s="1" t="s">
        <v>38</v>
      </c>
      <c r="C39" s="1"/>
      <c r="D39" s="1"/>
      <c r="E39" s="1"/>
      <c r="F39" s="1"/>
      <c r="G39" s="1"/>
      <c r="H39" s="13">
        <f>ROUND(H3+H12-H38,5)</f>
        <v>81924.42</v>
      </c>
      <c r="I39" s="7"/>
      <c r="J39" s="13">
        <f>ROUND(J3+J12-J38,5)</f>
        <v>1500</v>
      </c>
      <c r="K39" s="5"/>
      <c r="L39" s="13">
        <f t="shared" si="6"/>
        <v>80424.42</v>
      </c>
      <c r="M39" s="5"/>
      <c r="N39" s="14">
        <f t="shared" si="7"/>
        <v>54.616280000000003</v>
      </c>
    </row>
    <row r="40" spans="1:14" s="17" customFormat="1" ht="30" customHeight="1" thickBot="1" x14ac:dyDescent="0.25">
      <c r="A40" s="1" t="s">
        <v>39</v>
      </c>
      <c r="B40" s="1"/>
      <c r="C40" s="1"/>
      <c r="D40" s="1"/>
      <c r="E40" s="1"/>
      <c r="F40" s="1"/>
      <c r="G40" s="1"/>
      <c r="H40" s="15">
        <f>H39</f>
        <v>81924.42</v>
      </c>
      <c r="I40" s="25"/>
      <c r="J40" s="15">
        <f t="shared" ref="J40" si="8">J39</f>
        <v>1500</v>
      </c>
      <c r="K40" s="1"/>
      <c r="L40" s="15">
        <f t="shared" si="6"/>
        <v>80424.42</v>
      </c>
      <c r="M40" s="1"/>
      <c r="N40" s="16">
        <f t="shared" si="7"/>
        <v>54.616280000000003</v>
      </c>
    </row>
    <row r="41" spans="1:14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&amp;L&amp;"Arial,Bold"&amp;10 10:39 AM
 04/16/14
 Accrual Basis&amp;C&amp;"Arial,Bold"&amp;12 ICSB - International Council for Small Business
&amp;14 Profit &amp;&amp; Loss Budget vs. Actual</oddHead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MJBattaglia</dc:creator>
  <cp:lastModifiedBy>MJBattaglia</cp:lastModifiedBy>
  <dcterms:created xsi:type="dcterms:W3CDTF">2014-04-16T14:39:50Z</dcterms:created>
  <dcterms:modified xsi:type="dcterms:W3CDTF">2014-06-09T21:39:55Z</dcterms:modified>
</cp:coreProperties>
</file>