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5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6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7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8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9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10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9555" windowHeight="8265"/>
  </bookViews>
  <sheets>
    <sheet name="Summary" sheetId="10" r:id="rId1"/>
    <sheet name="Apr15-Ledger" sheetId="11" r:id="rId2"/>
    <sheet name="May15-Ledger" sheetId="12" r:id="rId3"/>
    <sheet name="Jun15-Ledger" sheetId="13" r:id="rId4"/>
    <sheet name="July15-Ledger" sheetId="14" r:id="rId5"/>
    <sheet name="Aug15-Ledger" sheetId="15" r:id="rId6"/>
    <sheet name="Sept15-Ledger" sheetId="16" r:id="rId7"/>
    <sheet name="Oct15-Ledger" sheetId="17" r:id="rId8"/>
    <sheet name="Nov15-Ledger" sheetId="18" r:id="rId9"/>
    <sheet name="Dec15-Ledger" sheetId="19" r:id="rId10"/>
  </sheets>
  <definedNames>
    <definedName name="_xlnm.Print_Titles" localSheetId="1">'Apr15-Ledger'!$A:$C,'Apr15-Ledger'!$1:$1</definedName>
    <definedName name="_xlnm.Print_Titles" localSheetId="5">'Aug15-Ledger'!$A:$D,'Aug15-Ledger'!$1:$1</definedName>
    <definedName name="_xlnm.Print_Titles" localSheetId="9">'Dec15-Ledger'!$A:$D,'Dec15-Ledger'!$1:$1</definedName>
    <definedName name="_xlnm.Print_Titles" localSheetId="4">'July15-Ledger'!$A:$C,'July15-Ledger'!$1:$1</definedName>
    <definedName name="_xlnm.Print_Titles" localSheetId="3">'Jun15-Ledger'!$A:$C,'Jun15-Ledger'!$1:$1</definedName>
    <definedName name="_xlnm.Print_Titles" localSheetId="2">'May15-Ledger'!$A:$C,'May15-Ledger'!$1:$1</definedName>
    <definedName name="_xlnm.Print_Titles" localSheetId="8">'Nov15-Ledger'!$A:$D,'Nov15-Ledger'!$1:$1</definedName>
    <definedName name="_xlnm.Print_Titles" localSheetId="7">'Oct15-Ledger'!$A:$D,'Oct15-Ledger'!$1:$1</definedName>
    <definedName name="_xlnm.Print_Titles" localSheetId="6">'Sept15-Ledger'!$A:$D,'Sept15-Ledger'!$1:$1</definedName>
    <definedName name="QB_COLUMN_20" localSheetId="1" hidden="1">'Apr15-Ledger'!$N$1</definedName>
    <definedName name="QB_COLUMN_20" localSheetId="5" hidden="1">'Aug15-Ledger'!$O$1</definedName>
    <definedName name="QB_COLUMN_20" localSheetId="9" hidden="1">'Dec15-Ledger'!$O$1</definedName>
    <definedName name="QB_COLUMN_20" localSheetId="4" hidden="1">'July15-Ledger'!$N$1</definedName>
    <definedName name="QB_COLUMN_20" localSheetId="3" hidden="1">'Jun15-Ledger'!$N$1</definedName>
    <definedName name="QB_COLUMN_20" localSheetId="2" hidden="1">'May15-Ledger'!$N$1</definedName>
    <definedName name="QB_COLUMN_20" localSheetId="8" hidden="1">'Nov15-Ledger'!$O$1</definedName>
    <definedName name="QB_COLUMN_20" localSheetId="7" hidden="1">'Oct15-Ledger'!$O$1</definedName>
    <definedName name="QB_COLUMN_20" localSheetId="6" hidden="1">'Sept15-Ledger'!$O$1</definedName>
    <definedName name="QB_COLUMN_3" localSheetId="1" hidden="1">'Apr15-Ledger'!$D$1</definedName>
    <definedName name="QB_COLUMN_3" localSheetId="5" hidden="1">'Aug15-Ledger'!$E$1</definedName>
    <definedName name="QB_COLUMN_3" localSheetId="9" hidden="1">'Dec15-Ledger'!$E$1</definedName>
    <definedName name="QB_COLUMN_3" localSheetId="4" hidden="1">'July15-Ledger'!$D$1</definedName>
    <definedName name="QB_COLUMN_3" localSheetId="3" hidden="1">'Jun15-Ledger'!$D$1</definedName>
    <definedName name="QB_COLUMN_3" localSheetId="2" hidden="1">'May15-Ledger'!$D$1</definedName>
    <definedName name="QB_COLUMN_3" localSheetId="8" hidden="1">'Nov15-Ledger'!$E$1</definedName>
    <definedName name="QB_COLUMN_3" localSheetId="7" hidden="1">'Oct15-Ledger'!$E$1</definedName>
    <definedName name="QB_COLUMN_3" localSheetId="6" hidden="1">'Sept15-Ledger'!$E$1</definedName>
    <definedName name="QB_COLUMN_30" localSheetId="1" hidden="1">'Apr15-Ledger'!$P$1</definedName>
    <definedName name="QB_COLUMN_30" localSheetId="5" hidden="1">'Aug15-Ledger'!$Q$1</definedName>
    <definedName name="QB_COLUMN_30" localSheetId="9" hidden="1">'Dec15-Ledger'!$Q$1</definedName>
    <definedName name="QB_COLUMN_30" localSheetId="4" hidden="1">'July15-Ledger'!$P$1</definedName>
    <definedName name="QB_COLUMN_30" localSheetId="3" hidden="1">'Jun15-Ledger'!$P$1</definedName>
    <definedName name="QB_COLUMN_30" localSheetId="2" hidden="1">'May15-Ledger'!$P$1</definedName>
    <definedName name="QB_COLUMN_30" localSheetId="8" hidden="1">'Nov15-Ledger'!$Q$1</definedName>
    <definedName name="QB_COLUMN_30" localSheetId="7" hidden="1">'Oct15-Ledger'!$Q$1</definedName>
    <definedName name="QB_COLUMN_30" localSheetId="6" hidden="1">'Sept15-Ledger'!$Q$1</definedName>
    <definedName name="QB_COLUMN_31" localSheetId="1" hidden="1">'Apr15-Ledger'!$R$1</definedName>
    <definedName name="QB_COLUMN_31" localSheetId="5" hidden="1">'Aug15-Ledger'!$S$1</definedName>
    <definedName name="QB_COLUMN_31" localSheetId="9" hidden="1">'Dec15-Ledger'!$S$1</definedName>
    <definedName name="QB_COLUMN_31" localSheetId="4" hidden="1">'July15-Ledger'!$R$1</definedName>
    <definedName name="QB_COLUMN_31" localSheetId="3" hidden="1">'Jun15-Ledger'!$R$1</definedName>
    <definedName name="QB_COLUMN_31" localSheetId="2" hidden="1">'May15-Ledger'!$R$1</definedName>
    <definedName name="QB_COLUMN_31" localSheetId="8" hidden="1">'Nov15-Ledger'!$S$1</definedName>
    <definedName name="QB_COLUMN_31" localSheetId="7" hidden="1">'Oct15-Ledger'!$S$1</definedName>
    <definedName name="QB_COLUMN_31" localSheetId="6" hidden="1">'Sept15-Ledger'!$S$1</definedName>
    <definedName name="QB_COLUMN_4" localSheetId="1" hidden="1">'Apr15-Ledger'!$F$1</definedName>
    <definedName name="QB_COLUMN_4" localSheetId="5" hidden="1">'Aug15-Ledger'!$G$1</definedName>
    <definedName name="QB_COLUMN_4" localSheetId="9" hidden="1">'Dec15-Ledger'!$G$1</definedName>
    <definedName name="QB_COLUMN_4" localSheetId="4" hidden="1">'July15-Ledger'!$F$1</definedName>
    <definedName name="QB_COLUMN_4" localSheetId="3" hidden="1">'Jun15-Ledger'!$F$1</definedName>
    <definedName name="QB_COLUMN_4" localSheetId="2" hidden="1">'May15-Ledger'!$F$1</definedName>
    <definedName name="QB_COLUMN_4" localSheetId="8" hidden="1">'Nov15-Ledger'!$G$1</definedName>
    <definedName name="QB_COLUMN_4" localSheetId="7" hidden="1">'Oct15-Ledger'!$G$1</definedName>
    <definedName name="QB_COLUMN_4" localSheetId="6" hidden="1">'Sept15-Ledger'!$G$1</definedName>
    <definedName name="QB_COLUMN_5" localSheetId="1" hidden="1">'Apr15-Ledger'!$H$1</definedName>
    <definedName name="QB_COLUMN_5" localSheetId="5" hidden="1">'Aug15-Ledger'!$I$1</definedName>
    <definedName name="QB_COLUMN_5" localSheetId="9" hidden="1">'Dec15-Ledger'!$I$1</definedName>
    <definedName name="QB_COLUMN_5" localSheetId="4" hidden="1">'July15-Ledger'!$H$1</definedName>
    <definedName name="QB_COLUMN_5" localSheetId="3" hidden="1">'Jun15-Ledger'!$H$1</definedName>
    <definedName name="QB_COLUMN_5" localSheetId="2" hidden="1">'May15-Ledger'!$H$1</definedName>
    <definedName name="QB_COLUMN_5" localSheetId="8" hidden="1">'Nov15-Ledger'!$I$1</definedName>
    <definedName name="QB_COLUMN_5" localSheetId="7" hidden="1">'Oct15-Ledger'!$I$1</definedName>
    <definedName name="QB_COLUMN_5" localSheetId="6" hidden="1">'Sept15-Ledger'!$I$1</definedName>
    <definedName name="QB_COLUMN_7" localSheetId="1" hidden="1">'Apr15-Ledger'!$J$1</definedName>
    <definedName name="QB_COLUMN_7" localSheetId="5" hidden="1">'Aug15-Ledger'!$K$1</definedName>
    <definedName name="QB_COLUMN_7" localSheetId="9" hidden="1">'Dec15-Ledger'!$K$1</definedName>
    <definedName name="QB_COLUMN_7" localSheetId="4" hidden="1">'July15-Ledger'!$J$1</definedName>
    <definedName name="QB_COLUMN_7" localSheetId="3" hidden="1">'Jun15-Ledger'!$J$1</definedName>
    <definedName name="QB_COLUMN_7" localSheetId="2" hidden="1">'May15-Ledger'!$J$1</definedName>
    <definedName name="QB_COLUMN_7" localSheetId="8" hidden="1">'Nov15-Ledger'!$K$1</definedName>
    <definedName name="QB_COLUMN_7" localSheetId="7" hidden="1">'Oct15-Ledger'!$K$1</definedName>
    <definedName name="QB_COLUMN_7" localSheetId="6" hidden="1">'Sept15-Ledger'!$K$1</definedName>
    <definedName name="QB_COLUMN_8" localSheetId="1" hidden="1">'Apr15-Ledger'!$L$1</definedName>
    <definedName name="QB_COLUMN_8" localSheetId="5" hidden="1">'Aug15-Ledger'!$M$1</definedName>
    <definedName name="QB_COLUMN_8" localSheetId="9" hidden="1">'Dec15-Ledger'!$M$1</definedName>
    <definedName name="QB_COLUMN_8" localSheetId="4" hidden="1">'July15-Ledger'!$L$1</definedName>
    <definedName name="QB_COLUMN_8" localSheetId="3" hidden="1">'Jun15-Ledger'!$L$1</definedName>
    <definedName name="QB_COLUMN_8" localSheetId="2" hidden="1">'May15-Ledger'!$L$1</definedName>
    <definedName name="QB_COLUMN_8" localSheetId="8" hidden="1">'Nov15-Ledger'!$M$1</definedName>
    <definedName name="QB_COLUMN_8" localSheetId="7" hidden="1">'Oct15-Ledger'!$M$1</definedName>
    <definedName name="QB_COLUMN_8" localSheetId="6" hidden="1">'Sept15-Ledger'!$M$1</definedName>
    <definedName name="QB_DATA_0" localSheetId="1" hidden="1">'Apr15-Ledger'!$2:$2,'Apr15-Ledger'!$3:$3,'Apr15-Ledger'!$4:$4,'Apr15-Ledger'!$5:$5,'Apr15-Ledger'!$6:$6,'Apr15-Ledger'!$7:$7,'Apr15-Ledger'!$8:$8,'Apr15-Ledger'!$9:$9,'Apr15-Ledger'!$10:$10,'Apr15-Ledger'!$11:$11,'Apr15-Ledger'!$12:$12,'Apr15-Ledger'!$13:$13,'Apr15-Ledger'!$14:$14,'Apr15-Ledger'!$15:$15,'Apr15-Ledger'!$16:$16,'Apr15-Ledger'!$17:$17</definedName>
    <definedName name="QB_DATA_0" localSheetId="5" hidden="1">'Aug15-Ledger'!$2:$2,'Aug15-Ledger'!$3:$3,'Aug15-Ledger'!$4:$4,'Aug15-Ledger'!$5:$5,'Aug15-Ledger'!$6:$6,'Aug15-Ledger'!$7:$7,'Aug15-Ledger'!$8:$8,'Aug15-Ledger'!$9:$9,'Aug15-Ledger'!$10:$10,'Aug15-Ledger'!$11:$11,'Aug15-Ledger'!$12:$12,'Aug15-Ledger'!$13:$13,'Aug15-Ledger'!$14:$14,'Aug15-Ledger'!$15:$15,'Aug15-Ledger'!$16:$16,'Aug15-Ledger'!$17:$17</definedName>
    <definedName name="QB_DATA_0" localSheetId="9" hidden="1">'Dec15-Ledger'!$2:$2,'Dec15-Ledger'!$3:$3,'Dec15-Ledger'!$4:$4,'Dec15-Ledger'!$5:$5,'Dec15-Ledger'!$6:$6,'Dec15-Ledger'!$7:$7,'Dec15-Ledger'!$8:$8,'Dec15-Ledger'!$9:$9,'Dec15-Ledger'!$10:$10,'Dec15-Ledger'!$11:$11,'Dec15-Ledger'!$12:$12,'Dec15-Ledger'!$13:$13,'Dec15-Ledger'!$14:$14,'Dec15-Ledger'!$15:$15,'Dec15-Ledger'!$16:$16,'Dec15-Ledger'!$17:$17</definedName>
    <definedName name="QB_DATA_0" localSheetId="4" hidden="1">'July15-Ledger'!$2:$2,'July15-Ledger'!$3:$3,'July15-Ledger'!$4:$4,'July15-Ledger'!$5:$5,'July15-Ledger'!$6:$6,'July15-Ledger'!$7:$7,'July15-Ledger'!$8:$8,'July15-Ledger'!$9:$9,'July15-Ledger'!$10:$10,'July15-Ledger'!$11:$11,'July15-Ledger'!$12:$12,'July15-Ledger'!$13:$13,'July15-Ledger'!$14:$14,'July15-Ledger'!$15:$15,'July15-Ledger'!$16:$16,'July15-Ledger'!$17:$17</definedName>
    <definedName name="QB_DATA_0" localSheetId="3" hidden="1">'Jun15-Ledger'!$2:$2,'Jun15-Ledger'!$3:$3,'Jun15-Ledger'!$4:$4,'Jun15-Ledger'!$5:$5,'Jun15-Ledger'!$6:$6,'Jun15-Ledger'!$7:$7,'Jun15-Ledger'!$8:$8,'Jun15-Ledger'!$9:$9,'Jun15-Ledger'!$10:$10,'Jun15-Ledger'!$11:$11,'Jun15-Ledger'!$12:$12,'Jun15-Ledger'!$13:$13,'Jun15-Ledger'!$14:$14,'Jun15-Ledger'!$15:$15,'Jun15-Ledger'!$16:$16,'Jun15-Ledger'!$17:$17</definedName>
    <definedName name="QB_DATA_0" localSheetId="2" hidden="1">'May15-Ledger'!$2:$2,'May15-Ledger'!$3:$3,'May15-Ledger'!$4:$4,'May15-Ledger'!$5:$5,'May15-Ledger'!$6:$6,'May15-Ledger'!$7:$7,'May15-Ledger'!$8:$8,'May15-Ledger'!$9:$9,'May15-Ledger'!$10:$10,'May15-Ledger'!$11:$11,'May15-Ledger'!$12:$12,'May15-Ledger'!$13:$13,'May15-Ledger'!$14:$14,'May15-Ledger'!$15:$15,'May15-Ledger'!$16:$16,'May15-Ledger'!$17:$17</definedName>
    <definedName name="QB_DATA_0" localSheetId="8" hidden="1">'Nov15-Ledger'!$2:$2,'Nov15-Ledger'!$3:$3,'Nov15-Ledger'!$4:$4,'Nov15-Ledger'!$5:$5,'Nov15-Ledger'!$6:$6,'Nov15-Ledger'!$7:$7,'Nov15-Ledger'!$8:$8,'Nov15-Ledger'!$9:$9,'Nov15-Ledger'!$10:$10,'Nov15-Ledger'!$11:$11,'Nov15-Ledger'!$12:$12,'Nov15-Ledger'!$13:$13,'Nov15-Ledger'!$14:$14,'Nov15-Ledger'!$15:$15,'Nov15-Ledger'!$16:$16,'Nov15-Ledger'!$17:$17</definedName>
    <definedName name="QB_DATA_0" localSheetId="7" hidden="1">'Oct15-Ledger'!$2:$2,'Oct15-Ledger'!$3:$3,'Oct15-Ledger'!$4:$4,'Oct15-Ledger'!$5:$5,'Oct15-Ledger'!$6:$6,'Oct15-Ledger'!$7:$7,'Oct15-Ledger'!$8:$8,'Oct15-Ledger'!$9:$9,'Oct15-Ledger'!$10:$10,'Oct15-Ledger'!$11:$11,'Oct15-Ledger'!$12:$12,'Oct15-Ledger'!$13:$13,'Oct15-Ledger'!$14:$14,'Oct15-Ledger'!$15:$15,'Oct15-Ledger'!$16:$16,'Oct15-Ledger'!$17:$17</definedName>
    <definedName name="QB_DATA_0" localSheetId="6" hidden="1">'Sept15-Ledger'!$2:$2,'Sept15-Ledger'!$3:$3,'Sept15-Ledger'!$4:$4,'Sept15-Ledger'!$5:$5,'Sept15-Ledger'!$6:$6,'Sept15-Ledger'!$7:$7,'Sept15-Ledger'!$8:$8,'Sept15-Ledger'!$9:$9,'Sept15-Ledger'!$10:$10,'Sept15-Ledger'!$11:$11,'Sept15-Ledger'!$12:$12,'Sept15-Ledger'!$13:$13,'Sept15-Ledger'!$14:$14,'Sept15-Ledger'!$15:$15,'Sept15-Ledger'!$16:$16,'Sept15-Ledger'!$17:$17</definedName>
    <definedName name="QB_DATA_1" localSheetId="1" hidden="1">'Apr15-Ledger'!$18:$18,'Apr15-Ledger'!$19:$19,'Apr15-Ledger'!$20:$20,'Apr15-Ledger'!$21:$21,'Apr15-Ledger'!$22:$22,'Apr15-Ledger'!$23:$23,'Apr15-Ledger'!$24:$24,'Apr15-Ledger'!$25:$25,'Apr15-Ledger'!$26:$26,'Apr15-Ledger'!$27:$27,'Apr15-Ledger'!$28:$28,'Apr15-Ledger'!$29:$29,'Apr15-Ledger'!$30:$30,'Apr15-Ledger'!$31:$31,'Apr15-Ledger'!$32:$32,'Apr15-Ledger'!$33:$33</definedName>
    <definedName name="QB_DATA_1" localSheetId="5" hidden="1">'Aug15-Ledger'!$18:$18,'Aug15-Ledger'!$19:$19,'Aug15-Ledger'!$20:$20,'Aug15-Ledger'!$21:$21,'Aug15-Ledger'!$22:$22,'Aug15-Ledger'!$23:$23,'Aug15-Ledger'!$24:$24,'Aug15-Ledger'!$25:$25,'Aug15-Ledger'!$26:$26,'Aug15-Ledger'!$27:$27,'Aug15-Ledger'!$28:$28,'Aug15-Ledger'!$29:$29,'Aug15-Ledger'!$30:$30,'Aug15-Ledger'!$31:$31,'Aug15-Ledger'!$32:$32,'Aug15-Ledger'!$33:$33</definedName>
    <definedName name="QB_DATA_1" localSheetId="9" hidden="1">'Dec15-Ledger'!$18:$18,'Dec15-Ledger'!$19:$19,'Dec15-Ledger'!$20:$20,'Dec15-Ledger'!$21:$21,'Dec15-Ledger'!$23:$23,'Dec15-Ledger'!$25:$25,'Dec15-Ledger'!$26:$26,'Dec15-Ledger'!$27:$27,'Dec15-Ledger'!$28:$28,'Dec15-Ledger'!$29:$29,'Dec15-Ledger'!$30:$30,'Dec15-Ledger'!$31:$31,'Dec15-Ledger'!$32:$32,'Dec15-Ledger'!$33:$33,'Dec15-Ledger'!$35:$35,'Dec15-Ledger'!$36:$36</definedName>
    <definedName name="QB_DATA_1" localSheetId="4" hidden="1">'July15-Ledger'!$18:$18,'July15-Ledger'!$19:$19,'July15-Ledger'!$20:$20,'July15-Ledger'!$21:$21,'July15-Ledger'!$22:$22,'July15-Ledger'!$23:$23,'July15-Ledger'!$24:$24,'July15-Ledger'!$25:$25,'July15-Ledger'!$26:$26,'July15-Ledger'!$27:$27,'July15-Ledger'!$28:$28,'July15-Ledger'!$29:$29,'July15-Ledger'!$30:$30,'July15-Ledger'!$31:$31,'July15-Ledger'!$32:$32,'July15-Ledger'!$33:$33</definedName>
    <definedName name="QB_DATA_1" localSheetId="3" hidden="1">'Jun15-Ledger'!$18:$18,'Jun15-Ledger'!$19:$19,'Jun15-Ledger'!$20:$20,'Jun15-Ledger'!$21:$21,'Jun15-Ledger'!$22:$22,'Jun15-Ledger'!$23:$23,'Jun15-Ledger'!$24:$24,'Jun15-Ledger'!$25:$25,'Jun15-Ledger'!$26:$26,'Jun15-Ledger'!$27:$27,'Jun15-Ledger'!$28:$28,'Jun15-Ledger'!$29:$29,'Jun15-Ledger'!$30:$30,'Jun15-Ledger'!$31:$31,'Jun15-Ledger'!$32:$32,'Jun15-Ledger'!$33:$33</definedName>
    <definedName name="QB_DATA_1" localSheetId="2" hidden="1">'May15-Ledger'!$18:$18,'May15-Ledger'!$19:$19,'May15-Ledger'!$20:$20,'May15-Ledger'!$21:$21,'May15-Ledger'!$22:$22,'May15-Ledger'!$23:$23,'May15-Ledger'!$24:$24,'May15-Ledger'!$25:$25,'May15-Ledger'!$26:$26,'May15-Ledger'!$27:$27,'May15-Ledger'!$28:$28,'May15-Ledger'!$29:$29,'May15-Ledger'!$30:$30,'May15-Ledger'!$31:$31,'May15-Ledger'!$32:$32,'May15-Ledger'!$33:$33</definedName>
    <definedName name="QB_DATA_1" localSheetId="8" hidden="1">'Nov15-Ledger'!$18:$18,'Nov15-Ledger'!$19:$19,'Nov15-Ledger'!$20:$20,'Nov15-Ledger'!$21:$21,'Nov15-Ledger'!$22:$22,'Nov15-Ledger'!$23:$23,'Nov15-Ledger'!$24:$24,'Nov15-Ledger'!$25:$25,'Nov15-Ledger'!$26:$26,'Nov15-Ledger'!$27:$27,'Nov15-Ledger'!$28:$28,'Nov15-Ledger'!$29:$29,'Nov15-Ledger'!$30:$30,'Nov15-Ledger'!$31:$31,'Nov15-Ledger'!$32:$32,'Nov15-Ledger'!$33:$33</definedName>
    <definedName name="QB_DATA_1" localSheetId="7" hidden="1">'Oct15-Ledger'!$18:$18,'Oct15-Ledger'!$19:$19,'Oct15-Ledger'!$20:$20,'Oct15-Ledger'!$21:$21,'Oct15-Ledger'!$22:$22,'Oct15-Ledger'!$23:$23,'Oct15-Ledger'!$24:$24,'Oct15-Ledger'!$25:$25,'Oct15-Ledger'!$26:$26,'Oct15-Ledger'!$27:$27,'Oct15-Ledger'!$28:$28,'Oct15-Ledger'!$29:$29,'Oct15-Ledger'!$30:$30,'Oct15-Ledger'!$31:$31,'Oct15-Ledger'!$32:$32,'Oct15-Ledger'!$33:$33</definedName>
    <definedName name="QB_DATA_1" localSheetId="6" hidden="1">'Sept15-Ledger'!$18:$18,'Sept15-Ledger'!$19:$19,'Sept15-Ledger'!$20:$20,'Sept15-Ledger'!$21:$21,'Sept15-Ledger'!$22:$22,'Sept15-Ledger'!$23:$23,'Sept15-Ledger'!$24:$24,'Sept15-Ledger'!$25:$25,'Sept15-Ledger'!$26:$26,'Sept15-Ledger'!$27:$27,'Sept15-Ledger'!$28:$28,'Sept15-Ledger'!$29:$29,'Sept15-Ledger'!$30:$30,'Sept15-Ledger'!$31:$31,'Sept15-Ledger'!$32:$32,'Sept15-Ledger'!$33:$33</definedName>
    <definedName name="QB_DATA_10" localSheetId="4" hidden="1">'July15-Ledger'!$200:$200,'July15-Ledger'!$201:$201,'July15-Ledger'!$202:$202,'July15-Ledger'!$203:$203,'July15-Ledger'!$204:$204,'July15-Ledger'!$205:$205,'July15-Ledger'!$206:$206,'July15-Ledger'!$207:$207,'July15-Ledger'!$208:$208,'July15-Ledger'!$209:$209,'July15-Ledger'!$210:$210,'July15-Ledger'!$212:$212,'July15-Ledger'!$214:$214,'July15-Ledger'!$215:$215,'July15-Ledger'!$217:$217,'July15-Ledger'!$218:$218</definedName>
    <definedName name="QB_DATA_10" localSheetId="3" hidden="1">'Jun15-Ledger'!$198:$198,'Jun15-Ledger'!$199:$199,'Jun15-Ledger'!$200:$200,'Jun15-Ledger'!$201:$201,'Jun15-Ledger'!$202:$202,'Jun15-Ledger'!$203:$203,'Jun15-Ledger'!$204:$204,'Jun15-Ledger'!$205:$205,'Jun15-Ledger'!$206:$206,'Jun15-Ledger'!$207:$207,'Jun15-Ledger'!$208:$208,'Jun15-Ledger'!$209:$209,'Jun15-Ledger'!$210:$210,'Jun15-Ledger'!$212:$212,'Jun15-Ledger'!$213:$213,'Jun15-Ledger'!$214:$214</definedName>
    <definedName name="QB_DATA_10" localSheetId="8" hidden="1">'Nov15-Ledger'!$184:$184,'Nov15-Ledger'!$185:$185,'Nov15-Ledger'!$186:$186,'Nov15-Ledger'!$187:$187,'Nov15-Ledger'!$188:$188,'Nov15-Ledger'!$189:$189,'Nov15-Ledger'!$190:$190,'Nov15-Ledger'!$191:$191,'Nov15-Ledger'!$192:$192,'Nov15-Ledger'!$193:$193,'Nov15-Ledger'!$194:$194,'Nov15-Ledger'!$195:$195,'Nov15-Ledger'!$196:$196,'Nov15-Ledger'!$197:$197,'Nov15-Ledger'!$198:$198,'Nov15-Ledger'!$199:$199</definedName>
    <definedName name="QB_DATA_10" localSheetId="7" hidden="1">'Oct15-Ledger'!$203:$203,'Oct15-Ledger'!$204:$204,'Oct15-Ledger'!$206:$206,'Oct15-Ledger'!$207:$207,'Oct15-Ledger'!$208:$208,'Oct15-Ledger'!$209:$209,'Oct15-Ledger'!$210:$210,'Oct15-Ledger'!$211:$211,'Oct15-Ledger'!$212:$212,'Oct15-Ledger'!$213:$213,'Oct15-Ledger'!$214:$214,'Oct15-Ledger'!$215:$215,'Oct15-Ledger'!$217:$217,'Oct15-Ledger'!$218:$218,'Oct15-Ledger'!$219:$219,'Oct15-Ledger'!$220:$220</definedName>
    <definedName name="QB_DATA_10" localSheetId="6" hidden="1">'Sept15-Ledger'!$183:$183,'Sept15-Ledger'!$184:$184,'Sept15-Ledger'!$185:$185,'Sept15-Ledger'!$186:$186,'Sept15-Ledger'!$187:$187,'Sept15-Ledger'!$188:$188,'Sept15-Ledger'!$189:$189,'Sept15-Ledger'!$190:$190,'Sept15-Ledger'!$191:$191,'Sept15-Ledger'!$192:$192,'Sept15-Ledger'!$193:$193,'Sept15-Ledger'!$194:$194,'Sept15-Ledger'!$195:$195,'Sept15-Ledger'!$196:$196,'Sept15-Ledger'!$197:$197,'Sept15-Ledger'!$198:$198</definedName>
    <definedName name="QB_DATA_11" localSheetId="4" hidden="1">'July15-Ledger'!$219:$219,'July15-Ledger'!$220:$220,'July15-Ledger'!$221:$221</definedName>
    <definedName name="QB_DATA_11" localSheetId="3" hidden="1">'Jun15-Ledger'!$216:$216,'Jun15-Ledger'!$218:$218</definedName>
    <definedName name="QB_DATA_11" localSheetId="8" hidden="1">'Nov15-Ledger'!$200:$200,'Nov15-Ledger'!$201:$201,'Nov15-Ledger'!$202:$202,'Nov15-Ledger'!$203:$203,'Nov15-Ledger'!$204:$204,'Nov15-Ledger'!$205:$205,'Nov15-Ledger'!$206:$206,'Nov15-Ledger'!$207:$207,'Nov15-Ledger'!$208:$208,'Nov15-Ledger'!$209:$209,'Nov15-Ledger'!$210:$210,'Nov15-Ledger'!$211:$211,'Nov15-Ledger'!$212:$212,'Nov15-Ledger'!$213:$213,'Nov15-Ledger'!$214:$214,'Nov15-Ledger'!$215:$215</definedName>
    <definedName name="QB_DATA_11" localSheetId="7" hidden="1">'Oct15-Ledger'!$221:$221,'Oct15-Ledger'!$222:$222,'Oct15-Ledger'!$223:$223,'Oct15-Ledger'!$224:$224,'Oct15-Ledger'!$225:$225,'Oct15-Ledger'!$226:$226,'Oct15-Ledger'!$227:$227,'Oct15-Ledger'!$228:$228,'Oct15-Ledger'!$229:$229,'Oct15-Ledger'!$230:$230,'Oct15-Ledger'!$231:$231,'Oct15-Ledger'!$232:$232,'Oct15-Ledger'!$233:$233,'Oct15-Ledger'!$234:$234,'Oct15-Ledger'!$235:$235,'Oct15-Ledger'!$236:$236</definedName>
    <definedName name="QB_DATA_11" localSheetId="6" hidden="1">'Sept15-Ledger'!$199:$199,'Sept15-Ledger'!$200:$200,'Sept15-Ledger'!$201:$201,'Sept15-Ledger'!$202:$202,'Sept15-Ledger'!$203:$203,'Sept15-Ledger'!$205:$205,'Sept15-Ledger'!$206:$206,'Sept15-Ledger'!$207:$207,'Sept15-Ledger'!$208:$208,'Sept15-Ledger'!$210:$210,'Sept15-Ledger'!$211:$211,'Sept15-Ledger'!$213:$213,'Sept15-Ledger'!$214:$214,'Sept15-Ledger'!$216:$216,'Sept15-Ledger'!$217:$217,'Sept15-Ledger'!$218:$218</definedName>
    <definedName name="QB_DATA_12" localSheetId="8" hidden="1">'Nov15-Ledger'!$216:$216,'Nov15-Ledger'!$217:$217,'Nov15-Ledger'!$219:$219,'Nov15-Ledger'!$221:$221,'Nov15-Ledger'!$222:$222,'Nov15-Ledger'!$224:$224,'Nov15-Ledger'!$225:$225,'Nov15-Ledger'!$227:$227,'Nov15-Ledger'!$228:$228,'Nov15-Ledger'!$230:$230,'Nov15-Ledger'!$231:$231,'Nov15-Ledger'!$233:$233,'Nov15-Ledger'!$234:$234,'Nov15-Ledger'!$236:$236,'Nov15-Ledger'!$238:$238,'Nov15-Ledger'!$242:$242</definedName>
    <definedName name="QB_DATA_12" localSheetId="7" hidden="1">'Oct15-Ledger'!$237:$237,'Oct15-Ledger'!$238:$238,'Oct15-Ledger'!$239:$239,'Oct15-Ledger'!$240:$240,'Oct15-Ledger'!$241:$241,'Oct15-Ledger'!$242:$242,'Oct15-Ledger'!$243:$243,'Oct15-Ledger'!$245:$245,'Oct15-Ledger'!$246:$246,'Oct15-Ledger'!$247:$247,'Oct15-Ledger'!$248:$248,'Oct15-Ledger'!$249:$249,'Oct15-Ledger'!$250:$250,'Oct15-Ledger'!$251:$251,'Oct15-Ledger'!$252:$252,'Oct15-Ledger'!$253:$253</definedName>
    <definedName name="QB_DATA_12" localSheetId="6" hidden="1">'Sept15-Ledger'!$220:$220,'Sept15-Ledger'!$221:$221,'Sept15-Ledger'!$223:$223,'Sept15-Ledger'!$225:$225,'Sept15-Ledger'!$229:$229,'Sept15-Ledger'!$230:$230,'Sept15-Ledger'!$231:$231,'Sept15-Ledger'!$233:$233,'Sept15-Ledger'!$234:$234,'Sept15-Ledger'!$235:$235,'Sept15-Ledger'!$236:$236,'Sept15-Ledger'!$237:$237,'Sept15-Ledger'!$238:$238,'Sept15-Ledger'!$239:$239,'Sept15-Ledger'!$240:$240,'Sept15-Ledger'!$241:$241</definedName>
    <definedName name="QB_DATA_13" localSheetId="8" hidden="1">'Nov15-Ledger'!$243:$243,'Nov15-Ledger'!$245:$245,'Nov15-Ledger'!$246:$246,'Nov15-Ledger'!$247:$247,'Nov15-Ledger'!$248:$248,'Nov15-Ledger'!$249:$249,'Nov15-Ledger'!$250:$250,'Nov15-Ledger'!$251:$251,'Nov15-Ledger'!$252:$252,'Nov15-Ledger'!$253:$253,'Nov15-Ledger'!$255:$255,'Nov15-Ledger'!$257:$257,'Nov15-Ledger'!$258:$258,'Nov15-Ledger'!$260:$260,'Nov15-Ledger'!$261:$261,'Nov15-Ledger'!$262:$262</definedName>
    <definedName name="QB_DATA_13" localSheetId="7" hidden="1">'Oct15-Ledger'!$254:$254,'Oct15-Ledger'!$255:$255,'Oct15-Ledger'!$256:$256,'Oct15-Ledger'!$257:$257,'Oct15-Ledger'!$258:$258,'Oct15-Ledger'!$259:$259,'Oct15-Ledger'!$260:$260,'Oct15-Ledger'!$261:$261,'Oct15-Ledger'!$262:$262,'Oct15-Ledger'!$264:$264,'Oct15-Ledger'!$265:$265,'Oct15-Ledger'!$267:$267,'Oct15-Ledger'!$268:$268</definedName>
    <definedName name="QB_DATA_13" localSheetId="6" hidden="1">'Sept15-Ledger'!$242:$242,'Sept15-Ledger'!$244:$244,'Sept15-Ledger'!$246:$246,'Sept15-Ledger'!$248:$248,'Sept15-Ledger'!$249:$249,'Sept15-Ledger'!$252:$252,'Sept15-Ledger'!$253:$253,'Sept15-Ledger'!$255:$255,'Sept15-Ledger'!$256:$256,'Sept15-Ledger'!$259:$259,'Sept15-Ledger'!$260:$260,'Sept15-Ledger'!$261:$261,'Sept15-Ledger'!$262:$262,'Sept15-Ledger'!$263:$263,'Sept15-Ledger'!$264:$264,'Sept15-Ledger'!$266:$266</definedName>
    <definedName name="QB_DATA_14" localSheetId="8" hidden="1">'Nov15-Ledger'!$263:$263,'Nov15-Ledger'!$266:$266,'Nov15-Ledger'!$267:$267,'Nov15-Ledger'!$268:$268,'Nov15-Ledger'!$270:$270,'Nov15-Ledger'!$271:$271,'Nov15-Ledger'!$274:$274,'Nov15-Ledger'!$275:$275,'Nov15-Ledger'!$276:$276,'Nov15-Ledger'!$277:$277,'Nov15-Ledger'!$278:$278,'Nov15-Ledger'!$279:$279,'Nov15-Ledger'!$280:$280,'Nov15-Ledger'!$281:$281,'Nov15-Ledger'!$282:$282,'Nov15-Ledger'!$283:$283</definedName>
    <definedName name="QB_DATA_14" localSheetId="6" hidden="1">'Sept15-Ledger'!$267:$267,'Sept15-Ledger'!$268:$268,'Sept15-Ledger'!$269:$269,'Sept15-Ledger'!$270:$270,'Sept15-Ledger'!$271:$271,'Sept15-Ledger'!$272:$272,'Sept15-Ledger'!$273:$273,'Sept15-Ledger'!$274:$274,'Sept15-Ledger'!$275:$275,'Sept15-Ledger'!$276:$276,'Sept15-Ledger'!$277:$277,'Sept15-Ledger'!$279:$279,'Sept15-Ledger'!$280:$280,'Sept15-Ledger'!$281:$281,'Sept15-Ledger'!$282:$282,'Sept15-Ledger'!$283:$283</definedName>
    <definedName name="QB_DATA_15" localSheetId="8" hidden="1">'Nov15-Ledger'!$284:$284,'Nov15-Ledger'!$285:$285,'Nov15-Ledger'!$286:$286,'Nov15-Ledger'!$287:$287,'Nov15-Ledger'!$288:$288,'Nov15-Ledger'!$289:$289,'Nov15-Ledger'!$290:$290,'Nov15-Ledger'!$291:$291,'Nov15-Ledger'!$292:$292,'Nov15-Ledger'!$293:$293,'Nov15-Ledger'!$294:$294,'Nov15-Ledger'!$295:$295,'Nov15-Ledger'!$296:$296,'Nov15-Ledger'!$297:$297,'Nov15-Ledger'!$298:$298,'Nov15-Ledger'!$299:$299</definedName>
    <definedName name="QB_DATA_15" localSheetId="6" hidden="1">'Sept15-Ledger'!$284:$284,'Sept15-Ledger'!$285:$285,'Sept15-Ledger'!$286:$286,'Sept15-Ledger'!$287:$287,'Sept15-Ledger'!$288:$288,'Sept15-Ledger'!$289:$289,'Sept15-Ledger'!$290:$290,'Sept15-Ledger'!$291:$291,'Sept15-Ledger'!$292:$292,'Sept15-Ledger'!$293:$293,'Sept15-Ledger'!$294:$294,'Sept15-Ledger'!$295:$295,'Sept15-Ledger'!$296:$296,'Sept15-Ledger'!$297:$297,'Sept15-Ledger'!$298:$298,'Sept15-Ledger'!$299:$299</definedName>
    <definedName name="QB_DATA_16" localSheetId="8" hidden="1">'Nov15-Ledger'!$300:$300,'Nov15-Ledger'!$302:$302,'Nov15-Ledger'!$303:$303,'Nov15-Ledger'!$304:$304,'Nov15-Ledger'!$305:$305,'Nov15-Ledger'!$306:$306,'Nov15-Ledger'!$308:$308,'Nov15-Ledger'!$309:$309,'Nov15-Ledger'!$310:$310,'Nov15-Ledger'!$311:$311,'Nov15-Ledger'!$312:$312,'Nov15-Ledger'!$313:$313,'Nov15-Ledger'!$314:$314,'Nov15-Ledger'!$315:$315,'Nov15-Ledger'!$316:$316,'Nov15-Ledger'!$317:$317</definedName>
    <definedName name="QB_DATA_16" localSheetId="6" hidden="1">'Sept15-Ledger'!$300:$300,'Sept15-Ledger'!$301:$301,'Sept15-Ledger'!$302:$302,'Sept15-Ledger'!$303:$303,'Sept15-Ledger'!$304:$304,'Sept15-Ledger'!$305:$305,'Sept15-Ledger'!$306:$306,'Sept15-Ledger'!$307:$307,'Sept15-Ledger'!$308:$308,'Sept15-Ledger'!$309:$309,'Sept15-Ledger'!$310:$310,'Sept15-Ledger'!$311:$311,'Sept15-Ledger'!$312:$312,'Sept15-Ledger'!$313:$313,'Sept15-Ledger'!$314:$314,'Sept15-Ledger'!$315:$315</definedName>
    <definedName name="QB_DATA_17" localSheetId="8" hidden="1">'Nov15-Ledger'!$318:$318,'Nov15-Ledger'!$319:$319,'Nov15-Ledger'!$320:$320,'Nov15-Ledger'!$321:$321,'Nov15-Ledger'!$322:$322,'Nov15-Ledger'!$323:$323,'Nov15-Ledger'!$324:$324,'Nov15-Ledger'!$325:$325,'Nov15-Ledger'!$326:$326,'Nov15-Ledger'!$327:$327,'Nov15-Ledger'!$328:$328,'Nov15-Ledger'!$329:$329,'Nov15-Ledger'!$330:$330,'Nov15-Ledger'!$331:$331,'Nov15-Ledger'!$332:$332,'Nov15-Ledger'!$333:$333</definedName>
    <definedName name="QB_DATA_17" localSheetId="6" hidden="1">'Sept15-Ledger'!$316:$316,'Sept15-Ledger'!$317:$317,'Sept15-Ledger'!$318:$318,'Sept15-Ledger'!$319:$319,'Sept15-Ledger'!$320:$320,'Sept15-Ledger'!$321:$321,'Sept15-Ledger'!$322:$322,'Sept15-Ledger'!$324:$324,'Sept15-Ledger'!$326:$326,'Sept15-Ledger'!$328:$328,'Sept15-Ledger'!$329:$329,'Sept15-Ledger'!$330:$330,'Sept15-Ledger'!$331:$331,'Sept15-Ledger'!$332:$332,'Sept15-Ledger'!$333:$333</definedName>
    <definedName name="QB_DATA_18" localSheetId="8" hidden="1">'Nov15-Ledger'!$334:$334,'Nov15-Ledger'!$335:$335,'Nov15-Ledger'!$336:$336,'Nov15-Ledger'!$337:$337,'Nov15-Ledger'!$338:$338,'Nov15-Ledger'!$339:$339,'Nov15-Ledger'!$340:$340,'Nov15-Ledger'!$341:$341,'Nov15-Ledger'!$342:$342,'Nov15-Ledger'!$343:$343,'Nov15-Ledger'!$344:$344,'Nov15-Ledger'!$345:$345,'Nov15-Ledger'!$346:$346,'Nov15-Ledger'!$347:$347,'Nov15-Ledger'!$348:$348,'Nov15-Ledger'!$349:$349</definedName>
    <definedName name="QB_DATA_19" localSheetId="8" hidden="1">'Nov15-Ledger'!$350:$350,'Nov15-Ledger'!$351:$351,'Nov15-Ledger'!$352:$352,'Nov15-Ledger'!$353:$353,'Nov15-Ledger'!$354:$354,'Nov15-Ledger'!$355:$355,'Nov15-Ledger'!$356:$356,'Nov15-Ledger'!$357:$357,'Nov15-Ledger'!$358:$358,'Nov15-Ledger'!$359:$359,'Nov15-Ledger'!$360:$360,'Nov15-Ledger'!$361:$361,'Nov15-Ledger'!$362:$362,'Nov15-Ledger'!$363:$363,'Nov15-Ledger'!$364:$364,'Nov15-Ledger'!$365:$365</definedName>
    <definedName name="QB_DATA_2" localSheetId="1" hidden="1">'Apr15-Ledger'!$34:$34,'Apr15-Ledger'!$35:$35,'Apr15-Ledger'!$36:$36,'Apr15-Ledger'!$37:$37,'Apr15-Ledger'!$38:$38,'Apr15-Ledger'!$39:$39,'Apr15-Ledger'!$40:$40,'Apr15-Ledger'!$41:$41,'Apr15-Ledger'!$42:$42,'Apr15-Ledger'!$43:$43,'Apr15-Ledger'!$44:$44,'Apr15-Ledger'!$45:$45,'Apr15-Ledger'!$46:$46,'Apr15-Ledger'!$47:$47,'Apr15-Ledger'!$48:$48,'Apr15-Ledger'!$49:$49</definedName>
    <definedName name="QB_DATA_2" localSheetId="5" hidden="1">'Aug15-Ledger'!$34:$34,'Aug15-Ledger'!$35:$35,'Aug15-Ledger'!$37:$37,'Aug15-Ledger'!$39:$39,'Aug15-Ledger'!$40:$40,'Aug15-Ledger'!$41:$41,'Aug15-Ledger'!$42:$42,'Aug15-Ledger'!$43:$43,'Aug15-Ledger'!$45:$45,'Aug15-Ledger'!$46:$46,'Aug15-Ledger'!$47:$47,'Aug15-Ledger'!$48:$48,'Aug15-Ledger'!$49:$49,'Aug15-Ledger'!$50:$50,'Aug15-Ledger'!$52:$52,'Aug15-Ledger'!$54:$54</definedName>
    <definedName name="QB_DATA_2" localSheetId="9" hidden="1">'Dec15-Ledger'!$37:$37,'Dec15-Ledger'!$38:$38,'Dec15-Ledger'!$39:$39,'Dec15-Ledger'!$40:$40,'Dec15-Ledger'!$41:$41,'Dec15-Ledger'!$42:$42,'Dec15-Ledger'!$43:$43,'Dec15-Ledger'!$44:$44,'Dec15-Ledger'!$45:$45,'Dec15-Ledger'!$46:$46,'Dec15-Ledger'!$47:$47,'Dec15-Ledger'!$48:$48,'Dec15-Ledger'!$49:$49,'Dec15-Ledger'!$51:$51,'Dec15-Ledger'!$53:$53,'Dec15-Ledger'!$55:$55</definedName>
    <definedName name="QB_DATA_2" localSheetId="4" hidden="1">'July15-Ledger'!$34:$34,'July15-Ledger'!$35:$35,'July15-Ledger'!$36:$36,'July15-Ledger'!$37:$37,'July15-Ledger'!$38:$38,'July15-Ledger'!$39:$39,'July15-Ledger'!$40:$40,'July15-Ledger'!$41:$41,'July15-Ledger'!$43:$43,'July15-Ledger'!$45:$45,'July15-Ledger'!$46:$46,'July15-Ledger'!$47:$47,'July15-Ledger'!$48:$48,'July15-Ledger'!$49:$49,'July15-Ledger'!$50:$50,'July15-Ledger'!$51:$51</definedName>
    <definedName name="QB_DATA_2" localSheetId="3" hidden="1">'Jun15-Ledger'!$34:$34,'Jun15-Ledger'!$36:$36,'Jun15-Ledger'!$38:$38,'Jun15-Ledger'!$39:$39,'Jun15-Ledger'!$40:$40,'Jun15-Ledger'!$41:$41,'Jun15-Ledger'!$42:$42,'Jun15-Ledger'!$43:$43,'Jun15-Ledger'!$44:$44,'Jun15-Ledger'!$46:$46,'Jun15-Ledger'!$47:$47,'Jun15-Ledger'!$48:$48,'Jun15-Ledger'!$49:$49,'Jun15-Ledger'!$50:$50,'Jun15-Ledger'!$51:$51,'Jun15-Ledger'!$52:$52</definedName>
    <definedName name="QB_DATA_2" localSheetId="2" hidden="1">'May15-Ledger'!$34:$34,'May15-Ledger'!$35:$35,'May15-Ledger'!$37:$37,'May15-Ledger'!$39:$39,'May15-Ledger'!$40:$40,'May15-Ledger'!$41:$41,'May15-Ledger'!$43:$43,'May15-Ledger'!$44:$44,'May15-Ledger'!$45:$45,'May15-Ledger'!$46:$46,'May15-Ledger'!$47:$47,'May15-Ledger'!$48:$48,'May15-Ledger'!$50:$50,'May15-Ledger'!$52:$52,'May15-Ledger'!$54:$54,'May15-Ledger'!$56:$56</definedName>
    <definedName name="QB_DATA_2" localSheetId="8" hidden="1">'Nov15-Ledger'!$34:$34,'Nov15-Ledger'!$35:$35,'Nov15-Ledger'!$36:$36,'Nov15-Ledger'!$37:$37,'Nov15-Ledger'!$38:$38,'Nov15-Ledger'!$39:$39,'Nov15-Ledger'!$40:$40,'Nov15-Ledger'!$41:$41,'Nov15-Ledger'!$42:$42,'Nov15-Ledger'!$43:$43,'Nov15-Ledger'!$44:$44,'Nov15-Ledger'!$45:$45,'Nov15-Ledger'!$46:$46,'Nov15-Ledger'!$47:$47,'Nov15-Ledger'!$48:$48,'Nov15-Ledger'!$49:$49</definedName>
    <definedName name="QB_DATA_2" localSheetId="7" hidden="1">'Oct15-Ledger'!$34:$34,'Oct15-Ledger'!$35:$35,'Oct15-Ledger'!$36:$36,'Oct15-Ledger'!$37:$37,'Oct15-Ledger'!$38:$38,'Oct15-Ledger'!$39:$39,'Oct15-Ledger'!$40:$40,'Oct15-Ledger'!$41:$41,'Oct15-Ledger'!$42:$42,'Oct15-Ledger'!$43:$43,'Oct15-Ledger'!$44:$44,'Oct15-Ledger'!$45:$45,'Oct15-Ledger'!$46:$46,'Oct15-Ledger'!$47:$47,'Oct15-Ledger'!$48:$48,'Oct15-Ledger'!$49:$49</definedName>
    <definedName name="QB_DATA_2" localSheetId="6" hidden="1">'Sept15-Ledger'!$34:$34,'Sept15-Ledger'!$35:$35,'Sept15-Ledger'!$36:$36,'Sept15-Ledger'!$37:$37,'Sept15-Ledger'!$38:$38,'Sept15-Ledger'!$39:$39,'Sept15-Ledger'!$40:$40,'Sept15-Ledger'!$41:$41,'Sept15-Ledger'!$42:$42,'Sept15-Ledger'!$44:$44,'Sept15-Ledger'!$46:$46,'Sept15-Ledger'!$47:$47,'Sept15-Ledger'!$48:$48,'Sept15-Ledger'!$49:$49,'Sept15-Ledger'!$50:$50,'Sept15-Ledger'!$51:$51</definedName>
    <definedName name="QB_DATA_20" localSheetId="8" hidden="1">'Nov15-Ledger'!$366:$366,'Nov15-Ledger'!$367:$367,'Nov15-Ledger'!$368:$368,'Nov15-Ledger'!$369:$369,'Nov15-Ledger'!$370:$370,'Nov15-Ledger'!$372:$372,'Nov15-Ledger'!$373:$373,'Nov15-Ledger'!$374:$374,'Nov15-Ledger'!$375:$375,'Nov15-Ledger'!$376:$376,'Nov15-Ledger'!$378:$378,'Nov15-Ledger'!$380:$380,'Nov15-Ledger'!$381:$381</definedName>
    <definedName name="QB_DATA_3" localSheetId="1" hidden="1">'Apr15-Ledger'!$50:$50,'Apr15-Ledger'!$51:$51,'Apr15-Ledger'!$52:$52,'Apr15-Ledger'!$53:$53,'Apr15-Ledger'!$54:$54,'Apr15-Ledger'!$55:$55,'Apr15-Ledger'!$56:$56,'Apr15-Ledger'!$58:$58,'Apr15-Ledger'!$60:$60,'Apr15-Ledger'!$61:$61,'Apr15-Ledger'!$62:$62,'Apr15-Ledger'!$63:$63,'Apr15-Ledger'!$65:$65,'Apr15-Ledger'!$66:$66,'Apr15-Ledger'!$67:$67,'Apr15-Ledger'!$68:$68</definedName>
    <definedName name="QB_DATA_3" localSheetId="5" hidden="1">'Aug15-Ledger'!$56:$56,'Aug15-Ledger'!$58:$58,'Aug15-Ledger'!$60:$60,'Aug15-Ledger'!$61:$61,'Aug15-Ledger'!$63:$63,'Aug15-Ledger'!$66:$66,'Aug15-Ledger'!$68:$68,'Aug15-Ledger'!$70:$70,'Aug15-Ledger'!$72:$72,'Aug15-Ledger'!$74:$74,'Aug15-Ledger'!$76:$76,'Aug15-Ledger'!$78:$78,'Aug15-Ledger'!$79:$79,'Aug15-Ledger'!$80:$80,'Aug15-Ledger'!$81:$81,'Aug15-Ledger'!$83:$83</definedName>
    <definedName name="QB_DATA_3" localSheetId="9" hidden="1">'Dec15-Ledger'!$57:$57,'Dec15-Ledger'!$59:$59,'Dec15-Ledger'!$60:$60,'Dec15-Ledger'!$62:$62,'Dec15-Ledger'!$65:$65,'Dec15-Ledger'!$66:$66,'Dec15-Ledger'!$68:$68,'Dec15-Ledger'!$70:$70,'Dec15-Ledger'!$72:$72,'Dec15-Ledger'!$74:$74,'Dec15-Ledger'!$76:$76,'Dec15-Ledger'!$78:$78,'Dec15-Ledger'!$79:$79,'Dec15-Ledger'!$80:$80,'Dec15-Ledger'!$81:$81,'Dec15-Ledger'!$82:$82</definedName>
    <definedName name="QB_DATA_3" localSheetId="4" hidden="1">'July15-Ledger'!$52:$52,'July15-Ledger'!$53:$53,'July15-Ledger'!$54:$54,'July15-Ledger'!$55:$55,'July15-Ledger'!$56:$56,'July15-Ledger'!$57:$57,'July15-Ledger'!$58:$58,'July15-Ledger'!$59:$59,'July15-Ledger'!$60:$60,'July15-Ledger'!$61:$61,'July15-Ledger'!$62:$62,'July15-Ledger'!$64:$64,'July15-Ledger'!$65:$65,'July15-Ledger'!$66:$66,'July15-Ledger'!$67:$67,'July15-Ledger'!$69:$69</definedName>
    <definedName name="QB_DATA_3" localSheetId="3" hidden="1">'Jun15-Ledger'!$53:$53,'Jun15-Ledger'!$54:$54,'Jun15-Ledger'!$55:$55,'Jun15-Ledger'!$56:$56,'Jun15-Ledger'!$57:$57,'Jun15-Ledger'!$58:$58,'Jun15-Ledger'!$59:$59,'Jun15-Ledger'!$60:$60,'Jun15-Ledger'!$61:$61,'Jun15-Ledger'!$62:$62,'Jun15-Ledger'!$63:$63,'Jun15-Ledger'!$64:$64,'Jun15-Ledger'!$65:$65,'Jun15-Ledger'!$66:$66,'Jun15-Ledger'!$68:$68,'Jun15-Ledger'!$70:$70</definedName>
    <definedName name="QB_DATA_3" localSheetId="2" hidden="1">'May15-Ledger'!$58:$58,'May15-Ledger'!$59:$59,'May15-Ledger'!$61:$61,'May15-Ledger'!$64:$64,'May15-Ledger'!$65:$65,'May15-Ledger'!$67:$67,'May15-Ledger'!$69:$69,'May15-Ledger'!$71:$71,'May15-Ledger'!$73:$73,'May15-Ledger'!$75:$75,'May15-Ledger'!$77:$77,'May15-Ledger'!$78:$78,'May15-Ledger'!$79:$79,'May15-Ledger'!$80:$80,'May15-Ledger'!$82:$82,'May15-Ledger'!$83:$83</definedName>
    <definedName name="QB_DATA_3" localSheetId="8" hidden="1">'Nov15-Ledger'!$50:$50,'Nov15-Ledger'!$51:$51,'Nov15-Ledger'!$52:$52,'Nov15-Ledger'!$53:$53,'Nov15-Ledger'!$54:$54,'Nov15-Ledger'!$55:$55,'Nov15-Ledger'!$56:$56,'Nov15-Ledger'!$57:$57,'Nov15-Ledger'!$58:$58,'Nov15-Ledger'!$59:$59,'Nov15-Ledger'!$60:$60,'Nov15-Ledger'!$61:$61,'Nov15-Ledger'!$62:$62,'Nov15-Ledger'!$63:$63,'Nov15-Ledger'!$64:$64,'Nov15-Ledger'!$65:$65</definedName>
    <definedName name="QB_DATA_3" localSheetId="7" hidden="1">'Oct15-Ledger'!$50:$50,'Oct15-Ledger'!$51:$51,'Oct15-Ledger'!$52:$52,'Oct15-Ledger'!$53:$53,'Oct15-Ledger'!$55:$55,'Oct15-Ledger'!$57:$57,'Oct15-Ledger'!$58:$58,'Oct15-Ledger'!$59:$59,'Oct15-Ledger'!$60:$60,'Oct15-Ledger'!$61:$61,'Oct15-Ledger'!$62:$62,'Oct15-Ledger'!$63:$63,'Oct15-Ledger'!$64:$64,'Oct15-Ledger'!$65:$65,'Oct15-Ledger'!$66:$66,'Oct15-Ledger'!$67:$67</definedName>
    <definedName name="QB_DATA_3" localSheetId="6" hidden="1">'Sept15-Ledger'!$52:$52,'Sept15-Ledger'!$53:$53,'Sept15-Ledger'!$54:$54,'Sept15-Ledger'!$55:$55,'Sept15-Ledger'!$56:$56,'Sept15-Ledger'!$57:$57,'Sept15-Ledger'!$58:$58,'Sept15-Ledger'!$59:$59,'Sept15-Ledger'!$60:$60,'Sept15-Ledger'!$61:$61,'Sept15-Ledger'!$62:$62,'Sept15-Ledger'!$63:$63,'Sept15-Ledger'!$64:$64,'Sept15-Ledger'!$65:$65,'Sept15-Ledger'!$66:$66,'Sept15-Ledger'!$67:$67</definedName>
    <definedName name="QB_DATA_4" localSheetId="1" hidden="1">'Apr15-Ledger'!$69:$69,'Apr15-Ledger'!$70:$70,'Apr15-Ledger'!$71:$71,'Apr15-Ledger'!$72:$72,'Apr15-Ledger'!$73:$73,'Apr15-Ledger'!$75:$75,'Apr15-Ledger'!$77:$77,'Apr15-Ledger'!$79:$79,'Apr15-Ledger'!$81:$81,'Apr15-Ledger'!$83:$83,'Apr15-Ledger'!$84:$84,'Apr15-Ledger'!$86:$86,'Apr15-Ledger'!$89:$89,'Apr15-Ledger'!$90:$90,'Apr15-Ledger'!$92:$92,'Apr15-Ledger'!$94:$94</definedName>
    <definedName name="QB_DATA_4" localSheetId="5" hidden="1">'Aug15-Ledger'!$84:$84,'Aug15-Ledger'!$86:$86,'Aug15-Ledger'!$87:$87,'Aug15-Ledger'!$89:$89,'Aug15-Ledger'!$91:$91,'Aug15-Ledger'!$92:$92,'Aug15-Ledger'!$93:$93,'Aug15-Ledger'!$95:$95,'Aug15-Ledger'!$97:$97,'Aug15-Ledger'!$98:$98,'Aug15-Ledger'!$99:$99,'Aug15-Ledger'!$100:$100,'Aug15-Ledger'!$102:$102,'Aug15-Ledger'!$103:$103,'Aug15-Ledger'!$105:$105,'Aug15-Ledger'!$106:$106</definedName>
    <definedName name="QB_DATA_4" localSheetId="9" hidden="1">'Dec15-Ledger'!$83:$83,'Dec15-Ledger'!$84:$84,'Dec15-Ledger'!$85:$85,'Dec15-Ledger'!$86:$86,'Dec15-Ledger'!$87:$87,'Dec15-Ledger'!$88:$88,'Dec15-Ledger'!$89:$89,'Dec15-Ledger'!$90:$90,'Dec15-Ledger'!$91:$91,'Dec15-Ledger'!$92:$92,'Dec15-Ledger'!$94:$94,'Dec15-Ledger'!$95:$95,'Dec15-Ledger'!$96:$96,'Dec15-Ledger'!$97:$97,'Dec15-Ledger'!$98:$98,'Dec15-Ledger'!$99:$99</definedName>
    <definedName name="QB_DATA_4" localSheetId="4" hidden="1">'July15-Ledger'!$71:$71,'July15-Ledger'!$73:$73,'July15-Ledger'!$75:$75,'July15-Ledger'!$77:$77,'July15-Ledger'!$78:$78,'July15-Ledger'!$80:$80,'July15-Ledger'!$83:$83,'July15-Ledger'!$85:$85,'July15-Ledger'!$87:$87,'July15-Ledger'!$89:$89,'July15-Ledger'!$91:$91,'July15-Ledger'!$93:$93,'July15-Ledger'!$95:$95,'July15-Ledger'!$96:$96,'July15-Ledger'!$97:$97,'July15-Ledger'!$98:$98</definedName>
    <definedName name="QB_DATA_4" localSheetId="3" hidden="1">'Jun15-Ledger'!$72:$72,'Jun15-Ledger'!$74:$74,'Jun15-Ledger'!$76:$76,'Jun15-Ledger'!$77:$77,'Jun15-Ledger'!$79:$79,'Jun15-Ledger'!$82:$82,'Jun15-Ledger'!$83:$83,'Jun15-Ledger'!$84:$84,'Jun15-Ledger'!$86:$86,'Jun15-Ledger'!$88:$88,'Jun15-Ledger'!$90:$90,'Jun15-Ledger'!$92:$92,'Jun15-Ledger'!$94:$94,'Jun15-Ledger'!$96:$96,'Jun15-Ledger'!$97:$97,'Jun15-Ledger'!$98:$98</definedName>
    <definedName name="QB_DATA_4" localSheetId="2" hidden="1">'May15-Ledger'!$84:$84,'May15-Ledger'!$85:$85,'May15-Ledger'!$87:$87,'May15-Ledger'!$88:$88,'May15-Ledger'!$90:$90,'May15-Ledger'!$91:$91,'May15-Ledger'!$92:$92,'May15-Ledger'!$94:$94,'May15-Ledger'!$95:$95,'May15-Ledger'!$98:$98,'May15-Ledger'!$99:$99,'May15-Ledger'!$101:$101,'May15-Ledger'!$102:$102,'May15-Ledger'!$104:$104,'May15-Ledger'!$106:$106,'May15-Ledger'!$107:$107</definedName>
    <definedName name="QB_DATA_4" localSheetId="8" hidden="1">'Nov15-Ledger'!$66:$66,'Nov15-Ledger'!$67:$67,'Nov15-Ledger'!$68:$68,'Nov15-Ledger'!$69:$69,'Nov15-Ledger'!$70:$70,'Nov15-Ledger'!$71:$71,'Nov15-Ledger'!$72:$72,'Nov15-Ledger'!$73:$73,'Nov15-Ledger'!$74:$74,'Nov15-Ledger'!$75:$75,'Nov15-Ledger'!$76:$76,'Nov15-Ledger'!$77:$77,'Nov15-Ledger'!$79:$79,'Nov15-Ledger'!$81:$81,'Nov15-Ledger'!$82:$82,'Nov15-Ledger'!$83:$83</definedName>
    <definedName name="QB_DATA_4" localSheetId="7" hidden="1">'Oct15-Ledger'!$68:$68,'Oct15-Ledger'!$69:$69,'Oct15-Ledger'!$70:$70,'Oct15-Ledger'!$71:$71,'Oct15-Ledger'!$72:$72,'Oct15-Ledger'!$73:$73,'Oct15-Ledger'!$74:$74,'Oct15-Ledger'!$75:$75,'Oct15-Ledger'!$76:$76,'Oct15-Ledger'!$77:$77,'Oct15-Ledger'!$78:$78,'Oct15-Ledger'!$79:$79,'Oct15-Ledger'!$81:$81,'Oct15-Ledger'!$82:$82,'Oct15-Ledger'!$83:$83,'Oct15-Ledger'!$84:$84</definedName>
    <definedName name="QB_DATA_4" localSheetId="6" hidden="1">'Sept15-Ledger'!$68:$68,'Sept15-Ledger'!$69:$69,'Sept15-Ledger'!$70:$70,'Sept15-Ledger'!$71:$71,'Sept15-Ledger'!$72:$72,'Sept15-Ledger'!$73:$73,'Sept15-Ledger'!$74:$74,'Sept15-Ledger'!$75:$75,'Sept15-Ledger'!$76:$76,'Sept15-Ledger'!$77:$77,'Sept15-Ledger'!$78:$78,'Sept15-Ledger'!$79:$79,'Sept15-Ledger'!$80:$80,'Sept15-Ledger'!$81:$81,'Sept15-Ledger'!$82:$82,'Sept15-Ledger'!$83:$83</definedName>
    <definedName name="QB_DATA_5" localSheetId="1" hidden="1">'Apr15-Ledger'!$96:$96,'Apr15-Ledger'!$98:$98,'Apr15-Ledger'!$100:$100,'Apr15-Ledger'!$102:$102,'Apr15-Ledger'!$103:$103,'Apr15-Ledger'!$104:$104,'Apr15-Ledger'!$105:$105,'Apr15-Ledger'!$107:$107,'Apr15-Ledger'!$108:$108,'Apr15-Ledger'!$109:$109,'Apr15-Ledger'!$110:$110,'Apr15-Ledger'!$111:$111,'Apr15-Ledger'!$112:$112,'Apr15-Ledger'!$114:$114,'Apr15-Ledger'!$115:$115,'Apr15-Ledger'!$116:$116</definedName>
    <definedName name="QB_DATA_5" localSheetId="5" hidden="1">'Aug15-Ledger'!$108:$108,'Aug15-Ledger'!$109:$109,'Aug15-Ledger'!$110:$110,'Aug15-Ledger'!$112:$112,'Aug15-Ledger'!$113:$113,'Aug15-Ledger'!$115:$115,'Aug15-Ledger'!$116:$116,'Aug15-Ledger'!$120:$120,'Aug15-Ledger'!$122:$122,'Aug15-Ledger'!$123:$123,'Aug15-Ledger'!$125:$125,'Aug15-Ledger'!$127:$127,'Aug15-Ledger'!$128:$128,'Aug15-Ledger'!$130:$130,'Aug15-Ledger'!$133:$133,'Aug15-Ledger'!$134:$134</definedName>
    <definedName name="QB_DATA_5" localSheetId="9" hidden="1">'Dec15-Ledger'!$100:$100,'Dec15-Ledger'!$101:$101,'Dec15-Ledger'!$103:$103,'Dec15-Ledger'!$105:$105,'Dec15-Ledger'!$106:$106,'Dec15-Ledger'!$107:$107,'Dec15-Ledger'!$108:$108,'Dec15-Ledger'!$109:$109,'Dec15-Ledger'!$110:$110,'Dec15-Ledger'!$111:$111,'Dec15-Ledger'!$112:$112,'Dec15-Ledger'!$113:$113,'Dec15-Ledger'!$114:$114,'Dec15-Ledger'!$115:$115,'Dec15-Ledger'!$116:$116,'Dec15-Ledger'!$117:$117</definedName>
    <definedName name="QB_DATA_5" localSheetId="4" hidden="1">'July15-Ledger'!$100:$100,'July15-Ledger'!$101:$101,'July15-Ledger'!$103:$103,'July15-Ledger'!$104:$104,'July15-Ledger'!$106:$106,'July15-Ledger'!$107:$107,'July15-Ledger'!$109:$109,'July15-Ledger'!$110:$110,'July15-Ledger'!$111:$111,'July15-Ledger'!$112:$112,'July15-Ledger'!$113:$113,'July15-Ledger'!$114:$114,'July15-Ledger'!$115:$115,'July15-Ledger'!$116:$116,'July15-Ledger'!$117:$117,'July15-Ledger'!$118:$118</definedName>
    <definedName name="QB_DATA_5" localSheetId="3" hidden="1">'Jun15-Ledger'!$99:$99,'Jun15-Ledger'!$100:$100,'Jun15-Ledger'!$101:$101,'Jun15-Ledger'!$102:$102,'Jun15-Ledger'!$103:$103,'Jun15-Ledger'!$104:$104,'Jun15-Ledger'!$105:$105,'Jun15-Ledger'!$106:$106,'Jun15-Ledger'!$107:$107,'Jun15-Ledger'!$108:$108,'Jun15-Ledger'!$109:$109,'Jun15-Ledger'!$110:$110,'Jun15-Ledger'!$111:$111,'Jun15-Ledger'!$112:$112,'Jun15-Ledger'!$113:$113,'Jun15-Ledger'!$114:$114</definedName>
    <definedName name="QB_DATA_5" localSheetId="2" hidden="1">'May15-Ledger'!$110:$110,'May15-Ledger'!$111:$111,'May15-Ledger'!$113:$113,'May15-Ledger'!$114:$114,'May15-Ledger'!$115:$115,'May15-Ledger'!$118:$118,'May15-Ledger'!$119:$119,'May15-Ledger'!$120:$120,'May15-Ledger'!$121:$121,'May15-Ledger'!$122:$122,'May15-Ledger'!$123:$123,'May15-Ledger'!$124:$124,'May15-Ledger'!$126:$126,'May15-Ledger'!$127:$127,'May15-Ledger'!$128:$128,'May15-Ledger'!$129:$129</definedName>
    <definedName name="QB_DATA_5" localSheetId="8" hidden="1">'Nov15-Ledger'!$84:$84,'Nov15-Ledger'!$85:$85,'Nov15-Ledger'!$86:$86,'Nov15-Ledger'!$87:$87,'Nov15-Ledger'!$88:$88,'Nov15-Ledger'!$89:$89,'Nov15-Ledger'!$90:$90,'Nov15-Ledger'!$91:$91,'Nov15-Ledger'!$92:$92,'Nov15-Ledger'!$93:$93,'Nov15-Ledger'!$94:$94,'Nov15-Ledger'!$95:$95,'Nov15-Ledger'!$96:$96,'Nov15-Ledger'!$97:$97,'Nov15-Ledger'!$98:$98,'Nov15-Ledger'!$99:$99</definedName>
    <definedName name="QB_DATA_5" localSheetId="7" hidden="1">'Oct15-Ledger'!$86:$86,'Oct15-Ledger'!$88:$88,'Oct15-Ledger'!$90:$90,'Oct15-Ledger'!$92:$92,'Oct15-Ledger'!$94:$94,'Oct15-Ledger'!$95:$95,'Oct15-Ledger'!$97:$97,'Oct15-Ledger'!$100:$100,'Oct15-Ledger'!$102:$102,'Oct15-Ledger'!$104:$104,'Oct15-Ledger'!$106:$106,'Oct15-Ledger'!$108:$108,'Oct15-Ledger'!$110:$110,'Oct15-Ledger'!$112:$112,'Oct15-Ledger'!$113:$113,'Oct15-Ledger'!$114:$114</definedName>
    <definedName name="QB_DATA_5" localSheetId="6" hidden="1">'Sept15-Ledger'!$84:$84,'Sept15-Ledger'!$86:$86,'Sept15-Ledger'!$87:$87,'Sept15-Ledger'!$88:$88,'Sept15-Ledger'!$89:$89,'Sept15-Ledger'!$90:$90,'Sept15-Ledger'!$91:$91,'Sept15-Ledger'!$92:$92,'Sept15-Ledger'!$93:$93,'Sept15-Ledger'!$94:$94,'Sept15-Ledger'!$95:$95,'Sept15-Ledger'!$96:$96,'Sept15-Ledger'!$97:$97,'Sept15-Ledger'!$98:$98,'Sept15-Ledger'!$99:$99,'Sept15-Ledger'!$100:$100</definedName>
    <definedName name="QB_DATA_6" localSheetId="1" hidden="1">'Apr15-Ledger'!$117:$117,'Apr15-Ledger'!$118:$118,'Apr15-Ledger'!$119:$119,'Apr15-Ledger'!$121:$121,'Apr15-Ledger'!$122:$122,'Apr15-Ledger'!$125:$125,'Apr15-Ledger'!$126:$126,'Apr15-Ledger'!$128:$128,'Apr15-Ledger'!$129:$129,'Apr15-Ledger'!$130:$130,'Apr15-Ledger'!$132:$132,'Apr15-Ledger'!$133:$133,'Apr15-Ledger'!$136:$136,'Apr15-Ledger'!$137:$137,'Apr15-Ledger'!$138:$138,'Apr15-Ledger'!$140:$140</definedName>
    <definedName name="QB_DATA_6" localSheetId="5" hidden="1">'Aug15-Ledger'!$136:$136,'Aug15-Ledger'!$137:$137,'Aug15-Ledger'!$140:$140,'Aug15-Ledger'!$141:$141,'Aug15-Ledger'!$142:$142,'Aug15-Ledger'!$143:$143,'Aug15-Ledger'!$144:$144,'Aug15-Ledger'!$145:$145,'Aug15-Ledger'!$146:$146,'Aug15-Ledger'!$148:$148,'Aug15-Ledger'!$149:$149,'Aug15-Ledger'!$150:$150,'Aug15-Ledger'!$151:$151,'Aug15-Ledger'!$152:$152,'Aug15-Ledger'!$153:$153,'Aug15-Ledger'!$154:$154</definedName>
    <definedName name="QB_DATA_6" localSheetId="9" hidden="1">'Dec15-Ledger'!$118:$118,'Dec15-Ledger'!$119:$119,'Dec15-Ledger'!$121:$121,'Dec15-Ledger'!$123:$123,'Dec15-Ledger'!$125:$125,'Dec15-Ledger'!$127:$127,'Dec15-Ledger'!$128:$128,'Dec15-Ledger'!$129:$129,'Dec15-Ledger'!$131:$131,'Dec15-Ledger'!$132:$132,'Dec15-Ledger'!$134:$134,'Dec15-Ledger'!$136:$136,'Dec15-Ledger'!$138:$138,'Dec15-Ledger'!$139:$139,'Dec15-Ledger'!$141:$141,'Dec15-Ledger'!$143:$143</definedName>
    <definedName name="QB_DATA_6" localSheetId="4" hidden="1">'July15-Ledger'!$119:$119,'July15-Ledger'!$120:$120,'July15-Ledger'!$121:$121,'July15-Ledger'!$122:$122,'July15-Ledger'!$123:$123,'July15-Ledger'!$124:$124,'July15-Ledger'!$126:$126,'July15-Ledger'!$128:$128,'July15-Ledger'!$129:$129,'July15-Ledger'!$130:$130,'July15-Ledger'!$132:$132,'July15-Ledger'!$133:$133,'July15-Ledger'!$135:$135,'July15-Ledger'!$136:$136,'July15-Ledger'!$139:$139,'July15-Ledger'!$140:$140</definedName>
    <definedName name="QB_DATA_6" localSheetId="3" hidden="1">'Jun15-Ledger'!$115:$115,'Jun15-Ledger'!$117:$117,'Jun15-Ledger'!$118:$118,'Jun15-Ledger'!$119:$119,'Jun15-Ledger'!$120:$120,'Jun15-Ledger'!$121:$121,'Jun15-Ledger'!$122:$122,'Jun15-Ledger'!$123:$123,'Jun15-Ledger'!$125:$125,'Jun15-Ledger'!$126:$126,'Jun15-Ledger'!$127:$127,'Jun15-Ledger'!$128:$128,'Jun15-Ledger'!$129:$129,'Jun15-Ledger'!$130:$130,'Jun15-Ledger'!$131:$131,'Jun15-Ledger'!$132:$132</definedName>
    <definedName name="QB_DATA_6" localSheetId="2" hidden="1">'May15-Ledger'!$130:$130,'May15-Ledger'!$131:$131,'May15-Ledger'!$132:$132,'May15-Ledger'!$133:$133,'May15-Ledger'!$134:$134,'May15-Ledger'!$136:$136,'May15-Ledger'!$137:$137,'May15-Ledger'!$138:$138,'May15-Ledger'!$139:$139,'May15-Ledger'!$140:$140,'May15-Ledger'!$141:$141,'May15-Ledger'!$142:$142,'May15-Ledger'!$143:$143,'May15-Ledger'!$144:$144,'May15-Ledger'!$146:$146,'May15-Ledger'!$147:$147</definedName>
    <definedName name="QB_DATA_6" localSheetId="8" hidden="1">'Nov15-Ledger'!$100:$100,'Nov15-Ledger'!$101:$101,'Nov15-Ledger'!$102:$102,'Nov15-Ledger'!$103:$103,'Nov15-Ledger'!$104:$104,'Nov15-Ledger'!$105:$105,'Nov15-Ledger'!$106:$106,'Nov15-Ledger'!$107:$107,'Nov15-Ledger'!$108:$108,'Nov15-Ledger'!$109:$109,'Nov15-Ledger'!$110:$110,'Nov15-Ledger'!$111:$111,'Nov15-Ledger'!$112:$112,'Nov15-Ledger'!$113:$113,'Nov15-Ledger'!$114:$114,'Nov15-Ledger'!$115:$115</definedName>
    <definedName name="QB_DATA_6" localSheetId="7" hidden="1">'Oct15-Ledger'!$116:$116,'Oct15-Ledger'!$117:$117,'Oct15-Ledger'!$119:$119,'Oct15-Ledger'!$120:$120,'Oct15-Ledger'!$121:$121,'Oct15-Ledger'!$122:$122,'Oct15-Ledger'!$124:$124,'Oct15-Ledger'!$125:$125,'Oct15-Ledger'!$127:$127,'Oct15-Ledger'!$129:$129,'Oct15-Ledger'!$130:$130,'Oct15-Ledger'!$131:$131,'Oct15-Ledger'!$132:$132,'Oct15-Ledger'!$133:$133,'Oct15-Ledger'!$134:$134,'Oct15-Ledger'!$135:$135</definedName>
    <definedName name="QB_DATA_6" localSheetId="6" hidden="1">'Sept15-Ledger'!$101:$101,'Sept15-Ledger'!$102:$102,'Sept15-Ledger'!$104:$104,'Sept15-Ledger'!$106:$106,'Sept15-Ledger'!$108:$108,'Sept15-Ledger'!$110:$110,'Sept15-Ledger'!$112:$112,'Sept15-Ledger'!$113:$113,'Sept15-Ledger'!$115:$115,'Sept15-Ledger'!$118:$118,'Sept15-Ledger'!$119:$119,'Sept15-Ledger'!$121:$121,'Sept15-Ledger'!$123:$123,'Sept15-Ledger'!$125:$125,'Sept15-Ledger'!$127:$127,'Sept15-Ledger'!$129:$129</definedName>
    <definedName name="QB_DATA_7" localSheetId="1" hidden="1">'Apr15-Ledger'!$141:$141,'Apr15-Ledger'!$142:$142,'Apr15-Ledger'!$145:$145,'Apr15-Ledger'!$146:$146,'Apr15-Ledger'!$147:$147,'Apr15-Ledger'!$148:$148,'Apr15-Ledger'!$149:$149,'Apr15-Ledger'!$150:$150,'Apr15-Ledger'!$151:$151,'Apr15-Ledger'!$152:$152,'Apr15-Ledger'!$153:$153,'Apr15-Ledger'!$154:$154,'Apr15-Ledger'!$155:$155,'Apr15-Ledger'!$156:$156,'Apr15-Ledger'!$158:$158,'Apr15-Ledger'!$159:$159</definedName>
    <definedName name="QB_DATA_7" localSheetId="5" hidden="1">'Aug15-Ledger'!$156:$156,'Aug15-Ledger'!$157:$157,'Aug15-Ledger'!$158:$158,'Aug15-Ledger'!$159:$159,'Aug15-Ledger'!$160:$160,'Aug15-Ledger'!$161:$161,'Aug15-Ledger'!$162:$162,'Aug15-Ledger'!$163:$163,'Aug15-Ledger'!$164:$164,'Aug15-Ledger'!$165:$165,'Aug15-Ledger'!$166:$166,'Aug15-Ledger'!$168:$168,'Aug15-Ledger'!$170:$170,'Aug15-Ledger'!$172:$172,'Aug15-Ledger'!$173:$173,'Aug15-Ledger'!$174:$174</definedName>
    <definedName name="QB_DATA_7" localSheetId="9" hidden="1">'Dec15-Ledger'!$147:$147,'Dec15-Ledger'!$148:$148,'Dec15-Ledger'!$149:$149,'Dec15-Ledger'!$151:$151,'Dec15-Ledger'!$152:$152,'Dec15-Ledger'!$153:$153,'Dec15-Ledger'!$155:$155,'Dec15-Ledger'!$157:$157,'Dec15-Ledger'!$159:$159,'Dec15-Ledger'!$162:$162,'Dec15-Ledger'!$163:$163,'Dec15-Ledger'!$165:$165,'Dec15-Ledger'!$166:$166,'Dec15-Ledger'!$169:$169,'Dec15-Ledger'!$170:$170,'Dec15-Ledger'!$171:$171</definedName>
    <definedName name="QB_DATA_7" localSheetId="4" hidden="1">'July15-Ledger'!$142:$142,'July15-Ledger'!$143:$143,'July15-Ledger'!$145:$145,'July15-Ledger'!$147:$147,'July15-Ledger'!$149:$149,'July15-Ledger'!$150:$150,'July15-Ledger'!$151:$151,'July15-Ledger'!$154:$154,'July15-Ledger'!$155:$155,'July15-Ledger'!$156:$156,'July15-Ledger'!$158:$158,'July15-Ledger'!$159:$159,'July15-Ledger'!$162:$162,'July15-Ledger'!$163:$163,'July15-Ledger'!$164:$164,'July15-Ledger'!$165:$165</definedName>
    <definedName name="QB_DATA_7" localSheetId="3" hidden="1">'Jun15-Ledger'!$133:$133,'Jun15-Ledger'!$134:$134,'Jun15-Ledger'!$135:$135,'Jun15-Ledger'!$136:$136,'Jun15-Ledger'!$137:$137,'Jun15-Ledger'!$138:$138,'Jun15-Ledger'!$139:$139,'Jun15-Ledger'!$141:$141,'Jun15-Ledger'!$143:$143,'Jun15-Ledger'!$144:$144,'Jun15-Ledger'!$146:$146,'Jun15-Ledger'!$147:$147,'Jun15-Ledger'!$148:$148,'Jun15-Ledger'!$150:$150,'Jun15-Ledger'!$151:$151,'Jun15-Ledger'!$154:$154</definedName>
    <definedName name="QB_DATA_7" localSheetId="2" hidden="1">'May15-Ledger'!$149:$149,'May15-Ledger'!$151:$151</definedName>
    <definedName name="QB_DATA_7" localSheetId="8" hidden="1">'Nov15-Ledger'!$116:$116,'Nov15-Ledger'!$117:$117,'Nov15-Ledger'!$118:$118,'Nov15-Ledger'!$119:$119,'Nov15-Ledger'!$120:$120,'Nov15-Ledger'!$121:$121,'Nov15-Ledger'!$122:$122,'Nov15-Ledger'!$123:$123,'Nov15-Ledger'!$124:$124,'Nov15-Ledger'!$125:$125,'Nov15-Ledger'!$127:$127,'Nov15-Ledger'!$128:$128,'Nov15-Ledger'!$129:$129,'Nov15-Ledger'!$130:$130,'Nov15-Ledger'!$131:$131,'Nov15-Ledger'!$132:$132</definedName>
    <definedName name="QB_DATA_7" localSheetId="7" hidden="1">'Oct15-Ledger'!$136:$136,'Oct15-Ledger'!$137:$137,'Oct15-Ledger'!$138:$138,'Oct15-Ledger'!$139:$139,'Oct15-Ledger'!$140:$140,'Oct15-Ledger'!$141:$141,'Oct15-Ledger'!$142:$142,'Oct15-Ledger'!$143:$143,'Oct15-Ledger'!$144:$144,'Oct15-Ledger'!$145:$145,'Oct15-Ledger'!$146:$146,'Oct15-Ledger'!$147:$147,'Oct15-Ledger'!$148:$148,'Oct15-Ledger'!$150:$150,'Oct15-Ledger'!$151:$151,'Oct15-Ledger'!$153:$153</definedName>
    <definedName name="QB_DATA_7" localSheetId="6" hidden="1">'Sept15-Ledger'!$131:$131,'Sept15-Ledger'!$132:$132,'Sept15-Ledger'!$133:$133,'Sept15-Ledger'!$134:$134,'Sept15-Ledger'!$135:$135,'Sept15-Ledger'!$136:$136,'Sept15-Ledger'!$137:$137,'Sept15-Ledger'!$138:$138,'Sept15-Ledger'!$139:$139,'Sept15-Ledger'!$140:$140,'Sept15-Ledger'!$141:$141,'Sept15-Ledger'!$142:$142,'Sept15-Ledger'!$143:$143,'Sept15-Ledger'!$144:$144,'Sept15-Ledger'!$145:$145,'Sept15-Ledger'!$146:$146</definedName>
    <definedName name="QB_DATA_8" localSheetId="1" hidden="1">'Apr15-Ledger'!$160:$160,'Apr15-Ledger'!$161:$161,'Apr15-Ledger'!$162:$162,'Apr15-Ledger'!$163:$163,'Apr15-Ledger'!$164:$164,'Apr15-Ledger'!$165:$165,'Apr15-Ledger'!$166:$166,'Apr15-Ledger'!$167:$167,'Apr15-Ledger'!$168:$168,'Apr15-Ledger'!$169:$169,'Apr15-Ledger'!$171:$171,'Apr15-Ledger'!$172:$172,'Apr15-Ledger'!$173:$173,'Apr15-Ledger'!$174:$174,'Apr15-Ledger'!$175:$175,'Apr15-Ledger'!$176:$176</definedName>
    <definedName name="QB_DATA_8" localSheetId="5" hidden="1">'Aug15-Ledger'!$175:$175,'Aug15-Ledger'!$176:$176,'Aug15-Ledger'!$177:$177,'Aug15-Ledger'!$178:$178</definedName>
    <definedName name="QB_DATA_8" localSheetId="9" hidden="1">'Dec15-Ledger'!$173:$173,'Dec15-Ledger'!$174:$174,'Dec15-Ledger'!$175:$175,'Dec15-Ledger'!$176:$176,'Dec15-Ledger'!$177:$177,'Dec15-Ledger'!$178:$178,'Dec15-Ledger'!$179:$179,'Dec15-Ledger'!$181:$181,'Dec15-Ledger'!$182:$182,'Dec15-Ledger'!$183:$183,'Dec15-Ledger'!$184:$184,'Dec15-Ledger'!$185:$185,'Dec15-Ledger'!$186:$186,'Dec15-Ledger'!$187:$187,'Dec15-Ledger'!$188:$188,'Dec15-Ledger'!$189:$189</definedName>
    <definedName name="QB_DATA_8" localSheetId="4" hidden="1">'July15-Ledger'!$166:$166,'July15-Ledger'!$167:$167,'July15-Ledger'!$168:$168,'July15-Ledger'!$169:$169,'July15-Ledger'!$170:$170,'July15-Ledger'!$171:$171,'July15-Ledger'!$172:$172,'July15-Ledger'!$173:$173,'July15-Ledger'!$174:$174,'July15-Ledger'!$175:$175,'July15-Ledger'!$176:$176,'July15-Ledger'!$178:$178,'July15-Ledger'!$179:$179,'July15-Ledger'!$180:$180,'July15-Ledger'!$181:$181,'July15-Ledger'!$182:$182</definedName>
    <definedName name="QB_DATA_8" localSheetId="3" hidden="1">'Jun15-Ledger'!$155:$155,'Jun15-Ledger'!$156:$156,'Jun15-Ledger'!$158:$158,'Jun15-Ledger'!$159:$159,'Jun15-Ledger'!$161:$161,'Jun15-Ledger'!$162:$162,'Jun15-Ledger'!$164:$164,'Jun15-Ledger'!$165:$165,'Jun15-Ledger'!$166:$166,'Jun15-Ledger'!$167:$167,'Jun15-Ledger'!$168:$168,'Jun15-Ledger'!$170:$170,'Jun15-Ledger'!$171:$171,'Jun15-Ledger'!$172:$172,'Jun15-Ledger'!$173:$173,'Jun15-Ledger'!$176:$176</definedName>
    <definedName name="QB_DATA_8" localSheetId="8" hidden="1">'Nov15-Ledger'!$133:$133,'Nov15-Ledger'!$135:$135,'Nov15-Ledger'!$137:$137,'Nov15-Ledger'!$139:$139,'Nov15-Ledger'!$141:$141,'Nov15-Ledger'!$143:$143,'Nov15-Ledger'!$144:$144,'Nov15-Ledger'!$146:$146,'Nov15-Ledger'!$149:$149,'Nov15-Ledger'!$151:$151,'Nov15-Ledger'!$153:$153,'Nov15-Ledger'!$155:$155,'Nov15-Ledger'!$157:$157,'Nov15-Ledger'!$159:$159,'Nov15-Ledger'!$161:$161,'Nov15-Ledger'!$162:$162</definedName>
    <definedName name="QB_DATA_8" localSheetId="7" hidden="1">'Oct15-Ledger'!$154:$154,'Oct15-Ledger'!$156:$156,'Oct15-Ledger'!$157:$157,'Oct15-Ledger'!$159:$159,'Oct15-Ledger'!$161:$161,'Oct15-Ledger'!$162:$162,'Oct15-Ledger'!$164:$164,'Oct15-Ledger'!$166:$166,'Oct15-Ledger'!$170:$170,'Oct15-Ledger'!$171:$171,'Oct15-Ledger'!$173:$173,'Oct15-Ledger'!$174:$174,'Oct15-Ledger'!$175:$175,'Oct15-Ledger'!$176:$176,'Oct15-Ledger'!$177:$177,'Oct15-Ledger'!$178:$178</definedName>
    <definedName name="QB_DATA_8" localSheetId="6" hidden="1">'Sept15-Ledger'!$147:$147,'Sept15-Ledger'!$148:$148,'Sept15-Ledger'!$150:$150,'Sept15-Ledger'!$151:$151,'Sept15-Ledger'!$152:$152,'Sept15-Ledger'!$154:$154,'Sept15-Ledger'!$155:$155,'Sept15-Ledger'!$156:$156,'Sept15-Ledger'!$157:$157,'Sept15-Ledger'!$158:$158,'Sept15-Ledger'!$159:$159,'Sept15-Ledger'!$160:$160,'Sept15-Ledger'!$161:$161,'Sept15-Ledger'!$162:$162,'Sept15-Ledger'!$163:$163,'Sept15-Ledger'!$164:$164</definedName>
    <definedName name="QB_DATA_9" localSheetId="1" hidden="1">'Apr15-Ledger'!$177:$177,'Apr15-Ledger'!$178:$178,'Apr15-Ledger'!$179:$179,'Apr15-Ledger'!$180:$180,'Apr15-Ledger'!$181:$181,'Apr15-Ledger'!$182:$182,'Apr15-Ledger'!$183:$183,'Apr15-Ledger'!$184:$184,'Apr15-Ledger'!$185:$185,'Apr15-Ledger'!$187:$187,'Apr15-Ledger'!$188:$188,'Apr15-Ledger'!$190:$190,'Apr15-Ledger'!$191:$191</definedName>
    <definedName name="QB_DATA_9" localSheetId="9" hidden="1">'Dec15-Ledger'!$190:$190,'Dec15-Ledger'!$192:$192,'Dec15-Ledger'!$193:$193,'Dec15-Ledger'!$194:$194,'Dec15-Ledger'!$196:$196,'Dec15-Ledger'!$197:$197,'Dec15-Ledger'!$199:$199,'Dec15-Ledger'!$200:$200</definedName>
    <definedName name="QB_DATA_9" localSheetId="4" hidden="1">'July15-Ledger'!$183:$183,'July15-Ledger'!$184:$184,'July15-Ledger'!$185:$185,'July15-Ledger'!$186:$186,'July15-Ledger'!$188:$188,'July15-Ledger'!$189:$189,'July15-Ledger'!$190:$190,'July15-Ledger'!$191:$191,'July15-Ledger'!$192:$192,'July15-Ledger'!$193:$193,'July15-Ledger'!$194:$194,'July15-Ledger'!$195:$195,'July15-Ledger'!$196:$196,'July15-Ledger'!$197:$197,'July15-Ledger'!$198:$198,'July15-Ledger'!$199:$199</definedName>
    <definedName name="QB_DATA_9" localSheetId="3" hidden="1">'Jun15-Ledger'!$177:$177,'Jun15-Ledger'!$179:$179,'Jun15-Ledger'!$180:$180,'Jun15-Ledger'!$181:$181,'Jun15-Ledger'!$182:$182,'Jun15-Ledger'!$185:$185,'Jun15-Ledger'!$186:$186,'Jun15-Ledger'!$187:$187,'Jun15-Ledger'!$188:$188,'Jun15-Ledger'!$189:$189,'Jun15-Ledger'!$191:$191,'Jun15-Ledger'!$192:$192,'Jun15-Ledger'!$193:$193,'Jun15-Ledger'!$194:$194,'Jun15-Ledger'!$195:$195,'Jun15-Ledger'!$197:$197</definedName>
    <definedName name="QB_DATA_9" localSheetId="8" hidden="1">'Nov15-Ledger'!$163:$163,'Nov15-Ledger'!$165:$165,'Nov15-Ledger'!$166:$166,'Nov15-Ledger'!$168:$168,'Nov15-Ledger'!$170:$170,'Nov15-Ledger'!$171:$171,'Nov15-Ledger'!$173:$173,'Nov15-Ledger'!$175:$175,'Nov15-Ledger'!$176:$176,'Nov15-Ledger'!$177:$177,'Nov15-Ledger'!$178:$178,'Nov15-Ledger'!$179:$179,'Nov15-Ledger'!$180:$180,'Nov15-Ledger'!$181:$181,'Nov15-Ledger'!$182:$182,'Nov15-Ledger'!$183:$183</definedName>
    <definedName name="QB_DATA_9" localSheetId="7" hidden="1">'Oct15-Ledger'!$179:$179,'Oct15-Ledger'!$180:$180,'Oct15-Ledger'!$181:$181,'Oct15-Ledger'!$183:$183,'Oct15-Ledger'!$185:$185,'Oct15-Ledger'!$187:$187,'Oct15-Ledger'!$188:$188,'Oct15-Ledger'!$189:$189,'Oct15-Ledger'!$192:$192,'Oct15-Ledger'!$193:$193,'Oct15-Ledger'!$194:$194,'Oct15-Ledger'!$196:$196,'Oct15-Ledger'!$197:$197,'Oct15-Ledger'!$200:$200,'Oct15-Ledger'!$201:$201,'Oct15-Ledger'!$202:$202</definedName>
    <definedName name="QB_DATA_9" localSheetId="6" hidden="1">'Sept15-Ledger'!$166:$166,'Sept15-Ledger'!$168:$168,'Sept15-Ledger'!$169:$169,'Sept15-Ledger'!$170:$170,'Sept15-Ledger'!$171:$171,'Sept15-Ledger'!$172:$172,'Sept15-Ledger'!$173:$173,'Sept15-Ledger'!$174:$174,'Sept15-Ledger'!$175:$175,'Sept15-Ledger'!$176:$176,'Sept15-Ledger'!$177:$177,'Sept15-Ledger'!$178:$178,'Sept15-Ledger'!$179:$179,'Sept15-Ledger'!$180:$180,'Sept15-Ledger'!$181:$181,'Sept15-Ledger'!$182:$182</definedName>
    <definedName name="QB_FORMULA_0" localSheetId="1" hidden="1">'Apr15-Ledger'!$R$3,'Apr15-Ledger'!$R$4,'Apr15-Ledger'!$R$5,'Apr15-Ledger'!$R$6,'Apr15-Ledger'!$R$7,'Apr15-Ledger'!$R$8,'Apr15-Ledger'!$R$9,'Apr15-Ledger'!$R$10,'Apr15-Ledger'!$R$11,'Apr15-Ledger'!$R$12,'Apr15-Ledger'!$R$13,'Apr15-Ledger'!$R$14,'Apr15-Ledger'!$R$15,'Apr15-Ledger'!$R$16,'Apr15-Ledger'!$R$17,'Apr15-Ledger'!$R$18</definedName>
    <definedName name="QB_FORMULA_0" localSheetId="5" hidden="1">'Aug15-Ledger'!$S$3,'Aug15-Ledger'!$S$4,'Aug15-Ledger'!$S$5,'Aug15-Ledger'!$S$6,'Aug15-Ledger'!$S$7,'Aug15-Ledger'!$S$8,'Aug15-Ledger'!$S$9,'Aug15-Ledger'!$S$10,'Aug15-Ledger'!$S$11,'Aug15-Ledger'!$S$12,'Aug15-Ledger'!$S$13,'Aug15-Ledger'!$S$14,'Aug15-Ledger'!$S$15,'Aug15-Ledger'!$S$16,'Aug15-Ledger'!$S$17,'Aug15-Ledger'!$S$18</definedName>
    <definedName name="QB_FORMULA_0" localSheetId="9" hidden="1">'Dec15-Ledger'!$S$3,'Dec15-Ledger'!$S$4,'Dec15-Ledger'!$S$5,'Dec15-Ledger'!$S$6,'Dec15-Ledger'!$S$7,'Dec15-Ledger'!$S$8,'Dec15-Ledger'!$S$9,'Dec15-Ledger'!$S$10,'Dec15-Ledger'!$S$11,'Dec15-Ledger'!$S$12,'Dec15-Ledger'!$S$13,'Dec15-Ledger'!$S$14,'Dec15-Ledger'!$S$15,'Dec15-Ledger'!$S$16,'Dec15-Ledger'!$S$17,'Dec15-Ledger'!$S$18</definedName>
    <definedName name="QB_FORMULA_0" localSheetId="4" hidden="1">'July15-Ledger'!$R$3,'July15-Ledger'!$R$4,'July15-Ledger'!$R$5,'July15-Ledger'!$R$6,'July15-Ledger'!$R$7,'July15-Ledger'!$R$8,'July15-Ledger'!$R$9,'July15-Ledger'!$R$10,'July15-Ledger'!$R$11,'July15-Ledger'!$R$12,'July15-Ledger'!$R$13,'July15-Ledger'!$R$14,'July15-Ledger'!$R$15,'July15-Ledger'!$R$16,'July15-Ledger'!$R$17,'July15-Ledger'!$R$18</definedName>
    <definedName name="QB_FORMULA_0" localSheetId="3" hidden="1">'Jun15-Ledger'!$R$3,'Jun15-Ledger'!$R$4,'Jun15-Ledger'!$R$5,'Jun15-Ledger'!$R$6,'Jun15-Ledger'!$R$7,'Jun15-Ledger'!$R$8,'Jun15-Ledger'!$R$9,'Jun15-Ledger'!$R$10,'Jun15-Ledger'!$R$11,'Jun15-Ledger'!$R$12,'Jun15-Ledger'!$R$13,'Jun15-Ledger'!$R$14,'Jun15-Ledger'!$R$15,'Jun15-Ledger'!$R$16,'Jun15-Ledger'!$R$17,'Jun15-Ledger'!$R$18</definedName>
    <definedName name="QB_FORMULA_0" localSheetId="2" hidden="1">'May15-Ledger'!$R$3,'May15-Ledger'!$R$4,'May15-Ledger'!$R$5,'May15-Ledger'!$R$6,'May15-Ledger'!$R$7,'May15-Ledger'!$R$8,'May15-Ledger'!$R$9,'May15-Ledger'!$R$10,'May15-Ledger'!$R$11,'May15-Ledger'!$R$12,'May15-Ledger'!$R$13,'May15-Ledger'!$R$14,'May15-Ledger'!$R$15,'May15-Ledger'!$R$16,'May15-Ledger'!$R$17,'May15-Ledger'!$R$18</definedName>
    <definedName name="QB_FORMULA_0" localSheetId="8" hidden="1">'Nov15-Ledger'!$S$3,'Nov15-Ledger'!$S$4,'Nov15-Ledger'!$S$5,'Nov15-Ledger'!$S$6,'Nov15-Ledger'!$S$7,'Nov15-Ledger'!$S$8,'Nov15-Ledger'!$S$9,'Nov15-Ledger'!$S$10,'Nov15-Ledger'!$S$11,'Nov15-Ledger'!$S$12,'Nov15-Ledger'!$S$13,'Nov15-Ledger'!$S$14,'Nov15-Ledger'!$S$15,'Nov15-Ledger'!$S$16,'Nov15-Ledger'!$S$17,'Nov15-Ledger'!$S$18</definedName>
    <definedName name="QB_FORMULA_0" localSheetId="7" hidden="1">'Oct15-Ledger'!$S$3,'Oct15-Ledger'!$S$4,'Oct15-Ledger'!$S$5,'Oct15-Ledger'!$S$6,'Oct15-Ledger'!$S$7,'Oct15-Ledger'!$S$8,'Oct15-Ledger'!$S$9,'Oct15-Ledger'!$S$10,'Oct15-Ledger'!$S$11,'Oct15-Ledger'!$S$12,'Oct15-Ledger'!$S$13,'Oct15-Ledger'!$S$14,'Oct15-Ledger'!$S$15,'Oct15-Ledger'!$S$16,'Oct15-Ledger'!$S$17,'Oct15-Ledger'!$S$18</definedName>
    <definedName name="QB_FORMULA_0" localSheetId="6" hidden="1">'Sept15-Ledger'!$S$3,'Sept15-Ledger'!$S$4,'Sept15-Ledger'!$S$5,'Sept15-Ledger'!$S$6,'Sept15-Ledger'!$S$7,'Sept15-Ledger'!$S$8,'Sept15-Ledger'!$S$9,'Sept15-Ledger'!$S$10,'Sept15-Ledger'!$S$11,'Sept15-Ledger'!$S$12,'Sept15-Ledger'!$S$13,'Sept15-Ledger'!$S$14,'Sept15-Ledger'!$S$15,'Sept15-Ledger'!$S$16,'Sept15-Ledger'!$S$17,'Sept15-Ledger'!$S$18</definedName>
    <definedName name="QB_FORMULA_1" localSheetId="1" hidden="1">'Apr15-Ledger'!$R$19,'Apr15-Ledger'!$R$20,'Apr15-Ledger'!$R$21,'Apr15-Ledger'!$R$22,'Apr15-Ledger'!$R$23,'Apr15-Ledger'!$R$24,'Apr15-Ledger'!$R$25,'Apr15-Ledger'!$R$26,'Apr15-Ledger'!$R$27,'Apr15-Ledger'!$R$28,'Apr15-Ledger'!$R$29,'Apr15-Ledger'!$R$30,'Apr15-Ledger'!$R$31,'Apr15-Ledger'!$R$32,'Apr15-Ledger'!$R$33,'Apr15-Ledger'!$R$34</definedName>
    <definedName name="QB_FORMULA_1" localSheetId="5" hidden="1">'Aug15-Ledger'!$S$19,'Aug15-Ledger'!$S$20,'Aug15-Ledger'!$S$21,'Aug15-Ledger'!$S$22,'Aug15-Ledger'!$S$23,'Aug15-Ledger'!$S$24,'Aug15-Ledger'!$S$25,'Aug15-Ledger'!$S$26,'Aug15-Ledger'!$S$27,'Aug15-Ledger'!$S$28,'Aug15-Ledger'!$S$29,'Aug15-Ledger'!$S$30,'Aug15-Ledger'!$S$31,'Aug15-Ledger'!$S$32,'Aug15-Ledger'!$S$33,'Aug15-Ledger'!$S$34</definedName>
    <definedName name="QB_FORMULA_1" localSheetId="9" hidden="1">'Dec15-Ledger'!$S$19,'Dec15-Ledger'!$S$20,'Dec15-Ledger'!$S$21,'Dec15-Ledger'!$Q$22,'Dec15-Ledger'!$S$22,'Dec15-Ledger'!$S$24,'Dec15-Ledger'!$S$26,'Dec15-Ledger'!$S$27,'Dec15-Ledger'!$S$28,'Dec15-Ledger'!$S$29,'Dec15-Ledger'!$S$30,'Dec15-Ledger'!$S$31,'Dec15-Ledger'!$S$32,'Dec15-Ledger'!$S$33,'Dec15-Ledger'!$Q$34,'Dec15-Ledger'!$S$34</definedName>
    <definedName name="QB_FORMULA_1" localSheetId="4" hidden="1">'July15-Ledger'!$R$19,'July15-Ledger'!$R$20,'July15-Ledger'!$R$21,'July15-Ledger'!$R$22,'July15-Ledger'!$R$23,'July15-Ledger'!$R$24,'July15-Ledger'!$R$25,'July15-Ledger'!$R$26,'July15-Ledger'!$R$27,'July15-Ledger'!$R$28,'July15-Ledger'!$R$29,'July15-Ledger'!$R$30,'July15-Ledger'!$R$31,'July15-Ledger'!$R$32,'July15-Ledger'!$R$33,'July15-Ledger'!$R$34</definedName>
    <definedName name="QB_FORMULA_1" localSheetId="3" hidden="1">'Jun15-Ledger'!$R$19,'Jun15-Ledger'!$R$20,'Jun15-Ledger'!$R$21,'Jun15-Ledger'!$R$22,'Jun15-Ledger'!$R$23,'Jun15-Ledger'!$R$24,'Jun15-Ledger'!$R$25,'Jun15-Ledger'!$R$26,'Jun15-Ledger'!$R$27,'Jun15-Ledger'!$R$28,'Jun15-Ledger'!$R$29,'Jun15-Ledger'!$R$30,'Jun15-Ledger'!$R$31,'Jun15-Ledger'!$R$32,'Jun15-Ledger'!$R$33,'Jun15-Ledger'!$R$34</definedName>
    <definedName name="QB_FORMULA_1" localSheetId="2" hidden="1">'May15-Ledger'!$R$19,'May15-Ledger'!$R$20,'May15-Ledger'!$R$21,'May15-Ledger'!$R$22,'May15-Ledger'!$R$23,'May15-Ledger'!$R$24,'May15-Ledger'!$R$25,'May15-Ledger'!$R$26,'May15-Ledger'!$R$27,'May15-Ledger'!$R$28,'May15-Ledger'!$R$29,'May15-Ledger'!$R$30,'May15-Ledger'!$R$31,'May15-Ledger'!$R$32,'May15-Ledger'!$R$33,'May15-Ledger'!$R$34</definedName>
    <definedName name="QB_FORMULA_1" localSheetId="8" hidden="1">'Nov15-Ledger'!$S$19,'Nov15-Ledger'!$S$20,'Nov15-Ledger'!$S$21,'Nov15-Ledger'!$S$22,'Nov15-Ledger'!$S$23,'Nov15-Ledger'!$S$24,'Nov15-Ledger'!$S$25,'Nov15-Ledger'!$S$26,'Nov15-Ledger'!$S$27,'Nov15-Ledger'!$S$28,'Nov15-Ledger'!$S$29,'Nov15-Ledger'!$S$30,'Nov15-Ledger'!$S$31,'Nov15-Ledger'!$S$32,'Nov15-Ledger'!$S$33,'Nov15-Ledger'!$S$34</definedName>
    <definedName name="QB_FORMULA_1" localSheetId="7" hidden="1">'Oct15-Ledger'!$S$19,'Oct15-Ledger'!$S$20,'Oct15-Ledger'!$S$21,'Oct15-Ledger'!$S$22,'Oct15-Ledger'!$S$23,'Oct15-Ledger'!$S$24,'Oct15-Ledger'!$S$25,'Oct15-Ledger'!$S$26,'Oct15-Ledger'!$S$27,'Oct15-Ledger'!$S$28,'Oct15-Ledger'!$S$29,'Oct15-Ledger'!$S$30,'Oct15-Ledger'!$S$31,'Oct15-Ledger'!$S$32,'Oct15-Ledger'!$S$33,'Oct15-Ledger'!$S$34</definedName>
    <definedName name="QB_FORMULA_1" localSheetId="6" hidden="1">'Sept15-Ledger'!$S$19,'Sept15-Ledger'!$S$20,'Sept15-Ledger'!$S$21,'Sept15-Ledger'!$S$22,'Sept15-Ledger'!$S$23,'Sept15-Ledger'!$S$24,'Sept15-Ledger'!$S$25,'Sept15-Ledger'!$S$26,'Sept15-Ledger'!$S$27,'Sept15-Ledger'!$S$28,'Sept15-Ledger'!$S$29,'Sept15-Ledger'!$S$30,'Sept15-Ledger'!$S$31,'Sept15-Ledger'!$S$32,'Sept15-Ledger'!$S$33,'Sept15-Ledger'!$S$34</definedName>
    <definedName name="QB_FORMULA_10" localSheetId="1" hidden="1">'Apr15-Ledger'!$R$178,'Apr15-Ledger'!$R$179,'Apr15-Ledger'!$R$180,'Apr15-Ledger'!$R$181,'Apr15-Ledger'!$R$182,'Apr15-Ledger'!$R$183,'Apr15-Ledger'!$R$184,'Apr15-Ledger'!$R$185,'Apr15-Ledger'!$P$186,'Apr15-Ledger'!$R$186,'Apr15-Ledger'!$R$188,'Apr15-Ledger'!$P$189,'Apr15-Ledger'!$R$189,'Apr15-Ledger'!$R$191,'Apr15-Ledger'!$P$192,'Apr15-Ledger'!$R$192</definedName>
    <definedName name="QB_FORMULA_10" localSheetId="9" hidden="1">'Dec15-Ledger'!$S$194,'Dec15-Ledger'!$Q$195,'Dec15-Ledger'!$S$195,'Dec15-Ledger'!$S$197,'Dec15-Ledger'!$Q$198,'Dec15-Ledger'!$S$198,'Dec15-Ledger'!$S$201,'Dec15-Ledger'!$Q$202,'Dec15-Ledger'!$S$202</definedName>
    <definedName name="QB_FORMULA_10" localSheetId="4" hidden="1">'July15-Ledger'!$R$185,'July15-Ledger'!$R$186,'July15-Ledger'!$P$187,'July15-Ledger'!$R$187,'July15-Ledger'!$R$189,'July15-Ledger'!$R$190,'July15-Ledger'!$R$191,'July15-Ledger'!$R$192,'July15-Ledger'!$R$193,'July15-Ledger'!$R$194,'July15-Ledger'!$R$195,'July15-Ledger'!$R$196,'July15-Ledger'!$R$197,'July15-Ledger'!$R$198,'July15-Ledger'!$R$199,'July15-Ledger'!$R$200</definedName>
    <definedName name="QB_FORMULA_10" localSheetId="3" hidden="1">'Jun15-Ledger'!$R$183,'Jun15-Ledger'!$P$184,'Jun15-Ledger'!$R$184,'Jun15-Ledger'!$R$186,'Jun15-Ledger'!$R$187,'Jun15-Ledger'!$R$188,'Jun15-Ledger'!$R$189,'Jun15-Ledger'!$P$190,'Jun15-Ledger'!$R$190,'Jun15-Ledger'!$R$192,'Jun15-Ledger'!$R$193,'Jun15-Ledger'!$R$194,'Jun15-Ledger'!$R$195,'Jun15-Ledger'!$P$196,'Jun15-Ledger'!$R$196,'Jun15-Ledger'!$R$198</definedName>
    <definedName name="QB_FORMULA_10" localSheetId="8" hidden="1">'Nov15-Ledger'!$S$184,'Nov15-Ledger'!$S$185,'Nov15-Ledger'!$S$186,'Nov15-Ledger'!$S$187,'Nov15-Ledger'!$S$188,'Nov15-Ledger'!$S$189,'Nov15-Ledger'!$S$190,'Nov15-Ledger'!$S$191,'Nov15-Ledger'!$S$192,'Nov15-Ledger'!$S$193,'Nov15-Ledger'!$S$194,'Nov15-Ledger'!$S$195,'Nov15-Ledger'!$S$196,'Nov15-Ledger'!$S$197,'Nov15-Ledger'!$S$198,'Nov15-Ledger'!$S$199</definedName>
    <definedName name="QB_FORMULA_10" localSheetId="7" hidden="1">'Oct15-Ledger'!$Q$191,'Oct15-Ledger'!$S$191,'Oct15-Ledger'!$S$194,'Oct15-Ledger'!$Q$195,'Oct15-Ledger'!$S$195,'Oct15-Ledger'!$S$197,'Oct15-Ledger'!$Q$198,'Oct15-Ledger'!$S$198,'Oct15-Ledger'!$Q$199,'Oct15-Ledger'!$S$199,'Oct15-Ledger'!$S$201,'Oct15-Ledger'!$S$202,'Oct15-Ledger'!$S$203,'Oct15-Ledger'!$S$204,'Oct15-Ledger'!$Q$205,'Oct15-Ledger'!$S$205</definedName>
    <definedName name="QB_FORMULA_10" localSheetId="6" hidden="1">'Sept15-Ledger'!$S$180,'Sept15-Ledger'!$S$181,'Sept15-Ledger'!$S$182,'Sept15-Ledger'!$S$183,'Sept15-Ledger'!$S$184,'Sept15-Ledger'!$S$185,'Sept15-Ledger'!$S$186,'Sept15-Ledger'!$S$187,'Sept15-Ledger'!$S$188,'Sept15-Ledger'!$S$189,'Sept15-Ledger'!$S$190,'Sept15-Ledger'!$S$191,'Sept15-Ledger'!$S$192,'Sept15-Ledger'!$S$193,'Sept15-Ledger'!$S$194,'Sept15-Ledger'!$S$195</definedName>
    <definedName name="QB_FORMULA_11" localSheetId="1" hidden="1">'Apr15-Ledger'!$P$193,'Apr15-Ledger'!$R$193</definedName>
    <definedName name="QB_FORMULA_11" localSheetId="4" hidden="1">'July15-Ledger'!$R$201,'July15-Ledger'!$R$202,'July15-Ledger'!$R$203,'July15-Ledger'!$R$204,'July15-Ledger'!$R$205,'July15-Ledger'!$R$206,'July15-Ledger'!$R$207,'July15-Ledger'!$R$208,'July15-Ledger'!$R$209,'July15-Ledger'!$R$210,'July15-Ledger'!$P$211,'July15-Ledger'!$R$211,'July15-Ledger'!$R$213,'July15-Ledger'!$R$215,'July15-Ledger'!$P$216,'July15-Ledger'!$R$216</definedName>
    <definedName name="QB_FORMULA_11" localSheetId="3" hidden="1">'Jun15-Ledger'!$R$199,'Jun15-Ledger'!$R$200,'Jun15-Ledger'!$R$201,'Jun15-Ledger'!$R$202,'Jun15-Ledger'!$R$203,'Jun15-Ledger'!$R$204,'Jun15-Ledger'!$R$205,'Jun15-Ledger'!$R$206,'Jun15-Ledger'!$R$207,'Jun15-Ledger'!$R$208,'Jun15-Ledger'!$R$209,'Jun15-Ledger'!$R$210,'Jun15-Ledger'!$P$211,'Jun15-Ledger'!$R$211,'Jun15-Ledger'!$R$213,'Jun15-Ledger'!$R$214</definedName>
    <definedName name="QB_FORMULA_11" localSheetId="8" hidden="1">'Nov15-Ledger'!$S$200,'Nov15-Ledger'!$S$201,'Nov15-Ledger'!$S$202,'Nov15-Ledger'!$S$203,'Nov15-Ledger'!$S$204,'Nov15-Ledger'!$S$205,'Nov15-Ledger'!$S$206,'Nov15-Ledger'!$S$207,'Nov15-Ledger'!$S$208,'Nov15-Ledger'!$S$209,'Nov15-Ledger'!$S$210,'Nov15-Ledger'!$S$211,'Nov15-Ledger'!$S$212,'Nov15-Ledger'!$S$213,'Nov15-Ledger'!$S$214,'Nov15-Ledger'!$S$215</definedName>
    <definedName name="QB_FORMULA_11" localSheetId="7" hidden="1">'Oct15-Ledger'!$S$207,'Oct15-Ledger'!$S$208,'Oct15-Ledger'!$S$209,'Oct15-Ledger'!$S$210,'Oct15-Ledger'!$S$211,'Oct15-Ledger'!$S$212,'Oct15-Ledger'!$S$213,'Oct15-Ledger'!$S$214,'Oct15-Ledger'!$S$215,'Oct15-Ledger'!$Q$216,'Oct15-Ledger'!$S$216,'Oct15-Ledger'!$S$218,'Oct15-Ledger'!$S$219,'Oct15-Ledger'!$S$220,'Oct15-Ledger'!$S$221,'Oct15-Ledger'!$S$222</definedName>
    <definedName name="QB_FORMULA_11" localSheetId="6" hidden="1">'Sept15-Ledger'!$S$196,'Sept15-Ledger'!$S$197,'Sept15-Ledger'!$S$198,'Sept15-Ledger'!$S$199,'Sept15-Ledger'!$S$200,'Sept15-Ledger'!$S$201,'Sept15-Ledger'!$S$202,'Sept15-Ledger'!$S$203,'Sept15-Ledger'!$Q$204,'Sept15-Ledger'!$S$204,'Sept15-Ledger'!$S$206,'Sept15-Ledger'!$S$207,'Sept15-Ledger'!$S$208,'Sept15-Ledger'!$Q$209,'Sept15-Ledger'!$S$209,'Sept15-Ledger'!$S$212</definedName>
    <definedName name="QB_FORMULA_12" localSheetId="4" hidden="1">'July15-Ledger'!$R$218,'July15-Ledger'!$R$219,'July15-Ledger'!$R$222,'July15-Ledger'!$P$223,'July15-Ledger'!$R$223</definedName>
    <definedName name="QB_FORMULA_12" localSheetId="3" hidden="1">'Jun15-Ledger'!$P$215,'Jun15-Ledger'!$R$215,'Jun15-Ledger'!$R$217,'Jun15-Ledger'!$R$219,'Jun15-Ledger'!$P$220,'Jun15-Ledger'!$R$220</definedName>
    <definedName name="QB_FORMULA_12" localSheetId="8" hidden="1">'Nov15-Ledger'!$S$216,'Nov15-Ledger'!$S$217,'Nov15-Ledger'!$Q$218,'Nov15-Ledger'!$S$218,'Nov15-Ledger'!$S$220,'Nov15-Ledger'!$S$223,'Nov15-Ledger'!$S$225,'Nov15-Ledger'!$Q$226,'Nov15-Ledger'!$S$226,'Nov15-Ledger'!$S$228,'Nov15-Ledger'!$Q$229,'Nov15-Ledger'!$S$229,'Nov15-Ledger'!$S$231,'Nov15-Ledger'!$Q$232,'Nov15-Ledger'!$S$232,'Nov15-Ledger'!$S$235</definedName>
    <definedName name="QB_FORMULA_12" localSheetId="7" hidden="1">'Oct15-Ledger'!$S$223,'Oct15-Ledger'!$S$224,'Oct15-Ledger'!$S$225,'Oct15-Ledger'!$S$226,'Oct15-Ledger'!$S$227,'Oct15-Ledger'!$S$228,'Oct15-Ledger'!$S$229,'Oct15-Ledger'!$S$230,'Oct15-Ledger'!$S$231,'Oct15-Ledger'!$S$232,'Oct15-Ledger'!$S$233,'Oct15-Ledger'!$S$234,'Oct15-Ledger'!$S$235,'Oct15-Ledger'!$S$236,'Oct15-Ledger'!$S$237,'Oct15-Ledger'!$S$238</definedName>
    <definedName name="QB_FORMULA_12" localSheetId="6" hidden="1">'Sept15-Ledger'!$S$214,'Sept15-Ledger'!$Q$215,'Sept15-Ledger'!$S$215,'Sept15-Ledger'!$S$217,'Sept15-Ledger'!$S$218,'Sept15-Ledger'!$Q$219,'Sept15-Ledger'!$S$219,'Sept15-Ledger'!$S$222,'Sept15-Ledger'!$S$224,'Sept15-Ledger'!$S$226,'Sept15-Ledger'!$S$227,'Sept15-Ledger'!$Q$228,'Sept15-Ledger'!$S$228,'Sept15-Ledger'!$S$230,'Sept15-Ledger'!$S$231,'Sept15-Ledger'!$Q$232</definedName>
    <definedName name="QB_FORMULA_13" localSheetId="8" hidden="1">'Nov15-Ledger'!$S$237,'Nov15-Ledger'!$S$239,'Nov15-Ledger'!$S$240,'Nov15-Ledger'!$Q$241,'Nov15-Ledger'!$S$241,'Nov15-Ledger'!$S$243,'Nov15-Ledger'!$Q$244,'Nov15-Ledger'!$S$244,'Nov15-Ledger'!$S$247,'Nov15-Ledger'!$S$248,'Nov15-Ledger'!$S$249,'Nov15-Ledger'!$S$250,'Nov15-Ledger'!$S$251,'Nov15-Ledger'!$S$252,'Nov15-Ledger'!$S$253,'Nov15-Ledger'!$Q$254</definedName>
    <definedName name="QB_FORMULA_13" localSheetId="7" hidden="1">'Oct15-Ledger'!$S$239,'Oct15-Ledger'!$S$240,'Oct15-Ledger'!$S$241,'Oct15-Ledger'!$S$242,'Oct15-Ledger'!$S$243,'Oct15-Ledger'!$Q$244,'Oct15-Ledger'!$S$244,'Oct15-Ledger'!$S$246,'Oct15-Ledger'!$S$247,'Oct15-Ledger'!$S$248,'Oct15-Ledger'!$S$249,'Oct15-Ledger'!$S$250,'Oct15-Ledger'!$S$251,'Oct15-Ledger'!$S$252,'Oct15-Ledger'!$S$253,'Oct15-Ledger'!$S$254</definedName>
    <definedName name="QB_FORMULA_13" localSheetId="6" hidden="1">'Sept15-Ledger'!$S$232,'Sept15-Ledger'!$S$235,'Sept15-Ledger'!$S$236,'Sept15-Ledger'!$S$237,'Sept15-Ledger'!$S$238,'Sept15-Ledger'!$S$239,'Sept15-Ledger'!$S$240,'Sept15-Ledger'!$S$241,'Sept15-Ledger'!$S$242,'Sept15-Ledger'!$Q$243,'Sept15-Ledger'!$S$243,'Sept15-Ledger'!$S$245,'Sept15-Ledger'!$S$247,'Sept15-Ledger'!$S$249,'Sept15-Ledger'!$Q$250,'Sept15-Ledger'!$S$250</definedName>
    <definedName name="QB_FORMULA_14" localSheetId="8" hidden="1">'Nov15-Ledger'!$S$254,'Nov15-Ledger'!$S$256,'Nov15-Ledger'!$S$258,'Nov15-Ledger'!$Q$259,'Nov15-Ledger'!$S$259,'Nov15-Ledger'!$S$261,'Nov15-Ledger'!$S$262,'Nov15-Ledger'!$S$263,'Nov15-Ledger'!$Q$264,'Nov15-Ledger'!$S$264,'Nov15-Ledger'!$Q$265,'Nov15-Ledger'!$S$265,'Nov15-Ledger'!$S$268,'Nov15-Ledger'!$Q$269,'Nov15-Ledger'!$S$269,'Nov15-Ledger'!$S$271</definedName>
    <definedName name="QB_FORMULA_14" localSheetId="7" hidden="1">'Oct15-Ledger'!$S$255,'Oct15-Ledger'!$S$256,'Oct15-Ledger'!$S$257,'Oct15-Ledger'!$S$258,'Oct15-Ledger'!$S$259,'Oct15-Ledger'!$S$260,'Oct15-Ledger'!$S$261,'Oct15-Ledger'!$S$262,'Oct15-Ledger'!$Q$263,'Oct15-Ledger'!$S$263,'Oct15-Ledger'!$S$265,'Oct15-Ledger'!$Q$266,'Oct15-Ledger'!$S$266,'Oct15-Ledger'!$S$269,'Oct15-Ledger'!$Q$270,'Oct15-Ledger'!$S$270</definedName>
    <definedName name="QB_FORMULA_14" localSheetId="6" hidden="1">'Sept15-Ledger'!$Q$251,'Sept15-Ledger'!$S$251,'Sept15-Ledger'!$S$254,'Sept15-Ledger'!$S$256,'Sept15-Ledger'!$Q$257,'Sept15-Ledger'!$S$257,'Sept15-Ledger'!$Q$258,'Sept15-Ledger'!$S$258,'Sept15-Ledger'!$S$260,'Sept15-Ledger'!$S$261,'Sept15-Ledger'!$S$262,'Sept15-Ledger'!$S$263,'Sept15-Ledger'!$S$264,'Sept15-Ledger'!$Q$265,'Sept15-Ledger'!$S$265,'Sept15-Ledger'!$S$267</definedName>
    <definedName name="QB_FORMULA_15" localSheetId="8" hidden="1">'Nov15-Ledger'!$Q$272,'Nov15-Ledger'!$S$272,'Nov15-Ledger'!$Q$273,'Nov15-Ledger'!$S$273,'Nov15-Ledger'!$S$275,'Nov15-Ledger'!$S$276,'Nov15-Ledger'!$S$277,'Nov15-Ledger'!$S$278,'Nov15-Ledger'!$S$279,'Nov15-Ledger'!$S$280,'Nov15-Ledger'!$S$281,'Nov15-Ledger'!$S$282,'Nov15-Ledger'!$S$283,'Nov15-Ledger'!$S$284,'Nov15-Ledger'!$S$285,'Nov15-Ledger'!$S$286</definedName>
    <definedName name="QB_FORMULA_15" localSheetId="6" hidden="1">'Sept15-Ledger'!$S$268,'Sept15-Ledger'!$S$269,'Sept15-Ledger'!$S$270,'Sept15-Ledger'!$S$271,'Sept15-Ledger'!$S$272,'Sept15-Ledger'!$S$273,'Sept15-Ledger'!$S$274,'Sept15-Ledger'!$S$275,'Sept15-Ledger'!$S$276,'Sept15-Ledger'!$S$277,'Sept15-Ledger'!$Q$278,'Sept15-Ledger'!$S$278,'Sept15-Ledger'!$S$280,'Sept15-Ledger'!$S$281,'Sept15-Ledger'!$S$282,'Sept15-Ledger'!$S$283</definedName>
    <definedName name="QB_FORMULA_16" localSheetId="8" hidden="1">'Nov15-Ledger'!$S$287,'Nov15-Ledger'!$S$288,'Nov15-Ledger'!$S$289,'Nov15-Ledger'!$S$290,'Nov15-Ledger'!$S$291,'Nov15-Ledger'!$S$292,'Nov15-Ledger'!$S$293,'Nov15-Ledger'!$S$294,'Nov15-Ledger'!$S$295,'Nov15-Ledger'!$S$296,'Nov15-Ledger'!$S$297,'Nov15-Ledger'!$S$298,'Nov15-Ledger'!$S$299,'Nov15-Ledger'!$S$300,'Nov15-Ledger'!$Q$301,'Nov15-Ledger'!$S$301</definedName>
    <definedName name="QB_FORMULA_16" localSheetId="6" hidden="1">'Sept15-Ledger'!$S$284,'Sept15-Ledger'!$S$285,'Sept15-Ledger'!$S$286,'Sept15-Ledger'!$S$287,'Sept15-Ledger'!$S$288,'Sept15-Ledger'!$S$289,'Sept15-Ledger'!$S$290,'Sept15-Ledger'!$S$291,'Sept15-Ledger'!$S$292,'Sept15-Ledger'!$S$293,'Sept15-Ledger'!$S$294,'Sept15-Ledger'!$S$295,'Sept15-Ledger'!$S$296,'Sept15-Ledger'!$S$297,'Sept15-Ledger'!$S$298,'Sept15-Ledger'!$S$299</definedName>
    <definedName name="QB_FORMULA_17" localSheetId="8" hidden="1">'Nov15-Ledger'!$S$303,'Nov15-Ledger'!$S$304,'Nov15-Ledger'!$S$305,'Nov15-Ledger'!$S$306,'Nov15-Ledger'!$Q$307,'Nov15-Ledger'!$S$307,'Nov15-Ledger'!$S$309,'Nov15-Ledger'!$S$310,'Nov15-Ledger'!$S$311,'Nov15-Ledger'!$S$312,'Nov15-Ledger'!$S$313,'Nov15-Ledger'!$S$314,'Nov15-Ledger'!$S$315,'Nov15-Ledger'!$S$316,'Nov15-Ledger'!$S$317,'Nov15-Ledger'!$S$318</definedName>
    <definedName name="QB_FORMULA_17" localSheetId="6" hidden="1">'Sept15-Ledger'!$S$300,'Sept15-Ledger'!$S$301,'Sept15-Ledger'!$S$302,'Sept15-Ledger'!$S$303,'Sept15-Ledger'!$S$304,'Sept15-Ledger'!$S$305,'Sept15-Ledger'!$S$306,'Sept15-Ledger'!$S$307,'Sept15-Ledger'!$S$308,'Sept15-Ledger'!$S$309,'Sept15-Ledger'!$S$310,'Sept15-Ledger'!$S$311,'Sept15-Ledger'!$S$312,'Sept15-Ledger'!$S$313,'Sept15-Ledger'!$S$314,'Sept15-Ledger'!$S$315</definedName>
    <definedName name="QB_FORMULA_18" localSheetId="8" hidden="1">'Nov15-Ledger'!$S$319,'Nov15-Ledger'!$S$320,'Nov15-Ledger'!$S$321,'Nov15-Ledger'!$S$322,'Nov15-Ledger'!$S$323,'Nov15-Ledger'!$S$324,'Nov15-Ledger'!$S$325,'Nov15-Ledger'!$S$326,'Nov15-Ledger'!$S$327,'Nov15-Ledger'!$S$328,'Nov15-Ledger'!$S$329,'Nov15-Ledger'!$S$330,'Nov15-Ledger'!$S$331,'Nov15-Ledger'!$S$332,'Nov15-Ledger'!$S$333,'Nov15-Ledger'!$S$334</definedName>
    <definedName name="QB_FORMULA_18" localSheetId="6" hidden="1">'Sept15-Ledger'!$S$316,'Sept15-Ledger'!$S$317,'Sept15-Ledger'!$S$318,'Sept15-Ledger'!$S$319,'Sept15-Ledger'!$S$320,'Sept15-Ledger'!$S$321,'Sept15-Ledger'!$S$322,'Sept15-Ledger'!$Q$323,'Sept15-Ledger'!$S$323,'Sept15-Ledger'!$S$325,'Sept15-Ledger'!$S$327,'Sept15-Ledger'!$S$329,'Sept15-Ledger'!$S$330,'Sept15-Ledger'!$S$331,'Sept15-Ledger'!$S$334,'Sept15-Ledger'!$Q$335</definedName>
    <definedName name="QB_FORMULA_19" localSheetId="8" hidden="1">'Nov15-Ledger'!$S$335,'Nov15-Ledger'!$S$336,'Nov15-Ledger'!$S$337,'Nov15-Ledger'!$S$338,'Nov15-Ledger'!$S$339,'Nov15-Ledger'!$S$340,'Nov15-Ledger'!$S$341,'Nov15-Ledger'!$S$342,'Nov15-Ledger'!$S$343,'Nov15-Ledger'!$S$344,'Nov15-Ledger'!$S$345,'Nov15-Ledger'!$S$346,'Nov15-Ledger'!$S$347,'Nov15-Ledger'!$S$348,'Nov15-Ledger'!$S$349,'Nov15-Ledger'!$S$350</definedName>
    <definedName name="QB_FORMULA_19" localSheetId="6" hidden="1">'Sept15-Ledger'!$S$335</definedName>
    <definedName name="QB_FORMULA_2" localSheetId="1" hidden="1">'Apr15-Ledger'!$R$35,'Apr15-Ledger'!$R$36,'Apr15-Ledger'!$R$37,'Apr15-Ledger'!$R$38,'Apr15-Ledger'!$R$39,'Apr15-Ledger'!$R$40,'Apr15-Ledger'!$R$41,'Apr15-Ledger'!$R$42,'Apr15-Ledger'!$R$43,'Apr15-Ledger'!$R$44,'Apr15-Ledger'!$R$45,'Apr15-Ledger'!$R$46,'Apr15-Ledger'!$R$47,'Apr15-Ledger'!$R$48,'Apr15-Ledger'!$R$49,'Apr15-Ledger'!$R$50</definedName>
    <definedName name="QB_FORMULA_2" localSheetId="5" hidden="1">'Aug15-Ledger'!$S$35,'Aug15-Ledger'!$Q$36,'Aug15-Ledger'!$S$36,'Aug15-Ledger'!$S$38,'Aug15-Ledger'!$S$40,'Aug15-Ledger'!$S$41,'Aug15-Ledger'!$S$42,'Aug15-Ledger'!$S$43,'Aug15-Ledger'!$Q$44,'Aug15-Ledger'!$S$44,'Aug15-Ledger'!$S$46,'Aug15-Ledger'!$S$47,'Aug15-Ledger'!$S$48,'Aug15-Ledger'!$S$49,'Aug15-Ledger'!$S$50,'Aug15-Ledger'!$Q$51</definedName>
    <definedName name="QB_FORMULA_2" localSheetId="9" hidden="1">'Dec15-Ledger'!$S$36,'Dec15-Ledger'!$S$37,'Dec15-Ledger'!$S$38,'Dec15-Ledger'!$S$39,'Dec15-Ledger'!$S$40,'Dec15-Ledger'!$S$41,'Dec15-Ledger'!$S$42,'Dec15-Ledger'!$S$43,'Dec15-Ledger'!$S$44,'Dec15-Ledger'!$S$45,'Dec15-Ledger'!$S$46,'Dec15-Ledger'!$S$47,'Dec15-Ledger'!$S$48,'Dec15-Ledger'!$S$49,'Dec15-Ledger'!$Q$50,'Dec15-Ledger'!$S$50</definedName>
    <definedName name="QB_FORMULA_2" localSheetId="4" hidden="1">'July15-Ledger'!$R$35,'July15-Ledger'!$R$36,'July15-Ledger'!$R$37,'July15-Ledger'!$R$38,'July15-Ledger'!$R$39,'July15-Ledger'!$R$40,'July15-Ledger'!$R$41,'July15-Ledger'!$P$42,'July15-Ledger'!$R$42,'July15-Ledger'!$R$44,'July15-Ledger'!$R$46,'July15-Ledger'!$R$47,'July15-Ledger'!$R$48,'July15-Ledger'!$R$49,'July15-Ledger'!$R$50,'July15-Ledger'!$R$51</definedName>
    <definedName name="QB_FORMULA_2" localSheetId="3" hidden="1">'Jun15-Ledger'!$P$35,'Jun15-Ledger'!$R$35,'Jun15-Ledger'!$R$37,'Jun15-Ledger'!$R$39,'Jun15-Ledger'!$R$40,'Jun15-Ledger'!$R$41,'Jun15-Ledger'!$R$42,'Jun15-Ledger'!$R$43,'Jun15-Ledger'!$R$44,'Jun15-Ledger'!$P$45,'Jun15-Ledger'!$R$45,'Jun15-Ledger'!$R$47,'Jun15-Ledger'!$R$48,'Jun15-Ledger'!$R$49,'Jun15-Ledger'!$R$50,'Jun15-Ledger'!$R$51</definedName>
    <definedName name="QB_FORMULA_2" localSheetId="2" hidden="1">'May15-Ledger'!$R$35,'May15-Ledger'!$P$36,'May15-Ledger'!$R$36,'May15-Ledger'!$R$38,'May15-Ledger'!$R$40,'May15-Ledger'!$R$41,'May15-Ledger'!$P$42,'May15-Ledger'!$R$42,'May15-Ledger'!$R$44,'May15-Ledger'!$R$45,'May15-Ledger'!$R$46,'May15-Ledger'!$R$47,'May15-Ledger'!$R$48,'May15-Ledger'!$P$49,'May15-Ledger'!$R$49,'May15-Ledger'!$R$51</definedName>
    <definedName name="QB_FORMULA_2" localSheetId="8" hidden="1">'Nov15-Ledger'!$S$35,'Nov15-Ledger'!$S$36,'Nov15-Ledger'!$S$37,'Nov15-Ledger'!$S$38,'Nov15-Ledger'!$S$39,'Nov15-Ledger'!$S$40,'Nov15-Ledger'!$S$41,'Nov15-Ledger'!$S$42,'Nov15-Ledger'!$S$43,'Nov15-Ledger'!$S$44,'Nov15-Ledger'!$S$45,'Nov15-Ledger'!$S$46,'Nov15-Ledger'!$S$47,'Nov15-Ledger'!$S$48,'Nov15-Ledger'!$S$49,'Nov15-Ledger'!$S$50</definedName>
    <definedName name="QB_FORMULA_2" localSheetId="7" hidden="1">'Oct15-Ledger'!$S$35,'Oct15-Ledger'!$S$36,'Oct15-Ledger'!$S$37,'Oct15-Ledger'!$S$38,'Oct15-Ledger'!$S$39,'Oct15-Ledger'!$S$40,'Oct15-Ledger'!$S$41,'Oct15-Ledger'!$S$42,'Oct15-Ledger'!$S$43,'Oct15-Ledger'!$S$44,'Oct15-Ledger'!$S$45,'Oct15-Ledger'!$S$46,'Oct15-Ledger'!$S$47,'Oct15-Ledger'!$S$48,'Oct15-Ledger'!$S$49,'Oct15-Ledger'!$S$50</definedName>
    <definedName name="QB_FORMULA_2" localSheetId="6" hidden="1">'Sept15-Ledger'!$S$35,'Sept15-Ledger'!$S$36,'Sept15-Ledger'!$S$37,'Sept15-Ledger'!$S$38,'Sept15-Ledger'!$S$39,'Sept15-Ledger'!$S$40,'Sept15-Ledger'!$S$41,'Sept15-Ledger'!$S$42,'Sept15-Ledger'!$Q$43,'Sept15-Ledger'!$S$43,'Sept15-Ledger'!$S$45,'Sept15-Ledger'!$S$47,'Sept15-Ledger'!$S$48,'Sept15-Ledger'!$S$49,'Sept15-Ledger'!$S$50,'Sept15-Ledger'!$S$51</definedName>
    <definedName name="QB_FORMULA_20" localSheetId="8" hidden="1">'Nov15-Ledger'!$S$351,'Nov15-Ledger'!$S$352,'Nov15-Ledger'!$S$353,'Nov15-Ledger'!$S$354,'Nov15-Ledger'!$S$355,'Nov15-Ledger'!$S$356,'Nov15-Ledger'!$S$357,'Nov15-Ledger'!$S$358,'Nov15-Ledger'!$S$359,'Nov15-Ledger'!$S$360,'Nov15-Ledger'!$S$361,'Nov15-Ledger'!$S$362,'Nov15-Ledger'!$S$363,'Nov15-Ledger'!$S$364,'Nov15-Ledger'!$S$365,'Nov15-Ledger'!$S$366</definedName>
    <definedName name="QB_FORMULA_21" localSheetId="8" hidden="1">'Nov15-Ledger'!$S$367,'Nov15-Ledger'!$S$368,'Nov15-Ledger'!$S$369,'Nov15-Ledger'!$S$370,'Nov15-Ledger'!$Q$371,'Nov15-Ledger'!$S$371,'Nov15-Ledger'!$S$373,'Nov15-Ledger'!$S$374,'Nov15-Ledger'!$S$375,'Nov15-Ledger'!$S$376,'Nov15-Ledger'!$Q$377,'Nov15-Ledger'!$S$377,'Nov15-Ledger'!$S$379,'Nov15-Ledger'!$S$382,'Nov15-Ledger'!$Q$383,'Nov15-Ledger'!$S$383</definedName>
    <definedName name="QB_FORMULA_3" localSheetId="1" hidden="1">'Apr15-Ledger'!$R$51,'Apr15-Ledger'!$R$52,'Apr15-Ledger'!$R$53,'Apr15-Ledger'!$R$54,'Apr15-Ledger'!$R$55,'Apr15-Ledger'!$R$56,'Apr15-Ledger'!$P$57,'Apr15-Ledger'!$R$57,'Apr15-Ledger'!$R$59,'Apr15-Ledger'!$R$61,'Apr15-Ledger'!$R$62,'Apr15-Ledger'!$R$63,'Apr15-Ledger'!$P$64,'Apr15-Ledger'!$R$64,'Apr15-Ledger'!$R$66,'Apr15-Ledger'!$R$67</definedName>
    <definedName name="QB_FORMULA_3" localSheetId="5" hidden="1">'Aug15-Ledger'!$S$51,'Aug15-Ledger'!$S$53,'Aug15-Ledger'!$S$55,'Aug15-Ledger'!$S$57,'Aug15-Ledger'!$S$59,'Aug15-Ledger'!$S$62,'Aug15-Ledger'!$S$64,'Aug15-Ledger'!$S$65,'Aug15-Ledger'!$S$67,'Aug15-Ledger'!$S$69,'Aug15-Ledger'!$S$71,'Aug15-Ledger'!$S$73,'Aug15-Ledger'!$S$75,'Aug15-Ledger'!$S$77,'Aug15-Ledger'!$S$81,'Aug15-Ledger'!$Q$82</definedName>
    <definedName name="QB_FORMULA_3" localSheetId="9" hidden="1">'Dec15-Ledger'!$S$52,'Dec15-Ledger'!$S$54,'Dec15-Ledger'!$S$56,'Dec15-Ledger'!$S$58,'Dec15-Ledger'!$S$61,'Dec15-Ledger'!$S$63,'Dec15-Ledger'!$S$64,'Dec15-Ledger'!$S$66,'Dec15-Ledger'!$Q$67,'Dec15-Ledger'!$S$67,'Dec15-Ledger'!$S$69,'Dec15-Ledger'!$S$71,'Dec15-Ledger'!$S$73,'Dec15-Ledger'!$S$75,'Dec15-Ledger'!$S$77,'Dec15-Ledger'!$S$81</definedName>
    <definedName name="QB_FORMULA_3" localSheetId="4" hidden="1">'July15-Ledger'!$R$52,'July15-Ledger'!$R$53,'July15-Ledger'!$R$54,'July15-Ledger'!$R$55,'July15-Ledger'!$R$56,'July15-Ledger'!$R$57,'July15-Ledger'!$R$58,'July15-Ledger'!$R$59,'July15-Ledger'!$R$60,'July15-Ledger'!$R$61,'July15-Ledger'!$R$62,'July15-Ledger'!$P$63,'July15-Ledger'!$R$63,'July15-Ledger'!$R$65,'July15-Ledger'!$R$66,'July15-Ledger'!$R$67</definedName>
    <definedName name="QB_FORMULA_3" localSheetId="3" hidden="1">'Jun15-Ledger'!$R$52,'Jun15-Ledger'!$R$53,'Jun15-Ledger'!$R$54,'Jun15-Ledger'!$R$55,'Jun15-Ledger'!$R$56,'Jun15-Ledger'!$R$57,'Jun15-Ledger'!$R$58,'Jun15-Ledger'!$R$59,'Jun15-Ledger'!$R$60,'Jun15-Ledger'!$R$61,'Jun15-Ledger'!$R$62,'Jun15-Ledger'!$R$63,'Jun15-Ledger'!$R$64,'Jun15-Ledger'!$R$65,'Jun15-Ledger'!$R$66,'Jun15-Ledger'!$P$67</definedName>
    <definedName name="QB_FORMULA_3" localSheetId="2" hidden="1">'May15-Ledger'!$R$53,'May15-Ledger'!$R$55,'May15-Ledger'!$R$57,'May15-Ledger'!$R$60,'May15-Ledger'!$R$62,'May15-Ledger'!$R$63,'May15-Ledger'!$R$65,'May15-Ledger'!$P$66,'May15-Ledger'!$R$66,'May15-Ledger'!$R$68,'May15-Ledger'!$R$70,'May15-Ledger'!$R$72,'May15-Ledger'!$R$74,'May15-Ledger'!$R$76,'May15-Ledger'!$R$80,'May15-Ledger'!$P$81</definedName>
    <definedName name="QB_FORMULA_3" localSheetId="8" hidden="1">'Nov15-Ledger'!$S$51,'Nov15-Ledger'!$S$52,'Nov15-Ledger'!$S$53,'Nov15-Ledger'!$S$54,'Nov15-Ledger'!$S$55,'Nov15-Ledger'!$S$56,'Nov15-Ledger'!$S$57,'Nov15-Ledger'!$S$58,'Nov15-Ledger'!$S$59,'Nov15-Ledger'!$S$60,'Nov15-Ledger'!$S$61,'Nov15-Ledger'!$S$62,'Nov15-Ledger'!$S$63,'Nov15-Ledger'!$S$64,'Nov15-Ledger'!$S$65,'Nov15-Ledger'!$S$66</definedName>
    <definedName name="QB_FORMULA_3" localSheetId="7" hidden="1">'Oct15-Ledger'!$S$51,'Oct15-Ledger'!$S$52,'Oct15-Ledger'!$S$53,'Oct15-Ledger'!$Q$54,'Oct15-Ledger'!$S$54,'Oct15-Ledger'!$S$56,'Oct15-Ledger'!$S$58,'Oct15-Ledger'!$S$59,'Oct15-Ledger'!$S$60,'Oct15-Ledger'!$S$61,'Oct15-Ledger'!$S$62,'Oct15-Ledger'!$S$63,'Oct15-Ledger'!$S$64,'Oct15-Ledger'!$S$65,'Oct15-Ledger'!$S$66,'Oct15-Ledger'!$S$67</definedName>
    <definedName name="QB_FORMULA_3" localSheetId="6" hidden="1">'Sept15-Ledger'!$S$52,'Sept15-Ledger'!$S$53,'Sept15-Ledger'!$S$54,'Sept15-Ledger'!$S$55,'Sept15-Ledger'!$S$56,'Sept15-Ledger'!$S$57,'Sept15-Ledger'!$S$58,'Sept15-Ledger'!$S$59,'Sept15-Ledger'!$S$60,'Sept15-Ledger'!$S$61,'Sept15-Ledger'!$S$62,'Sept15-Ledger'!$S$63,'Sept15-Ledger'!$S$64,'Sept15-Ledger'!$S$65,'Sept15-Ledger'!$S$66,'Sept15-Ledger'!$S$67</definedName>
    <definedName name="QB_FORMULA_4" localSheetId="1" hidden="1">'Apr15-Ledger'!$R$68,'Apr15-Ledger'!$R$69,'Apr15-Ledger'!$R$70,'Apr15-Ledger'!$R$71,'Apr15-Ledger'!$R$72,'Apr15-Ledger'!$R$73,'Apr15-Ledger'!$P$74,'Apr15-Ledger'!$R$74,'Apr15-Ledger'!$R$76,'Apr15-Ledger'!$R$78,'Apr15-Ledger'!$R$80,'Apr15-Ledger'!$R$82,'Apr15-Ledger'!$R$85,'Apr15-Ledger'!$R$87,'Apr15-Ledger'!$R$88,'Apr15-Ledger'!$R$90</definedName>
    <definedName name="QB_FORMULA_4" localSheetId="5" hidden="1">'Aug15-Ledger'!$S$82,'Aug15-Ledger'!$S$84,'Aug15-Ledger'!$Q$85,'Aug15-Ledger'!$S$85,'Aug15-Ledger'!$S$88,'Aug15-Ledger'!$S$90,'Aug15-Ledger'!$S$92,'Aug15-Ledger'!$S$93,'Aug15-Ledger'!$Q$94,'Aug15-Ledger'!$S$94,'Aug15-Ledger'!$S$96,'Aug15-Ledger'!$S$99,'Aug15-Ledger'!$S$100,'Aug15-Ledger'!$Q$101,'Aug15-Ledger'!$S$101,'Aug15-Ledger'!$S$103</definedName>
    <definedName name="QB_FORMULA_4" localSheetId="9" hidden="1">'Dec15-Ledger'!$S$82,'Dec15-Ledger'!$S$83,'Dec15-Ledger'!$S$84,'Dec15-Ledger'!$S$85,'Dec15-Ledger'!$S$86,'Dec15-Ledger'!$S$87,'Dec15-Ledger'!$S$88,'Dec15-Ledger'!$S$89,'Dec15-Ledger'!$S$90,'Dec15-Ledger'!$S$91,'Dec15-Ledger'!$S$92,'Dec15-Ledger'!$Q$93,'Dec15-Ledger'!$S$93,'Dec15-Ledger'!$S$95,'Dec15-Ledger'!$S$96,'Dec15-Ledger'!$S$97</definedName>
    <definedName name="QB_FORMULA_4" localSheetId="4" hidden="1">'July15-Ledger'!$P$68,'July15-Ledger'!$R$68,'July15-Ledger'!$R$70,'July15-Ledger'!$R$72,'July15-Ledger'!$R$74,'July15-Ledger'!$R$76,'July15-Ledger'!$R$79,'July15-Ledger'!$R$81,'July15-Ledger'!$R$82,'July15-Ledger'!$R$84,'July15-Ledger'!$R$86,'July15-Ledger'!$R$88,'July15-Ledger'!$R$90,'July15-Ledger'!$R$92,'July15-Ledger'!$R$94,'July15-Ledger'!$R$98</definedName>
    <definedName name="QB_FORMULA_4" localSheetId="3" hidden="1">'Jun15-Ledger'!$R$67,'Jun15-Ledger'!$R$69,'Jun15-Ledger'!$R$71,'Jun15-Ledger'!$R$73,'Jun15-Ledger'!$R$75,'Jun15-Ledger'!$R$78,'Jun15-Ledger'!$R$80,'Jun15-Ledger'!$R$81,'Jun15-Ledger'!$R$83,'Jun15-Ledger'!$R$84,'Jun15-Ledger'!$P$85,'Jun15-Ledger'!$R$85,'Jun15-Ledger'!$R$87,'Jun15-Ledger'!$R$89,'Jun15-Ledger'!$R$91,'Jun15-Ledger'!$R$93</definedName>
    <definedName name="QB_FORMULA_4" localSheetId="2" hidden="1">'May15-Ledger'!$R$81,'May15-Ledger'!$R$83,'May15-Ledger'!$R$86,'May15-Ledger'!$R$88,'May15-Ledger'!$P$89,'May15-Ledger'!$R$89,'May15-Ledger'!$R$92,'May15-Ledger'!$P$93,'May15-Ledger'!$R$93,'May15-Ledger'!$R$95,'May15-Ledger'!$P$96,'May15-Ledger'!$R$96,'May15-Ledger'!$P$97,'May15-Ledger'!$R$97,'May15-Ledger'!$R$99,'May15-Ledger'!$P$100</definedName>
    <definedName name="QB_FORMULA_4" localSheetId="8" hidden="1">'Nov15-Ledger'!$S$67,'Nov15-Ledger'!$S$68,'Nov15-Ledger'!$S$69,'Nov15-Ledger'!$S$70,'Nov15-Ledger'!$S$71,'Nov15-Ledger'!$S$72,'Nov15-Ledger'!$S$73,'Nov15-Ledger'!$S$74,'Nov15-Ledger'!$S$75,'Nov15-Ledger'!$S$76,'Nov15-Ledger'!$S$77,'Nov15-Ledger'!$Q$78,'Nov15-Ledger'!$S$78,'Nov15-Ledger'!$S$80,'Nov15-Ledger'!$S$82,'Nov15-Ledger'!$S$83</definedName>
    <definedName name="QB_FORMULA_4" localSheetId="7" hidden="1">'Oct15-Ledger'!$S$68,'Oct15-Ledger'!$S$69,'Oct15-Ledger'!$S$70,'Oct15-Ledger'!$S$71,'Oct15-Ledger'!$S$72,'Oct15-Ledger'!$S$73,'Oct15-Ledger'!$S$74,'Oct15-Ledger'!$S$75,'Oct15-Ledger'!$S$76,'Oct15-Ledger'!$S$77,'Oct15-Ledger'!$S$78,'Oct15-Ledger'!$S$79,'Oct15-Ledger'!$Q$80,'Oct15-Ledger'!$S$80,'Oct15-Ledger'!$S$82,'Oct15-Ledger'!$S$83</definedName>
    <definedName name="QB_FORMULA_4" localSheetId="6" hidden="1">'Sept15-Ledger'!$S$68,'Sept15-Ledger'!$S$69,'Sept15-Ledger'!$S$70,'Sept15-Ledger'!$S$71,'Sept15-Ledger'!$S$72,'Sept15-Ledger'!$S$73,'Sept15-Ledger'!$S$74,'Sept15-Ledger'!$S$75,'Sept15-Ledger'!$S$76,'Sept15-Ledger'!$S$77,'Sept15-Ledger'!$S$78,'Sept15-Ledger'!$S$79,'Sept15-Ledger'!$S$80,'Sept15-Ledger'!$S$81,'Sept15-Ledger'!$S$82,'Sept15-Ledger'!$S$83</definedName>
    <definedName name="QB_FORMULA_5" localSheetId="1" hidden="1">'Apr15-Ledger'!$P$91,'Apr15-Ledger'!$R$91,'Apr15-Ledger'!$R$93,'Apr15-Ledger'!$R$95,'Apr15-Ledger'!$R$97,'Apr15-Ledger'!$R$99,'Apr15-Ledger'!$R$101,'Apr15-Ledger'!$R$105,'Apr15-Ledger'!$P$106,'Apr15-Ledger'!$R$106,'Apr15-Ledger'!$R$108,'Apr15-Ledger'!$R$109,'Apr15-Ledger'!$R$110,'Apr15-Ledger'!$R$111,'Apr15-Ledger'!$R$112,'Apr15-Ledger'!$P$113</definedName>
    <definedName name="QB_FORMULA_5" localSheetId="5" hidden="1">'Aug15-Ledger'!$Q$104,'Aug15-Ledger'!$S$104,'Aug15-Ledger'!$S$106,'Aug15-Ledger'!$Q$107,'Aug15-Ledger'!$S$107,'Aug15-Ledger'!$S$110,'Aug15-Ledger'!$Q$111,'Aug15-Ledger'!$S$111,'Aug15-Ledger'!$S$113,'Aug15-Ledger'!$Q$114,'Aug15-Ledger'!$S$114,'Aug15-Ledger'!$S$116,'Aug15-Ledger'!$Q$117,'Aug15-Ledger'!$S$117,'Aug15-Ledger'!$Q$118,'Aug15-Ledger'!$S$118</definedName>
    <definedName name="QB_FORMULA_5" localSheetId="9" hidden="1">'Dec15-Ledger'!$S$98,'Dec15-Ledger'!$S$99,'Dec15-Ledger'!$S$100,'Dec15-Ledger'!$S$101,'Dec15-Ledger'!$Q$102,'Dec15-Ledger'!$S$102,'Dec15-Ledger'!$S$104,'Dec15-Ledger'!$S$106,'Dec15-Ledger'!$S$107,'Dec15-Ledger'!$S$108,'Dec15-Ledger'!$S$111,'Dec15-Ledger'!$S$112,'Dec15-Ledger'!$S$113,'Dec15-Ledger'!$S$114,'Dec15-Ledger'!$S$115,'Dec15-Ledger'!$S$116</definedName>
    <definedName name="QB_FORMULA_5" localSheetId="4" hidden="1">'July15-Ledger'!$P$99,'July15-Ledger'!$R$99,'July15-Ledger'!$R$101,'July15-Ledger'!$P$102,'July15-Ledger'!$R$102,'July15-Ledger'!$R$105,'July15-Ledger'!$R$107,'July15-Ledger'!$P$108,'July15-Ledger'!$R$108,'July15-Ledger'!$R$110,'July15-Ledger'!$R$111,'July15-Ledger'!$R$112,'July15-Ledger'!$R$113,'July15-Ledger'!$R$114,'July15-Ledger'!$R$115,'July15-Ledger'!$R$116</definedName>
    <definedName name="QB_FORMULA_5" localSheetId="3" hidden="1">'Jun15-Ledger'!$R$95,'Jun15-Ledger'!$R$99,'Jun15-Ledger'!$R$100,'Jun15-Ledger'!$R$101,'Jun15-Ledger'!$R$102,'Jun15-Ledger'!$R$103,'Jun15-Ledger'!$R$104,'Jun15-Ledger'!$R$105,'Jun15-Ledger'!$R$106,'Jun15-Ledger'!$R$107,'Jun15-Ledger'!$R$108,'Jun15-Ledger'!$R$109,'Jun15-Ledger'!$R$110,'Jun15-Ledger'!$R$111,'Jun15-Ledger'!$R$112,'Jun15-Ledger'!$R$113</definedName>
    <definedName name="QB_FORMULA_5" localSheetId="2" hidden="1">'May15-Ledger'!$R$100,'May15-Ledger'!$R$103,'May15-Ledger'!$R$105,'May15-Ledger'!$R$107,'May15-Ledger'!$P$108,'May15-Ledger'!$R$108,'May15-Ledger'!$P$109,'May15-Ledger'!$R$109,'May15-Ledger'!$R$112,'May15-Ledger'!$R$114,'May15-Ledger'!$R$115,'May15-Ledger'!$P$116,'May15-Ledger'!$R$116,'May15-Ledger'!$P$117,'May15-Ledger'!$R$117,'May15-Ledger'!$R$119</definedName>
    <definedName name="QB_FORMULA_5" localSheetId="8" hidden="1">'Nov15-Ledger'!$S$84,'Nov15-Ledger'!$S$85,'Nov15-Ledger'!$S$86,'Nov15-Ledger'!$S$87,'Nov15-Ledger'!$S$88,'Nov15-Ledger'!$S$89,'Nov15-Ledger'!$S$90,'Nov15-Ledger'!$S$91,'Nov15-Ledger'!$S$92,'Nov15-Ledger'!$S$93,'Nov15-Ledger'!$S$94,'Nov15-Ledger'!$S$95,'Nov15-Ledger'!$S$96,'Nov15-Ledger'!$S$97,'Nov15-Ledger'!$S$98,'Nov15-Ledger'!$S$99</definedName>
    <definedName name="QB_FORMULA_5" localSheetId="7" hidden="1">'Oct15-Ledger'!$S$84,'Oct15-Ledger'!$Q$85,'Oct15-Ledger'!$S$85,'Oct15-Ledger'!$S$87,'Oct15-Ledger'!$S$89,'Oct15-Ledger'!$S$91,'Oct15-Ledger'!$S$93,'Oct15-Ledger'!$S$96,'Oct15-Ledger'!$S$98,'Oct15-Ledger'!$S$99,'Oct15-Ledger'!$S$101,'Oct15-Ledger'!$S$103,'Oct15-Ledger'!$S$105,'Oct15-Ledger'!$S$107,'Oct15-Ledger'!$S$109,'Oct15-Ledger'!$S$111</definedName>
    <definedName name="QB_FORMULA_5" localSheetId="6" hidden="1">'Sept15-Ledger'!$S$84,'Sept15-Ledger'!$Q$85,'Sept15-Ledger'!$S$85,'Sept15-Ledger'!$S$87,'Sept15-Ledger'!$S$88,'Sept15-Ledger'!$S$89,'Sept15-Ledger'!$S$90,'Sept15-Ledger'!$S$91,'Sept15-Ledger'!$S$92,'Sept15-Ledger'!$S$93,'Sept15-Ledger'!$S$94,'Sept15-Ledger'!$S$95,'Sept15-Ledger'!$S$96,'Sept15-Ledger'!$S$97,'Sept15-Ledger'!$S$98,'Sept15-Ledger'!$S$99</definedName>
    <definedName name="QB_FORMULA_6" localSheetId="1" hidden="1">'Apr15-Ledger'!$R$113,'Apr15-Ledger'!$R$116,'Apr15-Ledger'!$R$117,'Apr15-Ledger'!$R$118,'Apr15-Ledger'!$R$119,'Apr15-Ledger'!$P$120,'Apr15-Ledger'!$R$120,'Apr15-Ledger'!$R$122,'Apr15-Ledger'!$P$123,'Apr15-Ledger'!$R$123,'Apr15-Ledger'!$P$124,'Apr15-Ledger'!$R$124,'Apr15-Ledger'!$R$126,'Apr15-Ledger'!$P$127,'Apr15-Ledger'!$R$127,'Apr15-Ledger'!$R$130</definedName>
    <definedName name="QB_FORMULA_6" localSheetId="5" hidden="1">'Aug15-Ledger'!$Q$119,'Aug15-Ledger'!$S$119,'Aug15-Ledger'!$S$121,'Aug15-Ledger'!$S$124,'Aug15-Ledger'!$S$126,'Aug15-Ledger'!$S$128,'Aug15-Ledger'!$Q$129,'Aug15-Ledger'!$S$129,'Aug15-Ledger'!$S$131,'Aug15-Ledger'!$Q$132,'Aug15-Ledger'!$S$132,'Aug15-Ledger'!$S$135,'Aug15-Ledger'!$S$137,'Aug15-Ledger'!$Q$138,'Aug15-Ledger'!$S$138,'Aug15-Ledger'!$Q$139</definedName>
    <definedName name="QB_FORMULA_6" localSheetId="9" hidden="1">'Dec15-Ledger'!$S$117,'Dec15-Ledger'!$S$118,'Dec15-Ledger'!$S$119,'Dec15-Ledger'!$Q$120,'Dec15-Ledger'!$S$120,'Dec15-Ledger'!$S$122,'Dec15-Ledger'!$S$124,'Dec15-Ledger'!$S$126,'Dec15-Ledger'!$S$129,'Dec15-Ledger'!$Q$130,'Dec15-Ledger'!$S$130,'Dec15-Ledger'!$S$132,'Dec15-Ledger'!$Q$133,'Dec15-Ledger'!$S$133,'Dec15-Ledger'!$S$135,'Dec15-Ledger'!$S$137</definedName>
    <definedName name="QB_FORMULA_6" localSheetId="4" hidden="1">'July15-Ledger'!$R$117,'July15-Ledger'!$R$118,'July15-Ledger'!$R$119,'July15-Ledger'!$R$120,'July15-Ledger'!$R$121,'July15-Ledger'!$R$122,'July15-Ledger'!$R$123,'July15-Ledger'!$R$124,'July15-Ledger'!$P$125,'July15-Ledger'!$R$125,'July15-Ledger'!$R$127,'July15-Ledger'!$R$130,'July15-Ledger'!$P$131,'July15-Ledger'!$R$131,'July15-Ledger'!$R$133,'July15-Ledger'!$P$134</definedName>
    <definedName name="QB_FORMULA_6" localSheetId="3" hidden="1">'Jun15-Ledger'!$R$114,'Jun15-Ledger'!$R$115,'Jun15-Ledger'!$P$116,'Jun15-Ledger'!$R$116,'Jun15-Ledger'!$R$118,'Jun15-Ledger'!$R$119,'Jun15-Ledger'!$R$120,'Jun15-Ledger'!$R$121,'Jun15-Ledger'!$R$122,'Jun15-Ledger'!$R$123,'Jun15-Ledger'!$P$124,'Jun15-Ledger'!$R$124,'Jun15-Ledger'!$R$126,'Jun15-Ledger'!$R$127,'Jun15-Ledger'!$R$130,'Jun15-Ledger'!$R$131</definedName>
    <definedName name="QB_FORMULA_6" localSheetId="2" hidden="1">'May15-Ledger'!$R$120,'May15-Ledger'!$R$121,'May15-Ledger'!$R$122,'May15-Ledger'!$R$123,'May15-Ledger'!$R$124,'May15-Ledger'!$P$125,'May15-Ledger'!$R$125,'May15-Ledger'!$R$127,'May15-Ledger'!$R$128,'May15-Ledger'!$R$129,'May15-Ledger'!$R$130,'May15-Ledger'!$R$131,'May15-Ledger'!$R$132,'May15-Ledger'!$R$133,'May15-Ledger'!$R$134,'May15-Ledger'!$P$135</definedName>
    <definedName name="QB_FORMULA_6" localSheetId="8" hidden="1">'Nov15-Ledger'!$S$100,'Nov15-Ledger'!$S$101,'Nov15-Ledger'!$S$102,'Nov15-Ledger'!$S$103,'Nov15-Ledger'!$S$104,'Nov15-Ledger'!$S$105,'Nov15-Ledger'!$S$106,'Nov15-Ledger'!$S$107,'Nov15-Ledger'!$S$108,'Nov15-Ledger'!$S$109,'Nov15-Ledger'!$S$110,'Nov15-Ledger'!$S$111,'Nov15-Ledger'!$S$112,'Nov15-Ledger'!$S$113,'Nov15-Ledger'!$S$114,'Nov15-Ledger'!$S$115</definedName>
    <definedName name="QB_FORMULA_6" localSheetId="7" hidden="1">'Oct15-Ledger'!$S$115,'Oct15-Ledger'!$S$117,'Oct15-Ledger'!$Q$118,'Oct15-Ledger'!$S$118,'Oct15-Ledger'!$S$120,'Oct15-Ledger'!$S$121,'Oct15-Ledger'!$S$122,'Oct15-Ledger'!$Q$123,'Oct15-Ledger'!$S$123,'Oct15-Ledger'!$S$126,'Oct15-Ledger'!$S$128,'Oct15-Ledger'!$S$130,'Oct15-Ledger'!$S$131,'Oct15-Ledger'!$S$132,'Oct15-Ledger'!$S$133,'Oct15-Ledger'!$S$134</definedName>
    <definedName name="QB_FORMULA_6" localSheetId="6" hidden="1">'Sept15-Ledger'!$S$100,'Sept15-Ledger'!$S$101,'Sept15-Ledger'!$S$102,'Sept15-Ledger'!$Q$103,'Sept15-Ledger'!$S$103,'Sept15-Ledger'!$S$105,'Sept15-Ledger'!$S$107,'Sept15-Ledger'!$S$109,'Sept15-Ledger'!$S$111,'Sept15-Ledger'!$S$114,'Sept15-Ledger'!$S$116,'Sept15-Ledger'!$S$117,'Sept15-Ledger'!$S$119,'Sept15-Ledger'!$Q$120,'Sept15-Ledger'!$S$120,'Sept15-Ledger'!$S$122</definedName>
    <definedName name="QB_FORMULA_7" localSheetId="1" hidden="1">'Apr15-Ledger'!$P$131,'Apr15-Ledger'!$R$131,'Apr15-Ledger'!$R$133,'Apr15-Ledger'!$P$134,'Apr15-Ledger'!$R$134,'Apr15-Ledger'!$P$135,'Apr15-Ledger'!$R$135,'Apr15-Ledger'!$R$138,'Apr15-Ledger'!$P$139,'Apr15-Ledger'!$R$139,'Apr15-Ledger'!$R$141,'Apr15-Ledger'!$R$142,'Apr15-Ledger'!$P$143,'Apr15-Ledger'!$R$143,'Apr15-Ledger'!$P$144,'Apr15-Ledger'!$R$144</definedName>
    <definedName name="QB_FORMULA_7" localSheetId="5" hidden="1">'Aug15-Ledger'!$S$139,'Aug15-Ledger'!$S$141,'Aug15-Ledger'!$S$142,'Aug15-Ledger'!$S$143,'Aug15-Ledger'!$S$144,'Aug15-Ledger'!$S$145,'Aug15-Ledger'!$S$146,'Aug15-Ledger'!$Q$147,'Aug15-Ledger'!$S$147,'Aug15-Ledger'!$S$149,'Aug15-Ledger'!$S$150,'Aug15-Ledger'!$S$151,'Aug15-Ledger'!$S$152,'Aug15-Ledger'!$S$153,'Aug15-Ledger'!$S$154,'Aug15-Ledger'!$Q$155</definedName>
    <definedName name="QB_FORMULA_7" localSheetId="9" hidden="1">'Dec15-Ledger'!$S$140,'Dec15-Ledger'!$S$142,'Dec15-Ledger'!$S$144,'Dec15-Ledger'!$S$145,'Dec15-Ledger'!$Q$146,'Dec15-Ledger'!$S$146,'Dec15-Ledger'!$S$148,'Dec15-Ledger'!$S$149,'Dec15-Ledger'!$Q$150,'Dec15-Ledger'!$S$150,'Dec15-Ledger'!$S$153,'Dec15-Ledger'!$Q$154,'Dec15-Ledger'!$S$154,'Dec15-Ledger'!$S$156,'Dec15-Ledger'!$S$158,'Dec15-Ledger'!$S$160</definedName>
    <definedName name="QB_FORMULA_7" localSheetId="4" hidden="1">'July15-Ledger'!$R$134,'July15-Ledger'!$R$136,'July15-Ledger'!$P$137,'July15-Ledger'!$R$137,'July15-Ledger'!$P$138,'July15-Ledger'!$R$138,'July15-Ledger'!$R$140,'July15-Ledger'!$P$141,'July15-Ledger'!$R$141,'July15-Ledger'!$R$144,'July15-Ledger'!$R$146,'July15-Ledger'!$R$148,'July15-Ledger'!$R$150,'July15-Ledger'!$R$151,'July15-Ledger'!$P$152,'July15-Ledger'!$R$152</definedName>
    <definedName name="QB_FORMULA_7" localSheetId="3" hidden="1">'Jun15-Ledger'!$R$132,'Jun15-Ledger'!$R$133,'Jun15-Ledger'!$R$134,'Jun15-Ledger'!$R$135,'Jun15-Ledger'!$R$136,'Jun15-Ledger'!$R$137,'Jun15-Ledger'!$R$138,'Jun15-Ledger'!$R$139,'Jun15-Ledger'!$P$140,'Jun15-Ledger'!$R$140,'Jun15-Ledger'!$R$142,'Jun15-Ledger'!$R$144,'Jun15-Ledger'!$P$145,'Jun15-Ledger'!$R$145,'Jun15-Ledger'!$R$148,'Jun15-Ledger'!$P$149</definedName>
    <definedName name="QB_FORMULA_7" localSheetId="2" hidden="1">'May15-Ledger'!$R$135,'May15-Ledger'!$R$137,'May15-Ledger'!$R$138,'May15-Ledger'!$R$139,'May15-Ledger'!$R$140,'May15-Ledger'!$R$141,'May15-Ledger'!$R$142,'May15-Ledger'!$R$143,'May15-Ledger'!$R$144,'May15-Ledger'!$P$145,'May15-Ledger'!$R$145,'May15-Ledger'!$R$147,'May15-Ledger'!$P$148,'May15-Ledger'!$R$148,'May15-Ledger'!$R$150,'May15-Ledger'!$R$152</definedName>
    <definedName name="QB_FORMULA_7" localSheetId="8" hidden="1">'Nov15-Ledger'!$S$116,'Nov15-Ledger'!$S$117,'Nov15-Ledger'!$S$118,'Nov15-Ledger'!$S$119,'Nov15-Ledger'!$S$120,'Nov15-Ledger'!$S$121,'Nov15-Ledger'!$S$122,'Nov15-Ledger'!$S$123,'Nov15-Ledger'!$S$124,'Nov15-Ledger'!$S$125,'Nov15-Ledger'!$Q$126,'Nov15-Ledger'!$S$126,'Nov15-Ledger'!$S$128,'Nov15-Ledger'!$S$129,'Nov15-Ledger'!$S$130,'Nov15-Ledger'!$S$131</definedName>
    <definedName name="QB_FORMULA_7" localSheetId="7" hidden="1">'Oct15-Ledger'!$S$135,'Oct15-Ledger'!$S$136,'Oct15-Ledger'!$S$137,'Oct15-Ledger'!$S$138,'Oct15-Ledger'!$S$139,'Oct15-Ledger'!$S$140,'Oct15-Ledger'!$S$141,'Oct15-Ledger'!$S$142,'Oct15-Ledger'!$S$143,'Oct15-Ledger'!$S$144,'Oct15-Ledger'!$S$145,'Oct15-Ledger'!$S$146,'Oct15-Ledger'!$S$147,'Oct15-Ledger'!$S$148,'Oct15-Ledger'!$Q$149,'Oct15-Ledger'!$S$149</definedName>
    <definedName name="QB_FORMULA_7" localSheetId="6" hidden="1">'Sept15-Ledger'!$S$124,'Sept15-Ledger'!$S$126,'Sept15-Ledger'!$S$128,'Sept15-Ledger'!$S$130,'Sept15-Ledger'!$S$134,'Sept15-Ledger'!$S$135,'Sept15-Ledger'!$S$136,'Sept15-Ledger'!$S$137,'Sept15-Ledger'!$S$138,'Sept15-Ledger'!$S$139,'Sept15-Ledger'!$S$140,'Sept15-Ledger'!$S$141,'Sept15-Ledger'!$S$142,'Sept15-Ledger'!$S$143,'Sept15-Ledger'!$S$144,'Sept15-Ledger'!$S$145</definedName>
    <definedName name="QB_FORMULA_8" localSheetId="1" hidden="1">'Apr15-Ledger'!$R$146,'Apr15-Ledger'!$R$147,'Apr15-Ledger'!$R$148,'Apr15-Ledger'!$R$149,'Apr15-Ledger'!$R$150,'Apr15-Ledger'!$R$151,'Apr15-Ledger'!$R$152,'Apr15-Ledger'!$R$153,'Apr15-Ledger'!$R$154,'Apr15-Ledger'!$R$155,'Apr15-Ledger'!$R$156,'Apr15-Ledger'!$P$157,'Apr15-Ledger'!$R$157,'Apr15-Ledger'!$R$159,'Apr15-Ledger'!$R$160,'Apr15-Ledger'!$R$161</definedName>
    <definedName name="QB_FORMULA_8" localSheetId="5" hidden="1">'Aug15-Ledger'!$S$155,'Aug15-Ledger'!$S$157,'Aug15-Ledger'!$S$158,'Aug15-Ledger'!$S$159,'Aug15-Ledger'!$S$160,'Aug15-Ledger'!$S$161,'Aug15-Ledger'!$S$162,'Aug15-Ledger'!$S$163,'Aug15-Ledger'!$S$164,'Aug15-Ledger'!$S$165,'Aug15-Ledger'!$S$166,'Aug15-Ledger'!$Q$167,'Aug15-Ledger'!$S$167,'Aug15-Ledger'!$S$169,'Aug15-Ledger'!$S$171,'Aug15-Ledger'!$S$173</definedName>
    <definedName name="QB_FORMULA_8" localSheetId="9" hidden="1">'Dec15-Ledger'!$Q$161,'Dec15-Ledger'!$S$161,'Dec15-Ledger'!$S$164,'Dec15-Ledger'!$S$166,'Dec15-Ledger'!$Q$167,'Dec15-Ledger'!$S$167,'Dec15-Ledger'!$Q$168,'Dec15-Ledger'!$S$168,'Dec15-Ledger'!$S$170,'Dec15-Ledger'!$S$171,'Dec15-Ledger'!$Q$172,'Dec15-Ledger'!$S$172,'Dec15-Ledger'!$S$174,'Dec15-Ledger'!$S$175,'Dec15-Ledger'!$S$176,'Dec15-Ledger'!$S$177</definedName>
    <definedName name="QB_FORMULA_8" localSheetId="4" hidden="1">'July15-Ledger'!$P$153,'July15-Ledger'!$R$153,'July15-Ledger'!$R$156,'July15-Ledger'!$P$157,'July15-Ledger'!$R$157,'July15-Ledger'!$R$159,'July15-Ledger'!$P$160,'July15-Ledger'!$R$160,'July15-Ledger'!$P$161,'July15-Ledger'!$R$161,'July15-Ledger'!$R$163,'July15-Ledger'!$R$164,'July15-Ledger'!$R$165,'July15-Ledger'!$R$166,'July15-Ledger'!$R$167,'July15-Ledger'!$R$168</definedName>
    <definedName name="QB_FORMULA_8" localSheetId="3" hidden="1">'Jun15-Ledger'!$R$149,'Jun15-Ledger'!$R$151,'Jun15-Ledger'!$P$152,'Jun15-Ledger'!$R$152,'Jun15-Ledger'!$P$153,'Jun15-Ledger'!$R$153,'Jun15-Ledger'!$R$155,'Jun15-Ledger'!$R$156,'Jun15-Ledger'!$P$157,'Jun15-Ledger'!$R$157,'Jun15-Ledger'!$R$160,'Jun15-Ledger'!$R$162,'Jun15-Ledger'!$P$163,'Jun15-Ledger'!$R$163,'Jun15-Ledger'!$R$165,'Jun15-Ledger'!$R$166</definedName>
    <definedName name="QB_FORMULA_8" localSheetId="2" hidden="1">'May15-Ledger'!$P$153,'May15-Ledger'!$R$153</definedName>
    <definedName name="QB_FORMULA_8" localSheetId="8" hidden="1">'Nov15-Ledger'!$S$132,'Nov15-Ledger'!$S$133,'Nov15-Ledger'!$Q$134,'Nov15-Ledger'!$S$134,'Nov15-Ledger'!$S$136,'Nov15-Ledger'!$S$138,'Nov15-Ledger'!$S$140,'Nov15-Ledger'!$S$142,'Nov15-Ledger'!$S$145,'Nov15-Ledger'!$S$147,'Nov15-Ledger'!$S$148,'Nov15-Ledger'!$S$150,'Nov15-Ledger'!$S$152,'Nov15-Ledger'!$S$154,'Nov15-Ledger'!$S$156,'Nov15-Ledger'!$S$158</definedName>
    <definedName name="QB_FORMULA_8" localSheetId="7" hidden="1">'Oct15-Ledger'!$S$151,'Oct15-Ledger'!$Q$152,'Oct15-Ledger'!$S$152,'Oct15-Ledger'!$S$155,'Oct15-Ledger'!$S$157,'Oct15-Ledger'!$Q$158,'Oct15-Ledger'!$S$158,'Oct15-Ledger'!$S$160,'Oct15-Ledger'!$S$163,'Oct15-Ledger'!$S$165,'Oct15-Ledger'!$S$167,'Oct15-Ledger'!$S$168,'Oct15-Ledger'!$Q$169,'Oct15-Ledger'!$S$169,'Oct15-Ledger'!$S$171,'Oct15-Ledger'!$Q$172</definedName>
    <definedName name="QB_FORMULA_8" localSheetId="6" hidden="1">'Sept15-Ledger'!$S$146,'Sept15-Ledger'!$S$147,'Sept15-Ledger'!$S$148,'Sept15-Ledger'!$Q$149,'Sept15-Ledger'!$S$149,'Sept15-Ledger'!$S$151,'Sept15-Ledger'!$S$152,'Sept15-Ledger'!$Q$153,'Sept15-Ledger'!$S$153,'Sept15-Ledger'!$S$156,'Sept15-Ledger'!$S$157,'Sept15-Ledger'!$S$158,'Sept15-Ledger'!$S$159,'Sept15-Ledger'!$S$160,'Sept15-Ledger'!$S$161,'Sept15-Ledger'!$S$162</definedName>
    <definedName name="QB_FORMULA_9" localSheetId="1" hidden="1">'Apr15-Ledger'!$R$162,'Apr15-Ledger'!$R$163,'Apr15-Ledger'!$R$164,'Apr15-Ledger'!$R$165,'Apr15-Ledger'!$R$166,'Apr15-Ledger'!$R$167,'Apr15-Ledger'!$R$168,'Apr15-Ledger'!$R$169,'Apr15-Ledger'!$P$170,'Apr15-Ledger'!$R$170,'Apr15-Ledger'!$R$172,'Apr15-Ledger'!$R$173,'Apr15-Ledger'!$R$174,'Apr15-Ledger'!$R$175,'Apr15-Ledger'!$R$176,'Apr15-Ledger'!$R$177</definedName>
    <definedName name="QB_FORMULA_9" localSheetId="5" hidden="1">'Aug15-Ledger'!$S$174,'Aug15-Ledger'!$S$175,'Aug15-Ledger'!$S$176,'Aug15-Ledger'!$S$179,'Aug15-Ledger'!$Q$180,'Aug15-Ledger'!$S$180</definedName>
    <definedName name="QB_FORMULA_9" localSheetId="9" hidden="1">'Dec15-Ledger'!$S$178,'Dec15-Ledger'!$S$179,'Dec15-Ledger'!$Q$180,'Dec15-Ledger'!$S$180,'Dec15-Ledger'!$S$182,'Dec15-Ledger'!$S$183,'Dec15-Ledger'!$S$184,'Dec15-Ledger'!$S$185,'Dec15-Ledger'!$S$186,'Dec15-Ledger'!$S$187,'Dec15-Ledger'!$S$188,'Dec15-Ledger'!$S$189,'Dec15-Ledger'!$S$190,'Dec15-Ledger'!$Q$191,'Dec15-Ledger'!$S$191,'Dec15-Ledger'!$S$193</definedName>
    <definedName name="QB_FORMULA_9" localSheetId="4" hidden="1">'July15-Ledger'!$R$169,'July15-Ledger'!$R$170,'July15-Ledger'!$R$171,'July15-Ledger'!$R$172,'July15-Ledger'!$R$173,'July15-Ledger'!$R$174,'July15-Ledger'!$R$175,'July15-Ledger'!$R$176,'July15-Ledger'!$P$177,'July15-Ledger'!$R$177,'July15-Ledger'!$R$179,'July15-Ledger'!$R$180,'July15-Ledger'!$R$181,'July15-Ledger'!$R$182,'July15-Ledger'!$R$183,'July15-Ledger'!$R$184</definedName>
    <definedName name="QB_FORMULA_9" localSheetId="3" hidden="1">'Jun15-Ledger'!$R$167,'Jun15-Ledger'!$R$168,'Jun15-Ledger'!$P$169,'Jun15-Ledger'!$R$169,'Jun15-Ledger'!$R$171,'Jun15-Ledger'!$R$172,'Jun15-Ledger'!$R$173,'Jun15-Ledger'!$P$174,'Jun15-Ledger'!$R$174,'Jun15-Ledger'!$P$175,'Jun15-Ledger'!$R$175,'Jun15-Ledger'!$R$178,'Jun15-Ledger'!$R$180,'Jun15-Ledger'!$R$181,'Jun15-Ledger'!$R$182,'Jun15-Ledger'!$P$183</definedName>
    <definedName name="QB_FORMULA_9" localSheetId="8" hidden="1">'Nov15-Ledger'!$S$160,'Nov15-Ledger'!$S$164,'Nov15-Ledger'!$S$166,'Nov15-Ledger'!$Q$167,'Nov15-Ledger'!$S$167,'Nov15-Ledger'!$S$169,'Nov15-Ledger'!$S$172,'Nov15-Ledger'!$S$174,'Nov15-Ledger'!$S$176,'Nov15-Ledger'!$S$177,'Nov15-Ledger'!$S$178,'Nov15-Ledger'!$S$179,'Nov15-Ledger'!$S$180,'Nov15-Ledger'!$S$181,'Nov15-Ledger'!$S$182,'Nov15-Ledger'!$S$183</definedName>
    <definedName name="QB_FORMULA_9" localSheetId="7" hidden="1">'Oct15-Ledger'!$S$172,'Oct15-Ledger'!$S$175,'Oct15-Ledger'!$S$176,'Oct15-Ledger'!$S$177,'Oct15-Ledger'!$S$178,'Oct15-Ledger'!$S$179,'Oct15-Ledger'!$S$180,'Oct15-Ledger'!$S$181,'Oct15-Ledger'!$Q$182,'Oct15-Ledger'!$S$182,'Oct15-Ledger'!$S$184,'Oct15-Ledger'!$S$186,'Oct15-Ledger'!$S$188,'Oct15-Ledger'!$S$189,'Oct15-Ledger'!$Q$190,'Oct15-Ledger'!$S$190</definedName>
    <definedName name="QB_FORMULA_9" localSheetId="6" hidden="1">'Sept15-Ledger'!$S$163,'Sept15-Ledger'!$S$164,'Sept15-Ledger'!$Q$165,'Sept15-Ledger'!$S$165,'Sept15-Ledger'!$S$167,'Sept15-Ledger'!$S$169,'Sept15-Ledger'!$S$170,'Sept15-Ledger'!$S$171,'Sept15-Ledger'!$S$172,'Sept15-Ledger'!$S$173,'Sept15-Ledger'!$S$174,'Sept15-Ledger'!$S$175,'Sept15-Ledger'!$S$176,'Sept15-Ledger'!$S$177,'Sept15-Ledger'!$S$178,'Sept15-Ledger'!$S$179</definedName>
    <definedName name="QB_ROW_104010" localSheetId="1" hidden="1">'Apr15-Ledger'!$B$81</definedName>
    <definedName name="QB_ROW_104010" localSheetId="5" hidden="1">'Aug15-Ledger'!$B$58</definedName>
    <definedName name="QB_ROW_104010" localSheetId="9" hidden="1">'Dec15-Ledger'!$B$57</definedName>
    <definedName name="QB_ROW_104010" localSheetId="4" hidden="1">'July15-Ledger'!$B$75</definedName>
    <definedName name="QB_ROW_104010" localSheetId="3" hidden="1">'Jun15-Ledger'!$B$74</definedName>
    <definedName name="QB_ROW_104010" localSheetId="2" hidden="1">'May15-Ledger'!$B$56</definedName>
    <definedName name="QB_ROW_104010" localSheetId="8" hidden="1">'Nov15-Ledger'!$B$141</definedName>
    <definedName name="QB_ROW_104010" localSheetId="7" hidden="1">'Oct15-Ledger'!$B$92</definedName>
    <definedName name="QB_ROW_104010" localSheetId="6" hidden="1">'Sept15-Ledger'!$B$110</definedName>
    <definedName name="QB_ROW_104310" localSheetId="1" hidden="1">'Apr15-Ledger'!$B$82</definedName>
    <definedName name="QB_ROW_104310" localSheetId="5" hidden="1">'Aug15-Ledger'!$B$59</definedName>
    <definedName name="QB_ROW_104310" localSheetId="9" hidden="1">'Dec15-Ledger'!$B$58</definedName>
    <definedName name="QB_ROW_104310" localSheetId="4" hidden="1">'July15-Ledger'!$B$76</definedName>
    <definedName name="QB_ROW_104310" localSheetId="3" hidden="1">'Jun15-Ledger'!$B$75</definedName>
    <definedName name="QB_ROW_104310" localSheetId="2" hidden="1">'May15-Ledger'!$B$57</definedName>
    <definedName name="QB_ROW_104310" localSheetId="8" hidden="1">'Nov15-Ledger'!$B$142</definedName>
    <definedName name="QB_ROW_104310" localSheetId="7" hidden="1">'Oct15-Ledger'!$B$93</definedName>
    <definedName name="QB_ROW_104310" localSheetId="6" hidden="1">'Sept15-Ledger'!$B$111</definedName>
    <definedName name="QB_ROW_114020" localSheetId="1" hidden="1">'Apr15-Ledger'!$C$84</definedName>
    <definedName name="QB_ROW_114020" localSheetId="5" hidden="1">'Aug15-Ledger'!$C$61</definedName>
    <definedName name="QB_ROW_114020" localSheetId="9" hidden="1">'Dec15-Ledger'!$C$60</definedName>
    <definedName name="QB_ROW_114020" localSheetId="4" hidden="1">'July15-Ledger'!$C$78</definedName>
    <definedName name="QB_ROW_114020" localSheetId="3" hidden="1">'Jun15-Ledger'!$C$77</definedName>
    <definedName name="QB_ROW_114020" localSheetId="2" hidden="1">'May15-Ledger'!$C$59</definedName>
    <definedName name="QB_ROW_114020" localSheetId="8" hidden="1">'Nov15-Ledger'!$C$144</definedName>
    <definedName name="QB_ROW_114020" localSheetId="7" hidden="1">'Oct15-Ledger'!$C$95</definedName>
    <definedName name="QB_ROW_114020" localSheetId="6" hidden="1">'Sept15-Ledger'!$C$113</definedName>
    <definedName name="QB_ROW_114320" localSheetId="1" hidden="1">'Apr15-Ledger'!$C$85</definedName>
    <definedName name="QB_ROW_114320" localSheetId="5" hidden="1">'Aug15-Ledger'!$C$62</definedName>
    <definedName name="QB_ROW_114320" localSheetId="9" hidden="1">'Dec15-Ledger'!$C$61</definedName>
    <definedName name="QB_ROW_114320" localSheetId="4" hidden="1">'July15-Ledger'!$C$79</definedName>
    <definedName name="QB_ROW_114320" localSheetId="3" hidden="1">'Jun15-Ledger'!$C$78</definedName>
    <definedName name="QB_ROW_114320" localSheetId="2" hidden="1">'May15-Ledger'!$C$60</definedName>
    <definedName name="QB_ROW_114320" localSheetId="8" hidden="1">'Nov15-Ledger'!$C$145</definedName>
    <definedName name="QB_ROW_114320" localSheetId="7" hidden="1">'Oct15-Ledger'!$C$96</definedName>
    <definedName name="QB_ROW_114320" localSheetId="6" hidden="1">'Sept15-Ledger'!$C$114</definedName>
    <definedName name="QB_ROW_116020" localSheetId="5" hidden="1">'Aug15-Ledger'!$C$105</definedName>
    <definedName name="QB_ROW_116020" localSheetId="9" hidden="1">'Dec15-Ledger'!$C$136</definedName>
    <definedName name="QB_ROW_116020" localSheetId="4" hidden="1">'July15-Ledger'!$C$135</definedName>
    <definedName name="QB_ROW_116020" localSheetId="8" hidden="1">'Nov15-Ledger'!$C$230</definedName>
    <definedName name="QB_ROW_116020" localSheetId="7" hidden="1">'Oct15-Ledger'!$C$159</definedName>
    <definedName name="QB_ROW_116020" localSheetId="6" hidden="1">'Sept15-Ledger'!$C$216</definedName>
    <definedName name="QB_ROW_116320" localSheetId="5" hidden="1">'Aug15-Ledger'!$C$107</definedName>
    <definedName name="QB_ROW_116320" localSheetId="9" hidden="1">'Dec15-Ledger'!$C$137</definedName>
    <definedName name="QB_ROW_116320" localSheetId="4" hidden="1">'July15-Ledger'!$C$137</definedName>
    <definedName name="QB_ROW_116320" localSheetId="8" hidden="1">'Nov15-Ledger'!$C$232</definedName>
    <definedName name="QB_ROW_116320" localSheetId="7" hidden="1">'Oct15-Ledger'!$C$160</definedName>
    <definedName name="QB_ROW_116320" localSheetId="6" hidden="1">'Sept15-Ledger'!$C$219</definedName>
    <definedName name="QB_ROW_117030" localSheetId="5" hidden="1">'Aug15-Ledger'!$D$109</definedName>
    <definedName name="QB_ROW_117030" localSheetId="9" hidden="1">'Dec15-Ledger'!$D$139</definedName>
    <definedName name="QB_ROW_117030" localSheetId="8" hidden="1">'Nov15-Ledger'!$D$234</definedName>
    <definedName name="QB_ROW_117030" localSheetId="7" hidden="1">'Oct15-Ledger'!$D$162</definedName>
    <definedName name="QB_ROW_117030" localSheetId="6" hidden="1">'Sept15-Ledger'!$D$221</definedName>
    <definedName name="QB_ROW_117330" localSheetId="5" hidden="1">'Aug15-Ledger'!$D$111</definedName>
    <definedName name="QB_ROW_117330" localSheetId="9" hidden="1">'Dec15-Ledger'!$D$140</definedName>
    <definedName name="QB_ROW_117330" localSheetId="8" hidden="1">'Nov15-Ledger'!$D$235</definedName>
    <definedName name="QB_ROW_117330" localSheetId="7" hidden="1">'Oct15-Ledger'!$D$163</definedName>
    <definedName name="QB_ROW_117330" localSheetId="6" hidden="1">'Sept15-Ledger'!$D$222</definedName>
    <definedName name="QB_ROW_119010" localSheetId="1" hidden="1">'Apr15-Ledger'!$B$77</definedName>
    <definedName name="QB_ROW_119010" localSheetId="5" hidden="1">'Aug15-Ledger'!$B$54</definedName>
    <definedName name="QB_ROW_119010" localSheetId="9" hidden="1">'Dec15-Ledger'!$B$53</definedName>
    <definedName name="QB_ROW_119010" localSheetId="4" hidden="1">'July15-Ledger'!$B$71</definedName>
    <definedName name="QB_ROW_119010" localSheetId="3" hidden="1">'Jun15-Ledger'!$B$70</definedName>
    <definedName name="QB_ROW_119010" localSheetId="2" hidden="1">'May15-Ledger'!$B$52</definedName>
    <definedName name="QB_ROW_119010" localSheetId="8" hidden="1">'Nov15-Ledger'!$B$137</definedName>
    <definedName name="QB_ROW_119010" localSheetId="7" hidden="1">'Oct15-Ledger'!$B$88</definedName>
    <definedName name="QB_ROW_119010" localSheetId="6" hidden="1">'Sept15-Ledger'!$B$106</definedName>
    <definedName name="QB_ROW_119310" localSheetId="1" hidden="1">'Apr15-Ledger'!$B$78</definedName>
    <definedName name="QB_ROW_119310" localSheetId="5" hidden="1">'Aug15-Ledger'!$B$55</definedName>
    <definedName name="QB_ROW_119310" localSheetId="9" hidden="1">'Dec15-Ledger'!$B$54</definedName>
    <definedName name="QB_ROW_119310" localSheetId="4" hidden="1">'July15-Ledger'!$B$72</definedName>
    <definedName name="QB_ROW_119310" localSheetId="3" hidden="1">'Jun15-Ledger'!$B$71</definedName>
    <definedName name="QB_ROW_119310" localSheetId="2" hidden="1">'May15-Ledger'!$B$53</definedName>
    <definedName name="QB_ROW_119310" localSheetId="8" hidden="1">'Nov15-Ledger'!$B$138</definedName>
    <definedName name="QB_ROW_119310" localSheetId="7" hidden="1">'Oct15-Ledger'!$B$89</definedName>
    <definedName name="QB_ROW_119310" localSheetId="6" hidden="1">'Sept15-Ledger'!$B$107</definedName>
    <definedName name="QB_ROW_120020" localSheetId="5" hidden="1">'Aug15-Ledger'!$C$108</definedName>
    <definedName name="QB_ROW_120020" localSheetId="9" hidden="1">'Dec15-Ledger'!$C$138</definedName>
    <definedName name="QB_ROW_120020" localSheetId="8" hidden="1">'Nov15-Ledger'!$C$233</definedName>
    <definedName name="QB_ROW_120020" localSheetId="7" hidden="1">'Oct15-Ledger'!$C$161</definedName>
    <definedName name="QB_ROW_120020" localSheetId="6" hidden="1">'Sept15-Ledger'!$C$220</definedName>
    <definedName name="QB_ROW_120030" localSheetId="5" hidden="1">'Aug15-Ledger'!$D$115</definedName>
    <definedName name="QB_ROW_120030" localSheetId="9" hidden="1">'Dec15-Ledger'!$D$143</definedName>
    <definedName name="QB_ROW_120030" localSheetId="8" hidden="1">'Nov15-Ledger'!$D$238</definedName>
    <definedName name="QB_ROW_120030" localSheetId="7" hidden="1">'Oct15-Ledger'!$D$166</definedName>
    <definedName name="QB_ROW_120030" localSheetId="6" hidden="1">'Sept15-Ledger'!$D$225</definedName>
    <definedName name="QB_ROW_120320" localSheetId="5" hidden="1">'Aug15-Ledger'!$C$118</definedName>
    <definedName name="QB_ROW_120320" localSheetId="9" hidden="1">'Dec15-Ledger'!$C$145</definedName>
    <definedName name="QB_ROW_120320" localSheetId="8" hidden="1">'Nov15-Ledger'!$C$240</definedName>
    <definedName name="QB_ROW_120320" localSheetId="7" hidden="1">'Oct15-Ledger'!$C$168</definedName>
    <definedName name="QB_ROW_120320" localSheetId="6" hidden="1">'Sept15-Ledger'!$C$227</definedName>
    <definedName name="QB_ROW_120330" localSheetId="5" hidden="1">'Aug15-Ledger'!$D$117</definedName>
    <definedName name="QB_ROW_120330" localSheetId="9" hidden="1">'Dec15-Ledger'!$D$144</definedName>
    <definedName name="QB_ROW_120330" localSheetId="8" hidden="1">'Nov15-Ledger'!$D$239</definedName>
    <definedName name="QB_ROW_120330" localSheetId="7" hidden="1">'Oct15-Ledger'!$D$167</definedName>
    <definedName name="QB_ROW_120330" localSheetId="6" hidden="1">'Sept15-Ledger'!$D$226</definedName>
    <definedName name="QB_ROW_121030" localSheetId="5" hidden="1">'Aug15-Ledger'!$D$112</definedName>
    <definedName name="QB_ROW_121030" localSheetId="9" hidden="1">'Dec15-Ledger'!$D$141</definedName>
    <definedName name="QB_ROW_121030" localSheetId="8" hidden="1">'Nov15-Ledger'!$D$236</definedName>
    <definedName name="QB_ROW_121030" localSheetId="7" hidden="1">'Oct15-Ledger'!$D$164</definedName>
    <definedName name="QB_ROW_121030" localSheetId="6" hidden="1">'Sept15-Ledger'!$D$223</definedName>
    <definedName name="QB_ROW_121330" localSheetId="5" hidden="1">'Aug15-Ledger'!$D$114</definedName>
    <definedName name="QB_ROW_121330" localSheetId="9" hidden="1">'Dec15-Ledger'!$D$142</definedName>
    <definedName name="QB_ROW_121330" localSheetId="8" hidden="1">'Nov15-Ledger'!$D$237</definedName>
    <definedName name="QB_ROW_121330" localSheetId="7" hidden="1">'Oct15-Ledger'!$D$165</definedName>
    <definedName name="QB_ROW_121330" localSheetId="6" hidden="1">'Sept15-Ledger'!$D$224</definedName>
    <definedName name="QB_ROW_123010" localSheetId="1" hidden="1">'Apr15-Ledger'!$B$145</definedName>
    <definedName name="QB_ROW_123010" localSheetId="5" hidden="1">'Aug15-Ledger'!$B$140</definedName>
    <definedName name="QB_ROW_123010" localSheetId="9" hidden="1">'Dec15-Ledger'!$B$169</definedName>
    <definedName name="QB_ROW_123010" localSheetId="4" hidden="1">'July15-Ledger'!$B$162</definedName>
    <definedName name="QB_ROW_123010" localSheetId="3" hidden="1">'Jun15-Ledger'!$B$185</definedName>
    <definedName name="QB_ROW_123010" localSheetId="2" hidden="1">'May15-Ledger'!$B$118</definedName>
    <definedName name="QB_ROW_123010" localSheetId="8" hidden="1">'Nov15-Ledger'!$B$274</definedName>
    <definedName name="QB_ROW_123010" localSheetId="7" hidden="1">'Oct15-Ledger'!$B$200</definedName>
    <definedName name="QB_ROW_123010" localSheetId="6" hidden="1">'Sept15-Ledger'!$B$259</definedName>
    <definedName name="QB_ROW_123310" localSheetId="1" hidden="1">'Apr15-Ledger'!$B$157</definedName>
    <definedName name="QB_ROW_123310" localSheetId="5" hidden="1">'Aug15-Ledger'!$B$147</definedName>
    <definedName name="QB_ROW_123310" localSheetId="9" hidden="1">'Dec15-Ledger'!$B$172</definedName>
    <definedName name="QB_ROW_123310" localSheetId="4" hidden="1">'July15-Ledger'!$B$177</definedName>
    <definedName name="QB_ROW_123310" localSheetId="3" hidden="1">'Jun15-Ledger'!$B$190</definedName>
    <definedName name="QB_ROW_123310" localSheetId="2" hidden="1">'May15-Ledger'!$B$125</definedName>
    <definedName name="QB_ROW_123310" localSheetId="8" hidden="1">'Nov15-Ledger'!$B$301</definedName>
    <definedName name="QB_ROW_123310" localSheetId="7" hidden="1">'Oct15-Ledger'!$B$205</definedName>
    <definedName name="QB_ROW_123310" localSheetId="6" hidden="1">'Sept15-Ledger'!$B$265</definedName>
    <definedName name="QB_ROW_125010" localSheetId="1" hidden="1">'Apr15-Ledger'!$B$96</definedName>
    <definedName name="QB_ROW_125010" localSheetId="5" hidden="1">'Aug15-Ledger'!$B$72</definedName>
    <definedName name="QB_ROW_125010" localSheetId="9" hidden="1">'Dec15-Ledger'!$B$72</definedName>
    <definedName name="QB_ROW_125010" localSheetId="4" hidden="1">'July15-Ledger'!$B$89</definedName>
    <definedName name="QB_ROW_125010" localSheetId="3" hidden="1">'Jun15-Ledger'!$B$90</definedName>
    <definedName name="QB_ROW_125010" localSheetId="2" hidden="1">'May15-Ledger'!$B$71</definedName>
    <definedName name="QB_ROW_125010" localSheetId="8" hidden="1">'Nov15-Ledger'!$B$155</definedName>
    <definedName name="QB_ROW_125010" localSheetId="7" hidden="1">'Oct15-Ledger'!$B$106</definedName>
    <definedName name="QB_ROW_125010" localSheetId="6" hidden="1">'Sept15-Ledger'!$B$125</definedName>
    <definedName name="QB_ROW_125310" localSheetId="1" hidden="1">'Apr15-Ledger'!$B$97</definedName>
    <definedName name="QB_ROW_125310" localSheetId="5" hidden="1">'Aug15-Ledger'!$B$73</definedName>
    <definedName name="QB_ROW_125310" localSheetId="9" hidden="1">'Dec15-Ledger'!$B$73</definedName>
    <definedName name="QB_ROW_125310" localSheetId="4" hidden="1">'July15-Ledger'!$B$90</definedName>
    <definedName name="QB_ROW_125310" localSheetId="3" hidden="1">'Jun15-Ledger'!$B$91</definedName>
    <definedName name="QB_ROW_125310" localSheetId="2" hidden="1">'May15-Ledger'!$B$72</definedName>
    <definedName name="QB_ROW_125310" localSheetId="8" hidden="1">'Nov15-Ledger'!$B$156</definedName>
    <definedName name="QB_ROW_125310" localSheetId="7" hidden="1">'Oct15-Ledger'!$B$107</definedName>
    <definedName name="QB_ROW_125310" localSheetId="6" hidden="1">'Sept15-Ledger'!$B$126</definedName>
    <definedName name="QB_ROW_129010" localSheetId="1" hidden="1">'Apr15-Ledger'!$B$107</definedName>
    <definedName name="QB_ROW_129010" localSheetId="5" hidden="1">'Aug15-Ledger'!$B$95</definedName>
    <definedName name="QB_ROW_129010" localSheetId="9" hidden="1">'Dec15-Ledger'!$B$125</definedName>
    <definedName name="QB_ROW_129010" localSheetId="4" hidden="1">'July15-Ledger'!$B$126</definedName>
    <definedName name="QB_ROW_129010" localSheetId="3" hidden="1">'Jun15-Ledger'!$B$143</definedName>
    <definedName name="QB_ROW_129010" localSheetId="2" hidden="1">'May15-Ledger'!$B$87</definedName>
    <definedName name="QB_ROW_129010" localSheetId="8" hidden="1">'Nov15-Ledger'!$B$219</definedName>
    <definedName name="QB_ROW_129010" localSheetId="7" hidden="1">'Oct15-Ledger'!$B$150</definedName>
    <definedName name="QB_ROW_129010" localSheetId="6" hidden="1">'Sept15-Ledger'!$B$205</definedName>
    <definedName name="QB_ROW_129310" localSheetId="1" hidden="1">'Apr15-Ledger'!$B$113</definedName>
    <definedName name="QB_ROW_129310" localSheetId="5" hidden="1">'Aug15-Ledger'!$B$96</definedName>
    <definedName name="QB_ROW_129310" localSheetId="9" hidden="1">'Dec15-Ledger'!$B$126</definedName>
    <definedName name="QB_ROW_129310" localSheetId="4" hidden="1">'July15-Ledger'!$B$127</definedName>
    <definedName name="QB_ROW_129310" localSheetId="3" hidden="1">'Jun15-Ledger'!$B$145</definedName>
    <definedName name="QB_ROW_129310" localSheetId="2" hidden="1">'May15-Ledger'!$B$89</definedName>
    <definedName name="QB_ROW_129310" localSheetId="8" hidden="1">'Nov15-Ledger'!$B$220</definedName>
    <definedName name="QB_ROW_129310" localSheetId="7" hidden="1">'Oct15-Ledger'!$B$152</definedName>
    <definedName name="QB_ROW_129310" localSheetId="6" hidden="1">'Sept15-Ledger'!$B$209</definedName>
    <definedName name="QB_ROW_130010" localSheetId="5" hidden="1">'Aug15-Ledger'!$B$172</definedName>
    <definedName name="QB_ROW_130010" localSheetId="4" hidden="1">'July15-Ledger'!$B$217</definedName>
    <definedName name="QB_ROW_130010" localSheetId="6" hidden="1">'Sept15-Ledger'!$B$328</definedName>
    <definedName name="QB_ROW_13010" localSheetId="1" hidden="1">'Apr15-Ledger'!$B$114</definedName>
    <definedName name="QB_ROW_13010" localSheetId="5" hidden="1">'Aug15-Ledger'!$B$97</definedName>
    <definedName name="QB_ROW_13010" localSheetId="9" hidden="1">'Dec15-Ledger'!$B$127</definedName>
    <definedName name="QB_ROW_13010" localSheetId="4" hidden="1">'July15-Ledger'!$B$128</definedName>
    <definedName name="QB_ROW_13010" localSheetId="3" hidden="1">'Jun15-Ledger'!$B$146</definedName>
    <definedName name="QB_ROW_13010" localSheetId="2" hidden="1">'May15-Ledger'!$B$90</definedName>
    <definedName name="QB_ROW_13010" localSheetId="8" hidden="1">'Nov15-Ledger'!$B$221</definedName>
    <definedName name="QB_ROW_13010" localSheetId="7" hidden="1">'Oct15-Ledger'!$B$153</definedName>
    <definedName name="QB_ROW_13010" localSheetId="6" hidden="1">'Sept15-Ledger'!$B$210</definedName>
    <definedName name="QB_ROW_130310" localSheetId="5" hidden="1">'Aug15-Ledger'!$B$177</definedName>
    <definedName name="QB_ROW_130310" localSheetId="9" hidden="1">'Dec15-Ledger'!$B$199</definedName>
    <definedName name="QB_ROW_130310" localSheetId="4" hidden="1">'July15-Ledger'!$B$220</definedName>
    <definedName name="QB_ROW_130310" localSheetId="8" hidden="1">'Nov15-Ledger'!$B$380</definedName>
    <definedName name="QB_ROW_130310" localSheetId="7" hidden="1">'Oct15-Ledger'!$B$267</definedName>
    <definedName name="QB_ROW_130310" localSheetId="6" hidden="1">'Sept15-Ledger'!$B$332</definedName>
    <definedName name="QB_ROW_131010" localSheetId="1" hidden="1">'Apr15-Ledger'!$B$104</definedName>
    <definedName name="QB_ROW_131010" localSheetId="5" hidden="1">'Aug15-Ledger'!$B$91</definedName>
    <definedName name="QB_ROW_131010" localSheetId="9" hidden="1">'Dec15-Ledger'!$B$123</definedName>
    <definedName name="QB_ROW_131010" localSheetId="4" hidden="1">'July15-Ledger'!$B$109</definedName>
    <definedName name="QB_ROW_131010" localSheetId="3" hidden="1">'Jun15-Ledger'!$B$141</definedName>
    <definedName name="QB_ROW_131010" localSheetId="2" hidden="1">'May15-Ledger'!$B$85</definedName>
    <definedName name="QB_ROW_131010" localSheetId="8" hidden="1">'Nov15-Ledger'!$B$175</definedName>
    <definedName name="QB_ROW_131010" localSheetId="7" hidden="1">'Oct15-Ledger'!$B$129</definedName>
    <definedName name="QB_ROW_131010" localSheetId="6" hidden="1">'Sept15-Ledger'!$B$168</definedName>
    <definedName name="QB_ROW_131310" localSheetId="1" hidden="1">'Apr15-Ledger'!$B$106</definedName>
    <definedName name="QB_ROW_131310" localSheetId="5" hidden="1">'Aug15-Ledger'!$B$94</definedName>
    <definedName name="QB_ROW_131310" localSheetId="9" hidden="1">'Dec15-Ledger'!$B$124</definedName>
    <definedName name="QB_ROW_131310" localSheetId="4" hidden="1">'July15-Ledger'!$B$125</definedName>
    <definedName name="QB_ROW_131310" localSheetId="3" hidden="1">'Jun15-Ledger'!$B$142</definedName>
    <definedName name="QB_ROW_131310" localSheetId="2" hidden="1">'May15-Ledger'!$B$86</definedName>
    <definedName name="QB_ROW_131310" localSheetId="8" hidden="1">'Nov15-Ledger'!$B$218</definedName>
    <definedName name="QB_ROW_131310" localSheetId="7" hidden="1">'Oct15-Ledger'!$B$149</definedName>
    <definedName name="QB_ROW_131310" localSheetId="6" hidden="1">'Sept15-Ledger'!$B$204</definedName>
    <definedName name="QB_ROW_13310" localSheetId="1" hidden="1">'Apr15-Ledger'!$B$124</definedName>
    <definedName name="QB_ROW_13310" localSheetId="5" hidden="1">'Aug15-Ledger'!$B$119</definedName>
    <definedName name="QB_ROW_13310" localSheetId="9" hidden="1">'Dec15-Ledger'!$B$146</definedName>
    <definedName name="QB_ROW_13310" localSheetId="4" hidden="1">'July15-Ledger'!$B$138</definedName>
    <definedName name="QB_ROW_13310" localSheetId="3" hidden="1">'Jun15-Ledger'!$B$153</definedName>
    <definedName name="QB_ROW_13310" localSheetId="2" hidden="1">'May15-Ledger'!$B$97</definedName>
    <definedName name="QB_ROW_13310" localSheetId="8" hidden="1">'Nov15-Ledger'!$B$241</definedName>
    <definedName name="QB_ROW_13310" localSheetId="7" hidden="1">'Oct15-Ledger'!$B$169</definedName>
    <definedName name="QB_ROW_13310" localSheetId="6" hidden="1">'Sept15-Ledger'!$B$228</definedName>
    <definedName name="QB_ROW_146010" localSheetId="1" hidden="1">'Apr15-Ledger'!$B$2</definedName>
    <definedName name="QB_ROW_146010" localSheetId="5" hidden="1">'Aug15-Ledger'!$B$2</definedName>
    <definedName name="QB_ROW_146010" localSheetId="9" hidden="1">'Dec15-Ledger'!$B$2</definedName>
    <definedName name="QB_ROW_146010" localSheetId="4" hidden="1">'July15-Ledger'!$B$2</definedName>
    <definedName name="QB_ROW_146010" localSheetId="3" hidden="1">'Jun15-Ledger'!$B$2</definedName>
    <definedName name="QB_ROW_146010" localSheetId="2" hidden="1">'May15-Ledger'!$B$2</definedName>
    <definedName name="QB_ROW_146010" localSheetId="8" hidden="1">'Nov15-Ledger'!$B$2</definedName>
    <definedName name="QB_ROW_146010" localSheetId="7" hidden="1">'Oct15-Ledger'!$B$2</definedName>
    <definedName name="QB_ROW_146010" localSheetId="6" hidden="1">'Sept15-Ledger'!$B$2</definedName>
    <definedName name="QB_ROW_146310" localSheetId="1" hidden="1">'Apr15-Ledger'!$B$57</definedName>
    <definedName name="QB_ROW_146310" localSheetId="5" hidden="1">'Aug15-Ledger'!$B$36</definedName>
    <definedName name="QB_ROW_146310" localSheetId="9" hidden="1">'Dec15-Ledger'!$B$22</definedName>
    <definedName name="QB_ROW_146310" localSheetId="4" hidden="1">'July15-Ledger'!$B$42</definedName>
    <definedName name="QB_ROW_146310" localSheetId="3" hidden="1">'Jun15-Ledger'!$B$35</definedName>
    <definedName name="QB_ROW_146310" localSheetId="2" hidden="1">'May15-Ledger'!$B$36</definedName>
    <definedName name="QB_ROW_146310" localSheetId="8" hidden="1">'Nov15-Ledger'!$B$78</definedName>
    <definedName name="QB_ROW_146310" localSheetId="7" hidden="1">'Oct15-Ledger'!$B$54</definedName>
    <definedName name="QB_ROW_146310" localSheetId="6" hidden="1">'Sept15-Ledger'!$B$43</definedName>
    <definedName name="QB_ROW_147010" localSheetId="1" hidden="1">'Apr15-Ledger'!$B$58</definedName>
    <definedName name="QB_ROW_147010" localSheetId="5" hidden="1">'Aug15-Ledger'!$B$37</definedName>
    <definedName name="QB_ROW_147010" localSheetId="9" hidden="1">'Dec15-Ledger'!$B$23</definedName>
    <definedName name="QB_ROW_147010" localSheetId="4" hidden="1">'July15-Ledger'!$B$43</definedName>
    <definedName name="QB_ROW_147010" localSheetId="3" hidden="1">'Jun15-Ledger'!$B$36</definedName>
    <definedName name="QB_ROW_147010" localSheetId="2" hidden="1">'May15-Ledger'!$B$37</definedName>
    <definedName name="QB_ROW_147010" localSheetId="8" hidden="1">'Nov15-Ledger'!$B$79</definedName>
    <definedName name="QB_ROW_147010" localSheetId="7" hidden="1">'Oct15-Ledger'!$B$55</definedName>
    <definedName name="QB_ROW_147010" localSheetId="6" hidden="1">'Sept15-Ledger'!$B$44</definedName>
    <definedName name="QB_ROW_147310" localSheetId="1" hidden="1">'Apr15-Ledger'!$B$59</definedName>
    <definedName name="QB_ROW_147310" localSheetId="5" hidden="1">'Aug15-Ledger'!$B$38</definedName>
    <definedName name="QB_ROW_147310" localSheetId="9" hidden="1">'Dec15-Ledger'!$B$24</definedName>
    <definedName name="QB_ROW_147310" localSheetId="4" hidden="1">'July15-Ledger'!$B$44</definedName>
    <definedName name="QB_ROW_147310" localSheetId="3" hidden="1">'Jun15-Ledger'!$B$37</definedName>
    <definedName name="QB_ROW_147310" localSheetId="2" hidden="1">'May15-Ledger'!$B$38</definedName>
    <definedName name="QB_ROW_147310" localSheetId="8" hidden="1">'Nov15-Ledger'!$B$80</definedName>
    <definedName name="QB_ROW_147310" localSheetId="7" hidden="1">'Oct15-Ledger'!$B$56</definedName>
    <definedName name="QB_ROW_147310" localSheetId="6" hidden="1">'Sept15-Ledger'!$B$45</definedName>
    <definedName name="QB_ROW_150010" localSheetId="1" hidden="1">'Apr15-Ledger'!$B$60</definedName>
    <definedName name="QB_ROW_150010" localSheetId="5" hidden="1">'Aug15-Ledger'!$B$39</definedName>
    <definedName name="QB_ROW_150010" localSheetId="9" hidden="1">'Dec15-Ledger'!$B$25</definedName>
    <definedName name="QB_ROW_150010" localSheetId="4" hidden="1">'July15-Ledger'!$B$45</definedName>
    <definedName name="QB_ROW_150010" localSheetId="3" hidden="1">'Jun15-Ledger'!$B$38</definedName>
    <definedName name="QB_ROW_150010" localSheetId="2" hidden="1">'May15-Ledger'!$B$39</definedName>
    <definedName name="QB_ROW_150010" localSheetId="8" hidden="1">'Nov15-Ledger'!$B$81</definedName>
    <definedName name="QB_ROW_150010" localSheetId="7" hidden="1">'Oct15-Ledger'!$B$57</definedName>
    <definedName name="QB_ROW_150010" localSheetId="6" hidden="1">'Sept15-Ledger'!$B$46</definedName>
    <definedName name="QB_ROW_150310" localSheetId="1" hidden="1">'Apr15-Ledger'!$B$64</definedName>
    <definedName name="QB_ROW_150310" localSheetId="5" hidden="1">'Aug15-Ledger'!$B$44</definedName>
    <definedName name="QB_ROW_150310" localSheetId="9" hidden="1">'Dec15-Ledger'!$B$34</definedName>
    <definedName name="QB_ROW_150310" localSheetId="4" hidden="1">'July15-Ledger'!$B$63</definedName>
    <definedName name="QB_ROW_150310" localSheetId="3" hidden="1">'Jun15-Ledger'!$B$45</definedName>
    <definedName name="QB_ROW_150310" localSheetId="2" hidden="1">'May15-Ledger'!$B$42</definedName>
    <definedName name="QB_ROW_150310" localSheetId="8" hidden="1">'Nov15-Ledger'!$B$126</definedName>
    <definedName name="QB_ROW_150310" localSheetId="7" hidden="1">'Oct15-Ledger'!$B$80</definedName>
    <definedName name="QB_ROW_150310" localSheetId="6" hidden="1">'Sept15-Ledger'!$B$85</definedName>
    <definedName name="QB_ROW_153010" localSheetId="1" hidden="1">'Apr15-Ledger'!$B$190</definedName>
    <definedName name="QB_ROW_153010" localSheetId="5" hidden="1">'Aug15-Ledger'!$B$178</definedName>
    <definedName name="QB_ROW_153010" localSheetId="9" hidden="1">'Dec15-Ledger'!$B$200</definedName>
    <definedName name="QB_ROW_153010" localSheetId="4" hidden="1">'July15-Ledger'!$B$221</definedName>
    <definedName name="QB_ROW_153010" localSheetId="3" hidden="1">'Jun15-Ledger'!$B$218</definedName>
    <definedName name="QB_ROW_153010" localSheetId="2" hidden="1">'May15-Ledger'!$B$151</definedName>
    <definedName name="QB_ROW_153010" localSheetId="8" hidden="1">'Nov15-Ledger'!$B$381</definedName>
    <definedName name="QB_ROW_153010" localSheetId="7" hidden="1">'Oct15-Ledger'!$B$268</definedName>
    <definedName name="QB_ROW_153010" localSheetId="6" hidden="1">'Sept15-Ledger'!$B$333</definedName>
    <definedName name="QB_ROW_153310" localSheetId="1" hidden="1">'Apr15-Ledger'!$B$192</definedName>
    <definedName name="QB_ROW_153310" localSheetId="5" hidden="1">'Aug15-Ledger'!$B$179</definedName>
    <definedName name="QB_ROW_153310" localSheetId="9" hidden="1">'Dec15-Ledger'!$B$201</definedName>
    <definedName name="QB_ROW_153310" localSheetId="4" hidden="1">'July15-Ledger'!$B$222</definedName>
    <definedName name="QB_ROW_153310" localSheetId="3" hidden="1">'Jun15-Ledger'!$B$219</definedName>
    <definedName name="QB_ROW_153310" localSheetId="2" hidden="1">'May15-Ledger'!$B$152</definedName>
    <definedName name="QB_ROW_153310" localSheetId="8" hidden="1">'Nov15-Ledger'!$B$382</definedName>
    <definedName name="QB_ROW_153310" localSheetId="7" hidden="1">'Oct15-Ledger'!$B$269</definedName>
    <definedName name="QB_ROW_153310" localSheetId="6" hidden="1">'Sept15-Ledger'!$B$334</definedName>
    <definedName name="QB_ROW_157010" localSheetId="9" hidden="1">'Dec15-Ledger'!$B$103</definedName>
    <definedName name="QB_ROW_157010" localSheetId="8" hidden="1">'Nov15-Ledger'!$B$168</definedName>
    <definedName name="QB_ROW_157010" localSheetId="7" hidden="1">'Oct15-Ledger'!$B$119</definedName>
    <definedName name="QB_ROW_157310" localSheetId="9" hidden="1">'Dec15-Ledger'!$B$104</definedName>
    <definedName name="QB_ROW_157310" localSheetId="8" hidden="1">'Nov15-Ledger'!$B$169</definedName>
    <definedName name="QB_ROW_157310" localSheetId="7" hidden="1">'Oct15-Ledger'!$B$123</definedName>
    <definedName name="QB_ROW_16020" localSheetId="1" hidden="1">'Apr15-Ledger'!$C$121</definedName>
    <definedName name="QB_ROW_16020" localSheetId="5" hidden="1">'Aug15-Ledger'!$C$102</definedName>
    <definedName name="QB_ROW_16020" localSheetId="9" hidden="1">'Dec15-Ledger'!$C$131</definedName>
    <definedName name="QB_ROW_16020" localSheetId="4" hidden="1">'July15-Ledger'!$C$132</definedName>
    <definedName name="QB_ROW_16020" localSheetId="3" hidden="1">'Jun15-Ledger'!$C$150</definedName>
    <definedName name="QB_ROW_16020" localSheetId="2" hidden="1">'May15-Ledger'!$C$94</definedName>
    <definedName name="QB_ROW_16020" localSheetId="8" hidden="1">'Nov15-Ledger'!$C$224</definedName>
    <definedName name="QB_ROW_16020" localSheetId="7" hidden="1">'Oct15-Ledger'!$C$156</definedName>
    <definedName name="QB_ROW_16020" localSheetId="6" hidden="1">'Sept15-Ledger'!$C$213</definedName>
    <definedName name="QB_ROW_161010" localSheetId="1" hidden="1">'Apr15-Ledger'!$B$75</definedName>
    <definedName name="QB_ROW_161010" localSheetId="5" hidden="1">'Aug15-Ledger'!$B$52</definedName>
    <definedName name="QB_ROW_161010" localSheetId="9" hidden="1">'Dec15-Ledger'!$B$51</definedName>
    <definedName name="QB_ROW_161010" localSheetId="4" hidden="1">'July15-Ledger'!$B$69</definedName>
    <definedName name="QB_ROW_161010" localSheetId="3" hidden="1">'Jun15-Ledger'!$B$68</definedName>
    <definedName name="QB_ROW_161010" localSheetId="2" hidden="1">'May15-Ledger'!$B$50</definedName>
    <definedName name="QB_ROW_161010" localSheetId="8" hidden="1">'Nov15-Ledger'!$B$135</definedName>
    <definedName name="QB_ROW_161010" localSheetId="7" hidden="1">'Oct15-Ledger'!$B$86</definedName>
    <definedName name="QB_ROW_161010" localSheetId="6" hidden="1">'Sept15-Ledger'!$B$104</definedName>
    <definedName name="QB_ROW_161310" localSheetId="1" hidden="1">'Apr15-Ledger'!$B$76</definedName>
    <definedName name="QB_ROW_161310" localSheetId="5" hidden="1">'Aug15-Ledger'!$B$53</definedName>
    <definedName name="QB_ROW_161310" localSheetId="9" hidden="1">'Dec15-Ledger'!$B$52</definedName>
    <definedName name="QB_ROW_161310" localSheetId="4" hidden="1">'July15-Ledger'!$B$70</definedName>
    <definedName name="QB_ROW_161310" localSheetId="3" hidden="1">'Jun15-Ledger'!$B$69</definedName>
    <definedName name="QB_ROW_161310" localSheetId="2" hidden="1">'May15-Ledger'!$B$51</definedName>
    <definedName name="QB_ROW_161310" localSheetId="8" hidden="1">'Nov15-Ledger'!$B$136</definedName>
    <definedName name="QB_ROW_161310" localSheetId="7" hidden="1">'Oct15-Ledger'!$B$87</definedName>
    <definedName name="QB_ROW_161310" localSheetId="6" hidden="1">'Sept15-Ledger'!$B$105</definedName>
    <definedName name="QB_ROW_16320" localSheetId="1" hidden="1">'Apr15-Ledger'!$C$123</definedName>
    <definedName name="QB_ROW_16320" localSheetId="5" hidden="1">'Aug15-Ledger'!$C$104</definedName>
    <definedName name="QB_ROW_16320" localSheetId="9" hidden="1">'Dec15-Ledger'!$C$133</definedName>
    <definedName name="QB_ROW_16320" localSheetId="4" hidden="1">'July15-Ledger'!$C$134</definedName>
    <definedName name="QB_ROW_16320" localSheetId="3" hidden="1">'Jun15-Ledger'!$C$152</definedName>
    <definedName name="QB_ROW_16320" localSheetId="2" hidden="1">'May15-Ledger'!$C$96</definedName>
    <definedName name="QB_ROW_16320" localSheetId="8" hidden="1">'Nov15-Ledger'!$C$226</definedName>
    <definedName name="QB_ROW_16320" localSheetId="7" hidden="1">'Oct15-Ledger'!$C$158</definedName>
    <definedName name="QB_ROW_16320" localSheetId="6" hidden="1">'Sept15-Ledger'!$C$215</definedName>
    <definedName name="QB_ROW_17020" localSheetId="9" hidden="1">'Dec15-Ledger'!$C$134</definedName>
    <definedName name="QB_ROW_17020" localSheetId="8" hidden="1">'Nov15-Ledger'!$C$227</definedName>
    <definedName name="QB_ROW_17320" localSheetId="9" hidden="1">'Dec15-Ledger'!$C$135</definedName>
    <definedName name="QB_ROW_17320" localSheetId="8" hidden="1">'Nov15-Ledger'!$C$229</definedName>
    <definedName name="QB_ROW_18010" localSheetId="1" hidden="1">'Apr15-Ledger'!$B$125</definedName>
    <definedName name="QB_ROW_18010" localSheetId="5" hidden="1">'Aug15-Ledger'!$B$120</definedName>
    <definedName name="QB_ROW_18010" localSheetId="9" hidden="1">'Dec15-Ledger'!$B$147</definedName>
    <definedName name="QB_ROW_18010" localSheetId="4" hidden="1">'July15-Ledger'!$B$139</definedName>
    <definedName name="QB_ROW_18010" localSheetId="3" hidden="1">'Jun15-Ledger'!$B$154</definedName>
    <definedName name="QB_ROW_18010" localSheetId="2" hidden="1">'May15-Ledger'!$B$98</definedName>
    <definedName name="QB_ROW_18010" localSheetId="8" hidden="1">'Nov15-Ledger'!$B$242</definedName>
    <definedName name="QB_ROW_18010" localSheetId="7" hidden="1">'Oct15-Ledger'!$B$170</definedName>
    <definedName name="QB_ROW_18010" localSheetId="6" hidden="1">'Sept15-Ledger'!$B$229</definedName>
    <definedName name="QB_ROW_18310" localSheetId="1" hidden="1">'Apr15-Ledger'!$B$127</definedName>
    <definedName name="QB_ROW_18310" localSheetId="5" hidden="1">'Aug15-Ledger'!$B$121</definedName>
    <definedName name="QB_ROW_18310" localSheetId="9" hidden="1">'Dec15-Ledger'!$B$150</definedName>
    <definedName name="QB_ROW_18310" localSheetId="4" hidden="1">'July15-Ledger'!$B$141</definedName>
    <definedName name="QB_ROW_18310" localSheetId="3" hidden="1">'Jun15-Ledger'!$B$157</definedName>
    <definedName name="QB_ROW_18310" localSheetId="2" hidden="1">'May15-Ledger'!$B$100</definedName>
    <definedName name="QB_ROW_18310" localSheetId="8" hidden="1">'Nov15-Ledger'!$B$244</definedName>
    <definedName name="QB_ROW_18310" localSheetId="7" hidden="1">'Oct15-Ledger'!$B$172</definedName>
    <definedName name="QB_ROW_18310" localSheetId="6" hidden="1">'Sept15-Ledger'!$B$232</definedName>
    <definedName name="QB_ROW_20010" localSheetId="1" hidden="1">'Apr15-Ledger'!$B$89</definedName>
    <definedName name="QB_ROW_20010" localSheetId="5" hidden="1">'Aug15-Ledger'!$B$66</definedName>
    <definedName name="QB_ROW_20010" localSheetId="9" hidden="1">'Dec15-Ledger'!$B$65</definedName>
    <definedName name="QB_ROW_20010" localSheetId="4" hidden="1">'July15-Ledger'!$B$83</definedName>
    <definedName name="QB_ROW_20010" localSheetId="3" hidden="1">'Jun15-Ledger'!$B$82</definedName>
    <definedName name="QB_ROW_20010" localSheetId="2" hidden="1">'May15-Ledger'!$B$64</definedName>
    <definedName name="QB_ROW_20010" localSheetId="8" hidden="1">'Nov15-Ledger'!$B$149</definedName>
    <definedName name="QB_ROW_20010" localSheetId="7" hidden="1">'Oct15-Ledger'!$B$100</definedName>
    <definedName name="QB_ROW_20010" localSheetId="6" hidden="1">'Sept15-Ledger'!$B$118</definedName>
    <definedName name="QB_ROW_20310" localSheetId="1" hidden="1">'Apr15-Ledger'!$B$91</definedName>
    <definedName name="QB_ROW_20310" localSheetId="5" hidden="1">'Aug15-Ledger'!$B$67</definedName>
    <definedName name="QB_ROW_20310" localSheetId="9" hidden="1">'Dec15-Ledger'!$B$67</definedName>
    <definedName name="QB_ROW_20310" localSheetId="4" hidden="1">'July15-Ledger'!$B$84</definedName>
    <definedName name="QB_ROW_20310" localSheetId="3" hidden="1">'Jun15-Ledger'!$B$85</definedName>
    <definedName name="QB_ROW_20310" localSheetId="2" hidden="1">'May15-Ledger'!$B$66</definedName>
    <definedName name="QB_ROW_20310" localSheetId="8" hidden="1">'Nov15-Ledger'!$B$150</definedName>
    <definedName name="QB_ROW_20310" localSheetId="7" hidden="1">'Oct15-Ledger'!$B$101</definedName>
    <definedName name="QB_ROW_20310" localSheetId="6" hidden="1">'Sept15-Ledger'!$B$120</definedName>
    <definedName name="QB_ROW_21020" localSheetId="1" hidden="1">'Apr15-Ledger'!$C$137</definedName>
    <definedName name="QB_ROW_21020" localSheetId="5" hidden="1">'Aug15-Ledger'!$C$134</definedName>
    <definedName name="QB_ROW_21020" localSheetId="9" hidden="1">'Dec15-Ledger'!$C$163</definedName>
    <definedName name="QB_ROW_21020" localSheetId="4" hidden="1">'July15-Ledger'!$C$155</definedName>
    <definedName name="QB_ROW_21020" localSheetId="3" hidden="1">'Jun15-Ledger'!$C$177</definedName>
    <definedName name="QB_ROW_21020" localSheetId="2" hidden="1">'May15-Ledger'!$C$111</definedName>
    <definedName name="QB_ROW_21020" localSheetId="8" hidden="1">'Nov15-Ledger'!$C$267</definedName>
    <definedName name="QB_ROW_21020" localSheetId="7" hidden="1">'Oct15-Ledger'!$C$193</definedName>
    <definedName name="QB_ROW_21020" localSheetId="6" hidden="1">'Sept15-Ledger'!$C$253</definedName>
    <definedName name="QB_ROW_21320" localSheetId="1" hidden="1">'Apr15-Ledger'!$C$139</definedName>
    <definedName name="QB_ROW_21320" localSheetId="5" hidden="1">'Aug15-Ledger'!$C$135</definedName>
    <definedName name="QB_ROW_21320" localSheetId="9" hidden="1">'Dec15-Ledger'!$C$164</definedName>
    <definedName name="QB_ROW_21320" localSheetId="4" hidden="1">'July15-Ledger'!$C$157</definedName>
    <definedName name="QB_ROW_21320" localSheetId="3" hidden="1">'Jun15-Ledger'!$C$178</definedName>
    <definedName name="QB_ROW_21320" localSheetId="2" hidden="1">'May15-Ledger'!$C$112</definedName>
    <definedName name="QB_ROW_21320" localSheetId="8" hidden="1">'Nov15-Ledger'!$C$269</definedName>
    <definedName name="QB_ROW_21320" localSheetId="7" hidden="1">'Oct15-Ledger'!$C$195</definedName>
    <definedName name="QB_ROW_21320" localSheetId="6" hidden="1">'Sept15-Ledger'!$C$254</definedName>
    <definedName name="QB_ROW_22020" localSheetId="1" hidden="1">'Apr15-Ledger'!$C$115</definedName>
    <definedName name="QB_ROW_22020" localSheetId="5" hidden="1">'Aug15-Ledger'!$C$98</definedName>
    <definedName name="QB_ROW_22020" localSheetId="9" hidden="1">'Dec15-Ledger'!$C$128</definedName>
    <definedName name="QB_ROW_22020" localSheetId="4" hidden="1">'July15-Ledger'!$C$129</definedName>
    <definedName name="QB_ROW_22020" localSheetId="3" hidden="1">'Jun15-Ledger'!$C$147</definedName>
    <definedName name="QB_ROW_22020" localSheetId="2" hidden="1">'May15-Ledger'!$C$91</definedName>
    <definedName name="QB_ROW_22020" localSheetId="8" hidden="1">'Nov15-Ledger'!$C$222</definedName>
    <definedName name="QB_ROW_22020" localSheetId="7" hidden="1">'Oct15-Ledger'!$C$154</definedName>
    <definedName name="QB_ROW_22020" localSheetId="6" hidden="1">'Sept15-Ledger'!$C$211</definedName>
    <definedName name="QB_ROW_22320" localSheetId="1" hidden="1">'Apr15-Ledger'!$C$120</definedName>
    <definedName name="QB_ROW_22320" localSheetId="5" hidden="1">'Aug15-Ledger'!$C$101</definedName>
    <definedName name="QB_ROW_22320" localSheetId="9" hidden="1">'Dec15-Ledger'!$C$130</definedName>
    <definedName name="QB_ROW_22320" localSheetId="4" hidden="1">'July15-Ledger'!$C$131</definedName>
    <definedName name="QB_ROW_22320" localSheetId="3" hidden="1">'Jun15-Ledger'!$C$149</definedName>
    <definedName name="QB_ROW_22320" localSheetId="2" hidden="1">'May15-Ledger'!$C$93</definedName>
    <definedName name="QB_ROW_22320" localSheetId="8" hidden="1">'Nov15-Ledger'!$C$223</definedName>
    <definedName name="QB_ROW_22320" localSheetId="7" hidden="1">'Oct15-Ledger'!$C$155</definedName>
    <definedName name="QB_ROW_22320" localSheetId="6" hidden="1">'Sept15-Ledger'!$C$212</definedName>
    <definedName name="QB_ROW_24010" localSheetId="5" hidden="1">'Aug15-Ledger'!$B$168</definedName>
    <definedName name="QB_ROW_24010" localSheetId="9" hidden="1">'Dec15-Ledger'!$B$192</definedName>
    <definedName name="QB_ROW_24010" localSheetId="4" hidden="1">'July15-Ledger'!$B$212</definedName>
    <definedName name="QB_ROW_24010" localSheetId="3" hidden="1">'Jun15-Ledger'!$B$212</definedName>
    <definedName name="QB_ROW_24010" localSheetId="2" hidden="1">'May15-Ledger'!$B$146</definedName>
    <definedName name="QB_ROW_24010" localSheetId="8" hidden="1">'Nov15-Ledger'!$B$372</definedName>
    <definedName name="QB_ROW_24010" localSheetId="7" hidden="1">'Oct15-Ledger'!$B$245</definedName>
    <definedName name="QB_ROW_24010" localSheetId="6" hidden="1">'Sept15-Ledger'!$B$324</definedName>
    <definedName name="QB_ROW_24310" localSheetId="5" hidden="1">'Aug15-Ledger'!$B$169</definedName>
    <definedName name="QB_ROW_24310" localSheetId="9" hidden="1">'Dec15-Ledger'!$B$195</definedName>
    <definedName name="QB_ROW_24310" localSheetId="4" hidden="1">'July15-Ledger'!$B$213</definedName>
    <definedName name="QB_ROW_24310" localSheetId="3" hidden="1">'Jun15-Ledger'!$B$215</definedName>
    <definedName name="QB_ROW_24310" localSheetId="2" hidden="1">'May15-Ledger'!$B$148</definedName>
    <definedName name="QB_ROW_24310" localSheetId="8" hidden="1">'Nov15-Ledger'!$B$377</definedName>
    <definedName name="QB_ROW_24310" localSheetId="7" hidden="1">'Oct15-Ledger'!$B$263</definedName>
    <definedName name="QB_ROW_24310" localSheetId="6" hidden="1">'Sept15-Ledger'!$B$325</definedName>
    <definedName name="QB_ROW_25301" localSheetId="1" hidden="1">'Apr15-Ledger'!$A$193</definedName>
    <definedName name="QB_ROW_25301" localSheetId="5" hidden="1">'Aug15-Ledger'!$A$180</definedName>
    <definedName name="QB_ROW_25301" localSheetId="9" hidden="1">'Dec15-Ledger'!$A$202</definedName>
    <definedName name="QB_ROW_25301" localSheetId="4" hidden="1">'July15-Ledger'!$A$223</definedName>
    <definedName name="QB_ROW_25301" localSheetId="3" hidden="1">'Jun15-Ledger'!$A$220</definedName>
    <definedName name="QB_ROW_25301" localSheetId="2" hidden="1">'May15-Ledger'!$A$153</definedName>
    <definedName name="QB_ROW_25301" localSheetId="8" hidden="1">'Nov15-Ledger'!$A$383</definedName>
    <definedName name="QB_ROW_25301" localSheetId="7" hidden="1">'Oct15-Ledger'!$A$270</definedName>
    <definedName name="QB_ROW_25301" localSheetId="6" hidden="1">'Sept15-Ledger'!$A$335</definedName>
    <definedName name="QB_ROW_27010" localSheetId="1" hidden="1">'Apr15-Ledger'!$B$187</definedName>
    <definedName name="QB_ROW_27010" localSheetId="5" hidden="1">'Aug15-Ledger'!$B$170</definedName>
    <definedName name="QB_ROW_27010" localSheetId="9" hidden="1">'Dec15-Ledger'!$B$196</definedName>
    <definedName name="QB_ROW_27010" localSheetId="4" hidden="1">'July15-Ledger'!$B$214</definedName>
    <definedName name="QB_ROW_27010" localSheetId="3" hidden="1">'Jun15-Ledger'!$B$216</definedName>
    <definedName name="QB_ROW_27010" localSheetId="2" hidden="1">'May15-Ledger'!$B$149</definedName>
    <definedName name="QB_ROW_27010" localSheetId="8" hidden="1">'Nov15-Ledger'!$B$378</definedName>
    <definedName name="QB_ROW_27010" localSheetId="7" hidden="1">'Oct15-Ledger'!$B$264</definedName>
    <definedName name="QB_ROW_27010" localSheetId="6" hidden="1">'Sept15-Ledger'!$B$326</definedName>
    <definedName name="QB_ROW_27310" localSheetId="1" hidden="1">'Apr15-Ledger'!$B$189</definedName>
    <definedName name="QB_ROW_27310" localSheetId="5" hidden="1">'Aug15-Ledger'!$B$171</definedName>
    <definedName name="QB_ROW_27310" localSheetId="9" hidden="1">'Dec15-Ledger'!$B$198</definedName>
    <definedName name="QB_ROW_27310" localSheetId="4" hidden="1">'July15-Ledger'!$B$216</definedName>
    <definedName name="QB_ROW_27310" localSheetId="3" hidden="1">'Jun15-Ledger'!$B$217</definedName>
    <definedName name="QB_ROW_27310" localSheetId="2" hidden="1">'May15-Ledger'!$B$150</definedName>
    <definedName name="QB_ROW_27310" localSheetId="8" hidden="1">'Nov15-Ledger'!$B$379</definedName>
    <definedName name="QB_ROW_27310" localSheetId="7" hidden="1">'Oct15-Ledger'!$B$266</definedName>
    <definedName name="QB_ROW_27310" localSheetId="6" hidden="1">'Sept15-Ledger'!$B$327</definedName>
    <definedName name="QB_ROW_28010" localSheetId="1" hidden="1">'Apr15-Ledger'!$B$158</definedName>
    <definedName name="QB_ROW_28010" localSheetId="5" hidden="1">'Aug15-Ledger'!$B$148</definedName>
    <definedName name="QB_ROW_28010" localSheetId="9" hidden="1">'Dec15-Ledger'!$B$173</definedName>
    <definedName name="QB_ROW_28010" localSheetId="4" hidden="1">'July15-Ledger'!$B$178</definedName>
    <definedName name="QB_ROW_28010" localSheetId="3" hidden="1">'Jun15-Ledger'!$B$191</definedName>
    <definedName name="QB_ROW_28010" localSheetId="2" hidden="1">'May15-Ledger'!$B$126</definedName>
    <definedName name="QB_ROW_28010" localSheetId="8" hidden="1">'Nov15-Ledger'!$B$302</definedName>
    <definedName name="QB_ROW_28010" localSheetId="7" hidden="1">'Oct15-Ledger'!$B$206</definedName>
    <definedName name="QB_ROW_28010" localSheetId="6" hidden="1">'Sept15-Ledger'!$B$266</definedName>
    <definedName name="QB_ROW_28310" localSheetId="1" hidden="1">'Apr15-Ledger'!$B$170</definedName>
    <definedName name="QB_ROW_28310" localSheetId="5" hidden="1">'Aug15-Ledger'!$B$155</definedName>
    <definedName name="QB_ROW_28310" localSheetId="9" hidden="1">'Dec15-Ledger'!$B$180</definedName>
    <definedName name="QB_ROW_28310" localSheetId="4" hidden="1">'July15-Ledger'!$B$187</definedName>
    <definedName name="QB_ROW_28310" localSheetId="3" hidden="1">'Jun15-Ledger'!$B$196</definedName>
    <definedName name="QB_ROW_28310" localSheetId="2" hidden="1">'May15-Ledger'!$B$135</definedName>
    <definedName name="QB_ROW_28310" localSheetId="8" hidden="1">'Nov15-Ledger'!$B$307</definedName>
    <definedName name="QB_ROW_28310" localSheetId="7" hidden="1">'Oct15-Ledger'!$B$216</definedName>
    <definedName name="QB_ROW_28310" localSheetId="6" hidden="1">'Sept15-Ledger'!$B$278</definedName>
    <definedName name="QB_ROW_30010" localSheetId="1" hidden="1">'Apr15-Ledger'!$B$171</definedName>
    <definedName name="QB_ROW_30010" localSheetId="5" hidden="1">'Aug15-Ledger'!$B$156</definedName>
    <definedName name="QB_ROW_30010" localSheetId="9" hidden="1">'Dec15-Ledger'!$B$181</definedName>
    <definedName name="QB_ROW_30010" localSheetId="4" hidden="1">'July15-Ledger'!$B$188</definedName>
    <definedName name="QB_ROW_30010" localSheetId="3" hidden="1">'Jun15-Ledger'!$B$197</definedName>
    <definedName name="QB_ROW_30010" localSheetId="2" hidden="1">'May15-Ledger'!$B$136</definedName>
    <definedName name="QB_ROW_30010" localSheetId="8" hidden="1">'Nov15-Ledger'!$B$308</definedName>
    <definedName name="QB_ROW_30010" localSheetId="7" hidden="1">'Oct15-Ledger'!$B$217</definedName>
    <definedName name="QB_ROW_30010" localSheetId="6" hidden="1">'Sept15-Ledger'!$B$279</definedName>
    <definedName name="QB_ROW_30310" localSheetId="1" hidden="1">'Apr15-Ledger'!$B$186</definedName>
    <definedName name="QB_ROW_30310" localSheetId="5" hidden="1">'Aug15-Ledger'!$B$167</definedName>
    <definedName name="QB_ROW_30310" localSheetId="9" hidden="1">'Dec15-Ledger'!$B$191</definedName>
    <definedName name="QB_ROW_30310" localSheetId="4" hidden="1">'July15-Ledger'!$B$211</definedName>
    <definedName name="QB_ROW_30310" localSheetId="3" hidden="1">'Jun15-Ledger'!$B$211</definedName>
    <definedName name="QB_ROW_30310" localSheetId="2" hidden="1">'May15-Ledger'!$B$145</definedName>
    <definedName name="QB_ROW_30310" localSheetId="8" hidden="1">'Nov15-Ledger'!$B$371</definedName>
    <definedName name="QB_ROW_30310" localSheetId="7" hidden="1">'Oct15-Ledger'!$B$244</definedName>
    <definedName name="QB_ROW_30310" localSheetId="6" hidden="1">'Sept15-Ledger'!$B$323</definedName>
    <definedName name="QB_ROW_31010" localSheetId="1" hidden="1">'Apr15-Ledger'!$B$128</definedName>
    <definedName name="QB_ROW_31010" localSheetId="5" hidden="1">'Aug15-Ledger'!$B$122</definedName>
    <definedName name="QB_ROW_31010" localSheetId="9" hidden="1">'Dec15-Ledger'!$B$151</definedName>
    <definedName name="QB_ROW_31010" localSheetId="4" hidden="1">'July15-Ledger'!$B$142</definedName>
    <definedName name="QB_ROW_31010" localSheetId="3" hidden="1">'Jun15-Ledger'!$B$158</definedName>
    <definedName name="QB_ROW_31010" localSheetId="2" hidden="1">'May15-Ledger'!$B$101</definedName>
    <definedName name="QB_ROW_31010" localSheetId="8" hidden="1">'Nov15-Ledger'!$B$245</definedName>
    <definedName name="QB_ROW_31010" localSheetId="7" hidden="1">'Oct15-Ledger'!$B$173</definedName>
    <definedName name="QB_ROW_31010" localSheetId="6" hidden="1">'Sept15-Ledger'!$B$233</definedName>
    <definedName name="QB_ROW_31310" localSheetId="1" hidden="1">'Apr15-Ledger'!$B$135</definedName>
    <definedName name="QB_ROW_31310" localSheetId="5" hidden="1">'Aug15-Ledger'!$B$132</definedName>
    <definedName name="QB_ROW_31310" localSheetId="9" hidden="1">'Dec15-Ledger'!$B$161</definedName>
    <definedName name="QB_ROW_31310" localSheetId="4" hidden="1">'July15-Ledger'!$B$153</definedName>
    <definedName name="QB_ROW_31310" localSheetId="3" hidden="1">'Jun15-Ledger'!$B$175</definedName>
    <definedName name="QB_ROW_31310" localSheetId="2" hidden="1">'May15-Ledger'!$B$109</definedName>
    <definedName name="QB_ROW_31310" localSheetId="8" hidden="1">'Nov15-Ledger'!$B$265</definedName>
    <definedName name="QB_ROW_31310" localSheetId="7" hidden="1">'Oct15-Ledger'!$B$191</definedName>
    <definedName name="QB_ROW_31310" localSheetId="6" hidden="1">'Sept15-Ledger'!$B$251</definedName>
    <definedName name="QB_ROW_32020" localSheetId="1" hidden="1">'Apr15-Ledger'!$C$129</definedName>
    <definedName name="QB_ROW_32020" localSheetId="5" hidden="1">'Aug15-Ledger'!$C$123</definedName>
    <definedName name="QB_ROW_32020" localSheetId="9" hidden="1">'Dec15-Ledger'!$C$152</definedName>
    <definedName name="QB_ROW_32020" localSheetId="4" hidden="1">'July15-Ledger'!$C$143</definedName>
    <definedName name="QB_ROW_32020" localSheetId="3" hidden="1">'Jun15-Ledger'!$C$159</definedName>
    <definedName name="QB_ROW_32020" localSheetId="2" hidden="1">'May15-Ledger'!$C$102</definedName>
    <definedName name="QB_ROW_32020" localSheetId="8" hidden="1">'Nov15-Ledger'!$C$246</definedName>
    <definedName name="QB_ROW_32020" localSheetId="7" hidden="1">'Oct15-Ledger'!$C$174</definedName>
    <definedName name="QB_ROW_32020" localSheetId="6" hidden="1">'Sept15-Ledger'!$C$234</definedName>
    <definedName name="QB_ROW_32320" localSheetId="1" hidden="1">'Apr15-Ledger'!$C$131</definedName>
    <definedName name="QB_ROW_32320" localSheetId="5" hidden="1">'Aug15-Ledger'!$C$124</definedName>
    <definedName name="QB_ROW_32320" localSheetId="9" hidden="1">'Dec15-Ledger'!$C$154</definedName>
    <definedName name="QB_ROW_32320" localSheetId="4" hidden="1">'July15-Ledger'!$C$144</definedName>
    <definedName name="QB_ROW_32320" localSheetId="3" hidden="1">'Jun15-Ledger'!$C$160</definedName>
    <definedName name="QB_ROW_32320" localSheetId="2" hidden="1">'May15-Ledger'!$C$103</definedName>
    <definedName name="QB_ROW_32320" localSheetId="8" hidden="1">'Nov15-Ledger'!$C$254</definedName>
    <definedName name="QB_ROW_32320" localSheetId="7" hidden="1">'Oct15-Ledger'!$C$182</definedName>
    <definedName name="QB_ROW_32320" localSheetId="6" hidden="1">'Sept15-Ledger'!$C$243</definedName>
    <definedName name="QB_ROW_36020" localSheetId="1" hidden="1">'Apr15-Ledger'!$C$132</definedName>
    <definedName name="QB_ROW_36020" localSheetId="5" hidden="1">'Aug15-Ledger'!$C$127</definedName>
    <definedName name="QB_ROW_36020" localSheetId="9" hidden="1">'Dec15-Ledger'!$C$157</definedName>
    <definedName name="QB_ROW_36020" localSheetId="4" hidden="1">'July15-Ledger'!$C$147</definedName>
    <definedName name="QB_ROW_36020" localSheetId="3" hidden="1">'Jun15-Ledger'!$C$164</definedName>
    <definedName name="QB_ROW_36020" localSheetId="2" hidden="1">'May15-Ledger'!$C$104</definedName>
    <definedName name="QB_ROW_36020" localSheetId="8" hidden="1">'Nov15-Ledger'!$C$257</definedName>
    <definedName name="QB_ROW_36020" localSheetId="7" hidden="1">'Oct15-Ledger'!$C$185</definedName>
    <definedName name="QB_ROW_36020" localSheetId="6" hidden="1">'Sept15-Ledger'!$C$246</definedName>
    <definedName name="QB_ROW_36320" localSheetId="1" hidden="1">'Apr15-Ledger'!$C$134</definedName>
    <definedName name="QB_ROW_36320" localSheetId="5" hidden="1">'Aug15-Ledger'!$C$129</definedName>
    <definedName name="QB_ROW_36320" localSheetId="9" hidden="1">'Dec15-Ledger'!$C$158</definedName>
    <definedName name="QB_ROW_36320" localSheetId="4" hidden="1">'July15-Ledger'!$C$148</definedName>
    <definedName name="QB_ROW_36320" localSheetId="3" hidden="1">'Jun15-Ledger'!$C$169</definedName>
    <definedName name="QB_ROW_36320" localSheetId="2" hidden="1">'May15-Ledger'!$C$105</definedName>
    <definedName name="QB_ROW_36320" localSheetId="8" hidden="1">'Nov15-Ledger'!$C$259</definedName>
    <definedName name="QB_ROW_36320" localSheetId="7" hidden="1">'Oct15-Ledger'!$C$186</definedName>
    <definedName name="QB_ROW_36320" localSheetId="6" hidden="1">'Sept15-Ledger'!$C$247</definedName>
    <definedName name="QB_ROW_40020" localSheetId="5" hidden="1">'Aug15-Ledger'!$C$125</definedName>
    <definedName name="QB_ROW_40020" localSheetId="9" hidden="1">'Dec15-Ledger'!$C$155</definedName>
    <definedName name="QB_ROW_40020" localSheetId="4" hidden="1">'July15-Ledger'!$C$145</definedName>
    <definedName name="QB_ROW_40020" localSheetId="3" hidden="1">'Jun15-Ledger'!$C$161</definedName>
    <definedName name="QB_ROW_40020" localSheetId="8" hidden="1">'Nov15-Ledger'!$C$255</definedName>
    <definedName name="QB_ROW_40020" localSheetId="7" hidden="1">'Oct15-Ledger'!$C$183</definedName>
    <definedName name="QB_ROW_40020" localSheetId="6" hidden="1">'Sept15-Ledger'!$C$244</definedName>
    <definedName name="QB_ROW_4010" localSheetId="1" hidden="1">'Apr15-Ledger'!$B$98</definedName>
    <definedName name="QB_ROW_4010" localSheetId="5" hidden="1">'Aug15-Ledger'!$B$74</definedName>
    <definedName name="QB_ROW_4010" localSheetId="9" hidden="1">'Dec15-Ledger'!$B$74</definedName>
    <definedName name="QB_ROW_4010" localSheetId="4" hidden="1">'July15-Ledger'!$B$91</definedName>
    <definedName name="QB_ROW_4010" localSheetId="3" hidden="1">'Jun15-Ledger'!$B$92</definedName>
    <definedName name="QB_ROW_4010" localSheetId="2" hidden="1">'May15-Ledger'!$B$73</definedName>
    <definedName name="QB_ROW_4010" localSheetId="8" hidden="1">'Nov15-Ledger'!$B$157</definedName>
    <definedName name="QB_ROW_4010" localSheetId="7" hidden="1">'Oct15-Ledger'!$B$108</definedName>
    <definedName name="QB_ROW_4010" localSheetId="6" hidden="1">'Sept15-Ledger'!$B$127</definedName>
    <definedName name="QB_ROW_40320" localSheetId="5" hidden="1">'Aug15-Ledger'!$C$126</definedName>
    <definedName name="QB_ROW_40320" localSheetId="9" hidden="1">'Dec15-Ledger'!$C$156</definedName>
    <definedName name="QB_ROW_40320" localSheetId="4" hidden="1">'July15-Ledger'!$C$146</definedName>
    <definedName name="QB_ROW_40320" localSheetId="3" hidden="1">'Jun15-Ledger'!$C$163</definedName>
    <definedName name="QB_ROW_40320" localSheetId="8" hidden="1">'Nov15-Ledger'!$C$256</definedName>
    <definedName name="QB_ROW_40320" localSheetId="7" hidden="1">'Oct15-Ledger'!$C$184</definedName>
    <definedName name="QB_ROW_40320" localSheetId="6" hidden="1">'Sept15-Ledger'!$C$245</definedName>
    <definedName name="QB_ROW_41010" localSheetId="1" hidden="1">'Apr15-Ledger'!$B$136</definedName>
    <definedName name="QB_ROW_41010" localSheetId="5" hidden="1">'Aug15-Ledger'!$B$133</definedName>
    <definedName name="QB_ROW_41010" localSheetId="9" hidden="1">'Dec15-Ledger'!$B$162</definedName>
    <definedName name="QB_ROW_41010" localSheetId="4" hidden="1">'July15-Ledger'!$B$154</definedName>
    <definedName name="QB_ROW_41010" localSheetId="3" hidden="1">'Jun15-Ledger'!$B$176</definedName>
    <definedName name="QB_ROW_41010" localSheetId="2" hidden="1">'May15-Ledger'!$B$110</definedName>
    <definedName name="QB_ROW_41010" localSheetId="8" hidden="1">'Nov15-Ledger'!$B$266</definedName>
    <definedName name="QB_ROW_41010" localSheetId="7" hidden="1">'Oct15-Ledger'!$B$192</definedName>
    <definedName name="QB_ROW_41010" localSheetId="6" hidden="1">'Sept15-Ledger'!$B$252</definedName>
    <definedName name="QB_ROW_41020" localSheetId="1" hidden="1">'Apr15-Ledger'!$C$140</definedName>
    <definedName name="QB_ROW_41020" localSheetId="5" hidden="1">'Aug15-Ledger'!$C$136</definedName>
    <definedName name="QB_ROW_41020" localSheetId="9" hidden="1">'Dec15-Ledger'!$C$165</definedName>
    <definedName name="QB_ROW_41020" localSheetId="4" hidden="1">'July15-Ledger'!$C$158</definedName>
    <definedName name="QB_ROW_41020" localSheetId="3" hidden="1">'Jun15-Ledger'!$C$179</definedName>
    <definedName name="QB_ROW_41020" localSheetId="2" hidden="1">'May15-Ledger'!$C$113</definedName>
    <definedName name="QB_ROW_41020" localSheetId="8" hidden="1">'Nov15-Ledger'!$C$270</definedName>
    <definedName name="QB_ROW_41020" localSheetId="7" hidden="1">'Oct15-Ledger'!$C$196</definedName>
    <definedName name="QB_ROW_41020" localSheetId="6" hidden="1">'Sept15-Ledger'!$C$255</definedName>
    <definedName name="QB_ROW_41310" localSheetId="1" hidden="1">'Apr15-Ledger'!$B$144</definedName>
    <definedName name="QB_ROW_41310" localSheetId="5" hidden="1">'Aug15-Ledger'!$B$139</definedName>
    <definedName name="QB_ROW_41310" localSheetId="9" hidden="1">'Dec15-Ledger'!$B$168</definedName>
    <definedName name="QB_ROW_41310" localSheetId="4" hidden="1">'July15-Ledger'!$B$161</definedName>
    <definedName name="QB_ROW_41310" localSheetId="3" hidden="1">'Jun15-Ledger'!$B$184</definedName>
    <definedName name="QB_ROW_41310" localSheetId="2" hidden="1">'May15-Ledger'!$B$117</definedName>
    <definedName name="QB_ROW_41310" localSheetId="8" hidden="1">'Nov15-Ledger'!$B$273</definedName>
    <definedName name="QB_ROW_41310" localSheetId="7" hidden="1">'Oct15-Ledger'!$B$199</definedName>
    <definedName name="QB_ROW_41310" localSheetId="6" hidden="1">'Sept15-Ledger'!$B$258</definedName>
    <definedName name="QB_ROW_41320" localSheetId="1" hidden="1">'Apr15-Ledger'!$C$143</definedName>
    <definedName name="QB_ROW_41320" localSheetId="5" hidden="1">'Aug15-Ledger'!$C$138</definedName>
    <definedName name="QB_ROW_41320" localSheetId="9" hidden="1">'Dec15-Ledger'!$C$167</definedName>
    <definedName name="QB_ROW_41320" localSheetId="4" hidden="1">'July15-Ledger'!$C$160</definedName>
    <definedName name="QB_ROW_41320" localSheetId="3" hidden="1">'Jun15-Ledger'!$C$183</definedName>
    <definedName name="QB_ROW_41320" localSheetId="2" hidden="1">'May15-Ledger'!$C$116</definedName>
    <definedName name="QB_ROW_41320" localSheetId="8" hidden="1">'Nov15-Ledger'!$C$272</definedName>
    <definedName name="QB_ROW_41320" localSheetId="7" hidden="1">'Oct15-Ledger'!$C$198</definedName>
    <definedName name="QB_ROW_41320" localSheetId="6" hidden="1">'Sept15-Ledger'!$C$257</definedName>
    <definedName name="QB_ROW_4310" localSheetId="1" hidden="1">'Apr15-Ledger'!$B$99</definedName>
    <definedName name="QB_ROW_4310" localSheetId="5" hidden="1">'Aug15-Ledger'!$B$75</definedName>
    <definedName name="QB_ROW_4310" localSheetId="9" hidden="1">'Dec15-Ledger'!$B$75</definedName>
    <definedName name="QB_ROW_4310" localSheetId="4" hidden="1">'July15-Ledger'!$B$92</definedName>
    <definedName name="QB_ROW_4310" localSheetId="3" hidden="1">'Jun15-Ledger'!$B$93</definedName>
    <definedName name="QB_ROW_4310" localSheetId="2" hidden="1">'May15-Ledger'!$B$74</definedName>
    <definedName name="QB_ROW_4310" localSheetId="8" hidden="1">'Nov15-Ledger'!$B$158</definedName>
    <definedName name="QB_ROW_4310" localSheetId="7" hidden="1">'Oct15-Ledger'!$B$109</definedName>
    <definedName name="QB_ROW_4310" localSheetId="6" hidden="1">'Sept15-Ledger'!$B$128</definedName>
    <definedName name="QB_ROW_44010" localSheetId="1" hidden="1">'Apr15-Ledger'!$B$65</definedName>
    <definedName name="QB_ROW_44010" localSheetId="5" hidden="1">'Aug15-Ledger'!$B$45</definedName>
    <definedName name="QB_ROW_44010" localSheetId="9" hidden="1">'Dec15-Ledger'!$B$35</definedName>
    <definedName name="QB_ROW_44010" localSheetId="4" hidden="1">'July15-Ledger'!$B$64</definedName>
    <definedName name="QB_ROW_44010" localSheetId="3" hidden="1">'Jun15-Ledger'!$B$46</definedName>
    <definedName name="QB_ROW_44010" localSheetId="2" hidden="1">'May15-Ledger'!$B$43</definedName>
    <definedName name="QB_ROW_44010" localSheetId="8" hidden="1">'Nov15-Ledger'!$B$127</definedName>
    <definedName name="QB_ROW_44010" localSheetId="7" hidden="1">'Oct15-Ledger'!$B$81</definedName>
    <definedName name="QB_ROW_44010" localSheetId="6" hidden="1">'Sept15-Ledger'!$B$86</definedName>
    <definedName name="QB_ROW_44310" localSheetId="1" hidden="1">'Apr15-Ledger'!$B$74</definedName>
    <definedName name="QB_ROW_44310" localSheetId="5" hidden="1">'Aug15-Ledger'!$B$51</definedName>
    <definedName name="QB_ROW_44310" localSheetId="9" hidden="1">'Dec15-Ledger'!$B$50</definedName>
    <definedName name="QB_ROW_44310" localSheetId="4" hidden="1">'July15-Ledger'!$B$68</definedName>
    <definedName name="QB_ROW_44310" localSheetId="3" hidden="1">'Jun15-Ledger'!$B$67</definedName>
    <definedName name="QB_ROW_44310" localSheetId="2" hidden="1">'May15-Ledger'!$B$49</definedName>
    <definedName name="QB_ROW_44310" localSheetId="8" hidden="1">'Nov15-Ledger'!$B$134</definedName>
    <definedName name="QB_ROW_44310" localSheetId="7" hidden="1">'Oct15-Ledger'!$B$85</definedName>
    <definedName name="QB_ROW_44310" localSheetId="6" hidden="1">'Sept15-Ledger'!$B$103</definedName>
    <definedName name="QB_ROW_5010" localSheetId="5" hidden="1">'Aug15-Ledger'!$B$83</definedName>
    <definedName name="QB_ROW_5010" localSheetId="9" hidden="1">'Dec15-Ledger'!$B$94</definedName>
    <definedName name="QB_ROW_5010" localSheetId="4" hidden="1">'July15-Ledger'!$B$100</definedName>
    <definedName name="QB_ROW_5010" localSheetId="3" hidden="1">'Jun15-Ledger'!$B$117</definedName>
    <definedName name="QB_ROW_5010" localSheetId="2" hidden="1">'May15-Ledger'!$B$79</definedName>
    <definedName name="QB_ROW_5010" localSheetId="8" hidden="1">'Nov15-Ledger'!$B$165</definedName>
    <definedName name="QB_ROW_5010" localSheetId="7" hidden="1">'Oct15-Ledger'!$B$116</definedName>
    <definedName name="QB_ROW_5010" localSheetId="6" hidden="1">'Sept15-Ledger'!$B$150</definedName>
    <definedName name="QB_ROW_5310" localSheetId="5" hidden="1">'Aug15-Ledger'!$B$85</definedName>
    <definedName name="QB_ROW_5310" localSheetId="9" hidden="1">'Dec15-Ledger'!$B$102</definedName>
    <definedName name="QB_ROW_5310" localSheetId="4" hidden="1">'July15-Ledger'!$B$102</definedName>
    <definedName name="QB_ROW_5310" localSheetId="3" hidden="1">'Jun15-Ledger'!$B$124</definedName>
    <definedName name="QB_ROW_5310" localSheetId="2" hidden="1">'May15-Ledger'!$B$81</definedName>
    <definedName name="QB_ROW_5310" localSheetId="8" hidden="1">'Nov15-Ledger'!$B$167</definedName>
    <definedName name="QB_ROW_5310" localSheetId="7" hidden="1">'Oct15-Ledger'!$B$118</definedName>
    <definedName name="QB_ROW_5310" localSheetId="6" hidden="1">'Sept15-Ledger'!$B$153</definedName>
    <definedName name="QB_ROW_60010" localSheetId="1" hidden="1">'Apr15-Ledger'!$B$79</definedName>
    <definedName name="QB_ROW_60010" localSheetId="5" hidden="1">'Aug15-Ledger'!$B$56</definedName>
    <definedName name="QB_ROW_60010" localSheetId="9" hidden="1">'Dec15-Ledger'!$B$55</definedName>
    <definedName name="QB_ROW_60010" localSheetId="4" hidden="1">'July15-Ledger'!$B$73</definedName>
    <definedName name="QB_ROW_60010" localSheetId="3" hidden="1">'Jun15-Ledger'!$B$72</definedName>
    <definedName name="QB_ROW_60010" localSheetId="2" hidden="1">'May15-Ledger'!$B$54</definedName>
    <definedName name="QB_ROW_60010" localSheetId="8" hidden="1">'Nov15-Ledger'!$B$139</definedName>
    <definedName name="QB_ROW_60010" localSheetId="7" hidden="1">'Oct15-Ledger'!$B$90</definedName>
    <definedName name="QB_ROW_60010" localSheetId="6" hidden="1">'Sept15-Ledger'!$B$108</definedName>
    <definedName name="QB_ROW_6010" localSheetId="5" hidden="1">'Aug15-Ledger'!$B$80</definedName>
    <definedName name="QB_ROW_6010" localSheetId="9" hidden="1">'Dec15-Ledger'!$B$80</definedName>
    <definedName name="QB_ROW_6010" localSheetId="4" hidden="1">'July15-Ledger'!$B$97</definedName>
    <definedName name="QB_ROW_6010" localSheetId="3" hidden="1">'Jun15-Ledger'!$B$98</definedName>
    <definedName name="QB_ROW_6010" localSheetId="8" hidden="1">'Nov15-Ledger'!$B$163</definedName>
    <definedName name="QB_ROW_6010" localSheetId="7" hidden="1">'Oct15-Ledger'!$B$114</definedName>
    <definedName name="QB_ROW_6010" localSheetId="6" hidden="1">'Sept15-Ledger'!$B$133</definedName>
    <definedName name="QB_ROW_60310" localSheetId="1" hidden="1">'Apr15-Ledger'!$B$80</definedName>
    <definedName name="QB_ROW_60310" localSheetId="5" hidden="1">'Aug15-Ledger'!$B$57</definedName>
    <definedName name="QB_ROW_60310" localSheetId="9" hidden="1">'Dec15-Ledger'!$B$56</definedName>
    <definedName name="QB_ROW_60310" localSheetId="4" hidden="1">'July15-Ledger'!$B$74</definedName>
    <definedName name="QB_ROW_60310" localSheetId="3" hidden="1">'Jun15-Ledger'!$B$73</definedName>
    <definedName name="QB_ROW_60310" localSheetId="2" hidden="1">'May15-Ledger'!$B$55</definedName>
    <definedName name="QB_ROW_60310" localSheetId="8" hidden="1">'Nov15-Ledger'!$B$140</definedName>
    <definedName name="QB_ROW_60310" localSheetId="7" hidden="1">'Oct15-Ledger'!$B$91</definedName>
    <definedName name="QB_ROW_60310" localSheetId="6" hidden="1">'Sept15-Ledger'!$B$109</definedName>
    <definedName name="QB_ROW_6310" localSheetId="5" hidden="1">'Aug15-Ledger'!$B$82</definedName>
    <definedName name="QB_ROW_6310" localSheetId="9" hidden="1">'Dec15-Ledger'!$B$93</definedName>
    <definedName name="QB_ROW_6310" localSheetId="4" hidden="1">'July15-Ledger'!$B$99</definedName>
    <definedName name="QB_ROW_6310" localSheetId="3" hidden="1">'Jun15-Ledger'!$B$116</definedName>
    <definedName name="QB_ROW_6310" localSheetId="8" hidden="1">'Nov15-Ledger'!$B$164</definedName>
    <definedName name="QB_ROW_6310" localSheetId="7" hidden="1">'Oct15-Ledger'!$B$115</definedName>
    <definedName name="QB_ROW_6310" localSheetId="6" hidden="1">'Sept15-Ledger'!$B$149</definedName>
    <definedName name="QB_ROW_64010" localSheetId="1" hidden="1">'Apr15-Ledger'!$B$102</definedName>
    <definedName name="QB_ROW_64010" localSheetId="5" hidden="1">'Aug15-Ledger'!$B$78</definedName>
    <definedName name="QB_ROW_64010" localSheetId="9" hidden="1">'Dec15-Ledger'!$B$78</definedName>
    <definedName name="QB_ROW_64010" localSheetId="4" hidden="1">'July15-Ledger'!$B$95</definedName>
    <definedName name="QB_ROW_64010" localSheetId="3" hidden="1">'Jun15-Ledger'!$B$96</definedName>
    <definedName name="QB_ROW_64010" localSheetId="2" hidden="1">'May15-Ledger'!$B$77</definedName>
    <definedName name="QB_ROW_64010" localSheetId="8" hidden="1">'Nov15-Ledger'!$B$161</definedName>
    <definedName name="QB_ROW_64010" localSheetId="7" hidden="1">'Oct15-Ledger'!$B$112</definedName>
    <definedName name="QB_ROW_64010" localSheetId="6" hidden="1">'Sept15-Ledger'!$B$131</definedName>
    <definedName name="QB_ROW_64310" localSheetId="1" hidden="1">'Apr15-Ledger'!$B$103</definedName>
    <definedName name="QB_ROW_64310" localSheetId="5" hidden="1">'Aug15-Ledger'!$B$79</definedName>
    <definedName name="QB_ROW_64310" localSheetId="9" hidden="1">'Dec15-Ledger'!$B$79</definedName>
    <definedName name="QB_ROW_64310" localSheetId="4" hidden="1">'July15-Ledger'!$B$96</definedName>
    <definedName name="QB_ROW_64310" localSheetId="3" hidden="1">'Jun15-Ledger'!$B$97</definedName>
    <definedName name="QB_ROW_64310" localSheetId="2" hidden="1">'May15-Ledger'!$B$78</definedName>
    <definedName name="QB_ROW_64310" localSheetId="8" hidden="1">'Nov15-Ledger'!$B$162</definedName>
    <definedName name="QB_ROW_64310" localSheetId="7" hidden="1">'Oct15-Ledger'!$B$113</definedName>
    <definedName name="QB_ROW_64310" localSheetId="6" hidden="1">'Sept15-Ledger'!$B$132</definedName>
    <definedName name="QB_ROW_75020" localSheetId="5" hidden="1">'Aug15-Ledger'!$C$130</definedName>
    <definedName name="QB_ROW_75020" localSheetId="9" hidden="1">'Dec15-Ledger'!$C$159</definedName>
    <definedName name="QB_ROW_75020" localSheetId="4" hidden="1">'July15-Ledger'!$C$149</definedName>
    <definedName name="QB_ROW_75020" localSheetId="3" hidden="1">'Jun15-Ledger'!$C$170</definedName>
    <definedName name="QB_ROW_75020" localSheetId="2" hidden="1">'May15-Ledger'!$C$106</definedName>
    <definedName name="QB_ROW_75020" localSheetId="8" hidden="1">'Nov15-Ledger'!$C$260</definedName>
    <definedName name="QB_ROW_75020" localSheetId="7" hidden="1">'Oct15-Ledger'!$C$187</definedName>
    <definedName name="QB_ROW_75020" localSheetId="6" hidden="1">'Sept15-Ledger'!$C$248</definedName>
    <definedName name="QB_ROW_75320" localSheetId="5" hidden="1">'Aug15-Ledger'!$C$131</definedName>
    <definedName name="QB_ROW_75320" localSheetId="9" hidden="1">'Dec15-Ledger'!$C$160</definedName>
    <definedName name="QB_ROW_75320" localSheetId="4" hidden="1">'July15-Ledger'!$C$152</definedName>
    <definedName name="QB_ROW_75320" localSheetId="3" hidden="1">'Jun15-Ledger'!$C$174</definedName>
    <definedName name="QB_ROW_75320" localSheetId="2" hidden="1">'May15-Ledger'!$C$108</definedName>
    <definedName name="QB_ROW_75320" localSheetId="8" hidden="1">'Nov15-Ledger'!$C$264</definedName>
    <definedName name="QB_ROW_75320" localSheetId="7" hidden="1">'Oct15-Ledger'!$C$190</definedName>
    <definedName name="QB_ROW_75320" localSheetId="6" hidden="1">'Sept15-Ledger'!$C$250</definedName>
    <definedName name="QB_ROW_78010" localSheetId="5" hidden="1">'Aug15-Ledger'!$B$89</definedName>
    <definedName name="QB_ROW_78010" localSheetId="9" hidden="1">'Dec15-Ledger'!$B$121</definedName>
    <definedName name="QB_ROW_78010" localSheetId="4" hidden="1">'July15-Ledger'!$B$106</definedName>
    <definedName name="QB_ROW_78010" localSheetId="8" hidden="1">'Nov15-Ledger'!$B$173</definedName>
    <definedName name="QB_ROW_78010" localSheetId="7" hidden="1">'Oct15-Ledger'!$B$127</definedName>
    <definedName name="QB_ROW_78010" localSheetId="6" hidden="1">'Sept15-Ledger'!$B$166</definedName>
    <definedName name="QB_ROW_78310" localSheetId="5" hidden="1">'Aug15-Ledger'!$B$90</definedName>
    <definedName name="QB_ROW_78310" localSheetId="9" hidden="1">'Dec15-Ledger'!$B$122</definedName>
    <definedName name="QB_ROW_78310" localSheetId="4" hidden="1">'July15-Ledger'!$B$108</definedName>
    <definedName name="QB_ROW_78310" localSheetId="8" hidden="1">'Nov15-Ledger'!$B$174</definedName>
    <definedName name="QB_ROW_78310" localSheetId="7" hidden="1">'Oct15-Ledger'!$B$128</definedName>
    <definedName name="QB_ROW_78310" localSheetId="6" hidden="1">'Sept15-Ledger'!$B$167</definedName>
    <definedName name="QB_ROW_79010" localSheetId="1" hidden="1">'Apr15-Ledger'!$B$92</definedName>
    <definedName name="QB_ROW_79010" localSheetId="5" hidden="1">'Aug15-Ledger'!$B$68</definedName>
    <definedName name="QB_ROW_79010" localSheetId="9" hidden="1">'Dec15-Ledger'!$B$68</definedName>
    <definedName name="QB_ROW_79010" localSheetId="4" hidden="1">'July15-Ledger'!$B$85</definedName>
    <definedName name="QB_ROW_79010" localSheetId="3" hidden="1">'Jun15-Ledger'!$B$86</definedName>
    <definedName name="QB_ROW_79010" localSheetId="2" hidden="1">'May15-Ledger'!$B$67</definedName>
    <definedName name="QB_ROW_79010" localSheetId="8" hidden="1">'Nov15-Ledger'!$B$151</definedName>
    <definedName name="QB_ROW_79010" localSheetId="7" hidden="1">'Oct15-Ledger'!$B$102</definedName>
    <definedName name="QB_ROW_79010" localSheetId="6" hidden="1">'Sept15-Ledger'!$B$121</definedName>
    <definedName name="QB_ROW_79310" localSheetId="1" hidden="1">'Apr15-Ledger'!$B$93</definedName>
    <definedName name="QB_ROW_79310" localSheetId="5" hidden="1">'Aug15-Ledger'!$B$69</definedName>
    <definedName name="QB_ROW_79310" localSheetId="9" hidden="1">'Dec15-Ledger'!$B$69</definedName>
    <definedName name="QB_ROW_79310" localSheetId="4" hidden="1">'July15-Ledger'!$B$86</definedName>
    <definedName name="QB_ROW_79310" localSheetId="3" hidden="1">'Jun15-Ledger'!$B$87</definedName>
    <definedName name="QB_ROW_79310" localSheetId="2" hidden="1">'May15-Ledger'!$B$68</definedName>
    <definedName name="QB_ROW_79310" localSheetId="8" hidden="1">'Nov15-Ledger'!$B$152</definedName>
    <definedName name="QB_ROW_79310" localSheetId="7" hidden="1">'Oct15-Ledger'!$B$103</definedName>
    <definedName name="QB_ROW_79310" localSheetId="6" hidden="1">'Sept15-Ledger'!$B$122</definedName>
    <definedName name="QB_ROW_8010" localSheetId="9" hidden="1">'Dec15-Ledger'!$B$105</definedName>
    <definedName name="QB_ROW_8010" localSheetId="3" hidden="1">'Jun15-Ledger'!$B$125</definedName>
    <definedName name="QB_ROW_8010" localSheetId="2" hidden="1">'May15-Ledger'!$B$82</definedName>
    <definedName name="QB_ROW_82010" localSheetId="1" hidden="1">'Apr15-Ledger'!$B$83</definedName>
    <definedName name="QB_ROW_82010" localSheetId="5" hidden="1">'Aug15-Ledger'!$B$60</definedName>
    <definedName name="QB_ROW_82010" localSheetId="9" hidden="1">'Dec15-Ledger'!$B$59</definedName>
    <definedName name="QB_ROW_82010" localSheetId="4" hidden="1">'July15-Ledger'!$B$77</definedName>
    <definedName name="QB_ROW_82010" localSheetId="3" hidden="1">'Jun15-Ledger'!$B$76</definedName>
    <definedName name="QB_ROW_82010" localSheetId="2" hidden="1">'May15-Ledger'!$B$58</definedName>
    <definedName name="QB_ROW_82010" localSheetId="8" hidden="1">'Nov15-Ledger'!$B$143</definedName>
    <definedName name="QB_ROW_82010" localSheetId="7" hidden="1">'Oct15-Ledger'!$B$94</definedName>
    <definedName name="QB_ROW_82010" localSheetId="6" hidden="1">'Sept15-Ledger'!$B$112</definedName>
    <definedName name="QB_ROW_82020" localSheetId="1" hidden="1">'Apr15-Ledger'!$C$86</definedName>
    <definedName name="QB_ROW_82020" localSheetId="5" hidden="1">'Aug15-Ledger'!$C$63</definedName>
    <definedName name="QB_ROW_82020" localSheetId="9" hidden="1">'Dec15-Ledger'!$C$62</definedName>
    <definedName name="QB_ROW_82020" localSheetId="4" hidden="1">'July15-Ledger'!$C$80</definedName>
    <definedName name="QB_ROW_82020" localSheetId="3" hidden="1">'Jun15-Ledger'!$C$79</definedName>
    <definedName name="QB_ROW_82020" localSheetId="2" hidden="1">'May15-Ledger'!$C$61</definedName>
    <definedName name="QB_ROW_82020" localSheetId="8" hidden="1">'Nov15-Ledger'!$C$146</definedName>
    <definedName name="QB_ROW_82020" localSheetId="7" hidden="1">'Oct15-Ledger'!$C$97</definedName>
    <definedName name="QB_ROW_82020" localSheetId="6" hidden="1">'Sept15-Ledger'!$C$115</definedName>
    <definedName name="QB_ROW_82310" localSheetId="1" hidden="1">'Apr15-Ledger'!$B$88</definedName>
    <definedName name="QB_ROW_82310" localSheetId="5" hidden="1">'Aug15-Ledger'!$B$65</definedName>
    <definedName name="QB_ROW_82310" localSheetId="9" hidden="1">'Dec15-Ledger'!$B$64</definedName>
    <definedName name="QB_ROW_82310" localSheetId="4" hidden="1">'July15-Ledger'!$B$82</definedName>
    <definedName name="QB_ROW_82310" localSheetId="3" hidden="1">'Jun15-Ledger'!$B$81</definedName>
    <definedName name="QB_ROW_82310" localSheetId="2" hidden="1">'May15-Ledger'!$B$63</definedName>
    <definedName name="QB_ROW_82310" localSheetId="8" hidden="1">'Nov15-Ledger'!$B$148</definedName>
    <definedName name="QB_ROW_82310" localSheetId="7" hidden="1">'Oct15-Ledger'!$B$99</definedName>
    <definedName name="QB_ROW_82310" localSheetId="6" hidden="1">'Sept15-Ledger'!$B$117</definedName>
    <definedName name="QB_ROW_82320" localSheetId="1" hidden="1">'Apr15-Ledger'!$C$87</definedName>
    <definedName name="QB_ROW_82320" localSheetId="5" hidden="1">'Aug15-Ledger'!$C$64</definedName>
    <definedName name="QB_ROW_82320" localSheetId="9" hidden="1">'Dec15-Ledger'!$C$63</definedName>
    <definedName name="QB_ROW_82320" localSheetId="4" hidden="1">'July15-Ledger'!$C$81</definedName>
    <definedName name="QB_ROW_82320" localSheetId="3" hidden="1">'Jun15-Ledger'!$C$80</definedName>
    <definedName name="QB_ROW_82320" localSheetId="2" hidden="1">'May15-Ledger'!$C$62</definedName>
    <definedName name="QB_ROW_82320" localSheetId="8" hidden="1">'Nov15-Ledger'!$C$147</definedName>
    <definedName name="QB_ROW_82320" localSheetId="7" hidden="1">'Oct15-Ledger'!$C$98</definedName>
    <definedName name="QB_ROW_82320" localSheetId="6" hidden="1">'Sept15-Ledger'!$C$116</definedName>
    <definedName name="QB_ROW_8310" localSheetId="5" hidden="1">'Aug15-Ledger'!$B$86</definedName>
    <definedName name="QB_ROW_8310" localSheetId="9" hidden="1">'Dec15-Ledger'!$B$109</definedName>
    <definedName name="QB_ROW_8310" localSheetId="4" hidden="1">'July15-Ledger'!$B$103</definedName>
    <definedName name="QB_ROW_8310" localSheetId="3" hidden="1">'Jun15-Ledger'!$B$128</definedName>
    <definedName name="QB_ROW_8310" localSheetId="2" hidden="1">'May15-Ledger'!$B$84</definedName>
    <definedName name="QB_ROW_8310" localSheetId="8" hidden="1">'Nov15-Ledger'!$B$170</definedName>
    <definedName name="QB_ROW_8310" localSheetId="7" hidden="1">'Oct15-Ledger'!$B$124</definedName>
    <definedName name="QB_ROW_8310" localSheetId="6" hidden="1">'Sept15-Ledger'!$B$154</definedName>
    <definedName name="QB_ROW_87010" localSheetId="1" hidden="1">'Apr15-Ledger'!$B$94</definedName>
    <definedName name="QB_ROW_87010" localSheetId="5" hidden="1">'Aug15-Ledger'!$B$70</definedName>
    <definedName name="QB_ROW_87010" localSheetId="9" hidden="1">'Dec15-Ledger'!$B$70</definedName>
    <definedName name="QB_ROW_87010" localSheetId="4" hidden="1">'July15-Ledger'!$B$87</definedName>
    <definedName name="QB_ROW_87010" localSheetId="3" hidden="1">'Jun15-Ledger'!$B$88</definedName>
    <definedName name="QB_ROW_87010" localSheetId="2" hidden="1">'May15-Ledger'!$B$69</definedName>
    <definedName name="QB_ROW_87010" localSheetId="8" hidden="1">'Nov15-Ledger'!$B$153</definedName>
    <definedName name="QB_ROW_87010" localSheetId="7" hidden="1">'Oct15-Ledger'!$B$104</definedName>
    <definedName name="QB_ROW_87010" localSheetId="6" hidden="1">'Sept15-Ledger'!$B$123</definedName>
    <definedName name="QB_ROW_87310" localSheetId="1" hidden="1">'Apr15-Ledger'!$B$95</definedName>
    <definedName name="QB_ROW_87310" localSheetId="5" hidden="1">'Aug15-Ledger'!$B$71</definedName>
    <definedName name="QB_ROW_87310" localSheetId="9" hidden="1">'Dec15-Ledger'!$B$71</definedName>
    <definedName name="QB_ROW_87310" localSheetId="4" hidden="1">'July15-Ledger'!$B$88</definedName>
    <definedName name="QB_ROW_87310" localSheetId="3" hidden="1">'Jun15-Ledger'!$B$89</definedName>
    <definedName name="QB_ROW_87310" localSheetId="2" hidden="1">'May15-Ledger'!$B$70</definedName>
    <definedName name="QB_ROW_87310" localSheetId="8" hidden="1">'Nov15-Ledger'!$B$154</definedName>
    <definedName name="QB_ROW_87310" localSheetId="7" hidden="1">'Oct15-Ledger'!$B$105</definedName>
    <definedName name="QB_ROW_87310" localSheetId="6" hidden="1">'Sept15-Ledger'!$B$124</definedName>
    <definedName name="QB_ROW_9010" localSheetId="5" hidden="1">'Aug15-Ledger'!$B$87</definedName>
    <definedName name="QB_ROW_9010" localSheetId="9" hidden="1">'Dec15-Ledger'!$B$110</definedName>
    <definedName name="QB_ROW_9010" localSheetId="4" hidden="1">'July15-Ledger'!$B$104</definedName>
    <definedName name="QB_ROW_9010" localSheetId="3" hidden="1">'Jun15-Ledger'!$B$129</definedName>
    <definedName name="QB_ROW_9010" localSheetId="8" hidden="1">'Nov15-Ledger'!$B$171</definedName>
    <definedName name="QB_ROW_9010" localSheetId="7" hidden="1">'Oct15-Ledger'!$B$125</definedName>
    <definedName name="QB_ROW_9010" localSheetId="6" hidden="1">'Sept15-Ledger'!$B$155</definedName>
    <definedName name="QB_ROW_93010" localSheetId="1" hidden="1">'Apr15-Ledger'!$B$100</definedName>
    <definedName name="QB_ROW_93010" localSheetId="5" hidden="1">'Aug15-Ledger'!$B$76</definedName>
    <definedName name="QB_ROW_93010" localSheetId="9" hidden="1">'Dec15-Ledger'!$B$76</definedName>
    <definedName name="QB_ROW_93010" localSheetId="4" hidden="1">'July15-Ledger'!$B$93</definedName>
    <definedName name="QB_ROW_93010" localSheetId="3" hidden="1">'Jun15-Ledger'!$B$94</definedName>
    <definedName name="QB_ROW_93010" localSheetId="2" hidden="1">'May15-Ledger'!$B$75</definedName>
    <definedName name="QB_ROW_93010" localSheetId="8" hidden="1">'Nov15-Ledger'!$B$159</definedName>
    <definedName name="QB_ROW_93010" localSheetId="7" hidden="1">'Oct15-Ledger'!$B$110</definedName>
    <definedName name="QB_ROW_93010" localSheetId="6" hidden="1">'Sept15-Ledger'!$B$129</definedName>
    <definedName name="QB_ROW_9310" localSheetId="5" hidden="1">'Aug15-Ledger'!$B$88</definedName>
    <definedName name="QB_ROW_9310" localSheetId="9" hidden="1">'Dec15-Ledger'!$B$120</definedName>
    <definedName name="QB_ROW_9310" localSheetId="4" hidden="1">'July15-Ledger'!$B$105</definedName>
    <definedName name="QB_ROW_9310" localSheetId="3" hidden="1">'Jun15-Ledger'!$B$140</definedName>
    <definedName name="QB_ROW_9310" localSheetId="8" hidden="1">'Nov15-Ledger'!$B$172</definedName>
    <definedName name="QB_ROW_9310" localSheetId="7" hidden="1">'Oct15-Ledger'!$B$126</definedName>
    <definedName name="QB_ROW_9310" localSheetId="6" hidden="1">'Sept15-Ledger'!$B$165</definedName>
    <definedName name="QB_ROW_93310" localSheetId="1" hidden="1">'Apr15-Ledger'!$B$101</definedName>
    <definedName name="QB_ROW_93310" localSheetId="5" hidden="1">'Aug15-Ledger'!$B$77</definedName>
    <definedName name="QB_ROW_93310" localSheetId="9" hidden="1">'Dec15-Ledger'!$B$77</definedName>
    <definedName name="QB_ROW_93310" localSheetId="4" hidden="1">'July15-Ledger'!$B$94</definedName>
    <definedName name="QB_ROW_93310" localSheetId="3" hidden="1">'Jun15-Ledger'!$B$95</definedName>
    <definedName name="QB_ROW_93310" localSheetId="2" hidden="1">'May15-Ledger'!$B$76</definedName>
    <definedName name="QB_ROW_93310" localSheetId="8" hidden="1">'Nov15-Ledger'!$B$160</definedName>
    <definedName name="QB_ROW_93310" localSheetId="7" hidden="1">'Oct15-Ledger'!$B$111</definedName>
    <definedName name="QB_ROW_93310" localSheetId="6" hidden="1">'Sept15-Ledger'!$B$130</definedName>
    <definedName name="QBCANSUPPORTUPDATE" localSheetId="1">TRUE</definedName>
    <definedName name="QBCANSUPPORTUPDATE" localSheetId="5">TRUE</definedName>
    <definedName name="QBCANSUPPORTUPDATE" localSheetId="9">TRUE</definedName>
    <definedName name="QBCANSUPPORTUPDATE" localSheetId="4">TRUE</definedName>
    <definedName name="QBCANSUPPORTUPDATE" localSheetId="3">TRUE</definedName>
    <definedName name="QBCANSUPPORTUPDATE" localSheetId="2">TRUE</definedName>
    <definedName name="QBCANSUPPORTUPDATE" localSheetId="8">TRUE</definedName>
    <definedName name="QBCANSUPPORTUPDATE" localSheetId="7">TRUE</definedName>
    <definedName name="QBCANSUPPORTUPDATE" localSheetId="6">TRUE</definedName>
    <definedName name="QBCOMPANYFILENAME" localSheetId="1">"C:\Users\MJBattaglia\Documents\Quickbooks - Company File\ICSB 05.02.14 MAIN.QBW"</definedName>
    <definedName name="QBCOMPANYFILENAME" localSheetId="5">"C:\Users\MJBattaglia\Documents\Quickbooks - Company File\ICSB 05.02.14 MAIN.QBW"</definedName>
    <definedName name="QBCOMPANYFILENAME" localSheetId="9">"C:\Users\MJBattaglia\Documents\Quickbooks - Company File\ICSB 05.02.14 MAIN.QBW"</definedName>
    <definedName name="QBCOMPANYFILENAME" localSheetId="4">"C:\Users\MJBattaglia\Documents\Quickbooks - Company File\ICSB 05.02.14 MAIN.QBW"</definedName>
    <definedName name="QBCOMPANYFILENAME" localSheetId="3">"C:\Users\MJBattaglia\Documents\Quickbooks - Company File\ICSB 05.02.14 MAIN.QBW"</definedName>
    <definedName name="QBCOMPANYFILENAME" localSheetId="2">"C:\Users\MJBattaglia\Documents\Quickbooks - Company File\ICSB 05.02.14 MAIN.QBW"</definedName>
    <definedName name="QBCOMPANYFILENAME" localSheetId="8">"C:\Users\MJBattaglia\Documents\Quickbooks - Company File\ICSB 05.02.14 MAIN.QBW"</definedName>
    <definedName name="QBCOMPANYFILENAME" localSheetId="7">"C:\Users\MJBattaglia\Documents\Quickbooks - Company File\ICSB 05.02.14 MAIN.QBW"</definedName>
    <definedName name="QBCOMPANYFILENAME" localSheetId="6">"C:\Users\MJBattaglia\Documents\Quickbooks - Company File\ICSB 05.02.14 MAIN.QBW"</definedName>
    <definedName name="QBENDDATE" localSheetId="1">20150430</definedName>
    <definedName name="QBENDDATE" localSheetId="5">20150831</definedName>
    <definedName name="QBENDDATE" localSheetId="9">20151231</definedName>
    <definedName name="QBENDDATE" localSheetId="4">20150731</definedName>
    <definedName name="QBENDDATE" localSheetId="3">20150630</definedName>
    <definedName name="QBENDDATE" localSheetId="2">20150531</definedName>
    <definedName name="QBENDDATE" localSheetId="8">20151130</definedName>
    <definedName name="QBENDDATE" localSheetId="7">20151031</definedName>
    <definedName name="QBENDDATE" localSheetId="6">20150930</definedName>
    <definedName name="QBHEADERSONSCREEN" localSheetId="1">FALSE</definedName>
    <definedName name="QBHEADERSONSCREEN" localSheetId="5">FALSE</definedName>
    <definedName name="QBHEADERSONSCREEN" localSheetId="9">FALSE</definedName>
    <definedName name="QBHEADERSONSCREEN" localSheetId="4">FALSE</definedName>
    <definedName name="QBHEADERSONSCREEN" localSheetId="3">FALSE</definedName>
    <definedName name="QBHEADERSONSCREEN" localSheetId="2">FALSE</definedName>
    <definedName name="QBHEADERSONSCREEN" localSheetId="8">FALSE</definedName>
    <definedName name="QBHEADERSONSCREEN" localSheetId="7">FALSE</definedName>
    <definedName name="QBHEADERSONSCREEN" localSheetId="6">FALSE</definedName>
    <definedName name="QBMETADATASIZE" localSheetId="1">7293</definedName>
    <definedName name="QBMETADATASIZE" localSheetId="5">7293</definedName>
    <definedName name="QBMETADATASIZE" localSheetId="9">7293</definedName>
    <definedName name="QBMETADATASIZE" localSheetId="4">7293</definedName>
    <definedName name="QBMETADATASIZE" localSheetId="3">7293</definedName>
    <definedName name="QBMETADATASIZE" localSheetId="2">7293</definedName>
    <definedName name="QBMETADATASIZE" localSheetId="8">7293</definedName>
    <definedName name="QBMETADATASIZE" localSheetId="7">7293</definedName>
    <definedName name="QBMETADATASIZE" localSheetId="6">7293</definedName>
    <definedName name="QBPRESERVECOLOR" localSheetId="1">TRUE</definedName>
    <definedName name="QBPRESERVECOLOR" localSheetId="5">TRUE</definedName>
    <definedName name="QBPRESERVECOLOR" localSheetId="9">TRUE</definedName>
    <definedName name="QBPRESERVECOLOR" localSheetId="4">TRUE</definedName>
    <definedName name="QBPRESERVECOLOR" localSheetId="3">TRUE</definedName>
    <definedName name="QBPRESERVECOLOR" localSheetId="2">TRUE</definedName>
    <definedName name="QBPRESERVECOLOR" localSheetId="8">TRUE</definedName>
    <definedName name="QBPRESERVECOLOR" localSheetId="7">TRUE</definedName>
    <definedName name="QBPRESERVECOLOR" localSheetId="6">TRUE</definedName>
    <definedName name="QBPRESERVEFONT" localSheetId="1">TRUE</definedName>
    <definedName name="QBPRESERVEFONT" localSheetId="5">TRUE</definedName>
    <definedName name="QBPRESERVEFONT" localSheetId="9">TRUE</definedName>
    <definedName name="QBPRESERVEFONT" localSheetId="4">TRUE</definedName>
    <definedName name="QBPRESERVEFONT" localSheetId="3">TRUE</definedName>
    <definedName name="QBPRESERVEFONT" localSheetId="2">TRUE</definedName>
    <definedName name="QBPRESERVEFONT" localSheetId="8">TRUE</definedName>
    <definedName name="QBPRESERVEFONT" localSheetId="7">TRUE</definedName>
    <definedName name="QBPRESERVEFONT" localSheetId="6">TRUE</definedName>
    <definedName name="QBPRESERVEROWHEIGHT" localSheetId="1">TRUE</definedName>
    <definedName name="QBPRESERVEROWHEIGHT" localSheetId="5">TRUE</definedName>
    <definedName name="QBPRESERVEROWHEIGHT" localSheetId="9">TRUE</definedName>
    <definedName name="QBPRESERVEROWHEIGHT" localSheetId="4">TRUE</definedName>
    <definedName name="QBPRESERVEROWHEIGHT" localSheetId="3">TRUE</definedName>
    <definedName name="QBPRESERVEROWHEIGHT" localSheetId="2">TRUE</definedName>
    <definedName name="QBPRESERVEROWHEIGHT" localSheetId="8">TRUE</definedName>
    <definedName name="QBPRESERVEROWHEIGHT" localSheetId="7">TRUE</definedName>
    <definedName name="QBPRESERVEROWHEIGHT" localSheetId="6">TRUE</definedName>
    <definedName name="QBPRESERVESPACE" localSheetId="1">TRUE</definedName>
    <definedName name="QBPRESERVESPACE" localSheetId="5">TRUE</definedName>
    <definedName name="QBPRESERVESPACE" localSheetId="9">TRUE</definedName>
    <definedName name="QBPRESERVESPACE" localSheetId="4">TRUE</definedName>
    <definedName name="QBPRESERVESPACE" localSheetId="3">TRUE</definedName>
    <definedName name="QBPRESERVESPACE" localSheetId="2">TRUE</definedName>
    <definedName name="QBPRESERVESPACE" localSheetId="8">TRUE</definedName>
    <definedName name="QBPRESERVESPACE" localSheetId="7">TRUE</definedName>
    <definedName name="QBPRESERVESPACE" localSheetId="6">TRUE</definedName>
    <definedName name="QBREPORTCOLAXIS" localSheetId="1">0</definedName>
    <definedName name="QBREPORTCOLAXIS" localSheetId="5">0</definedName>
    <definedName name="QBREPORTCOLAXIS" localSheetId="9">0</definedName>
    <definedName name="QBREPORTCOLAXIS" localSheetId="4">0</definedName>
    <definedName name="QBREPORTCOLAXIS" localSheetId="3">0</definedName>
    <definedName name="QBREPORTCOLAXIS" localSheetId="2">0</definedName>
    <definedName name="QBREPORTCOLAXIS" localSheetId="8">0</definedName>
    <definedName name="QBREPORTCOLAXIS" localSheetId="7">0</definedName>
    <definedName name="QBREPORTCOLAXIS" localSheetId="6">0</definedName>
    <definedName name="QBREPORTCOMPANYID" localSheetId="1">"5e07f0bcef7c43ec943d9cd1938a384f"</definedName>
    <definedName name="QBREPORTCOMPANYID" localSheetId="5">"5e07f0bcef7c43ec943d9cd1938a384f"</definedName>
    <definedName name="QBREPORTCOMPANYID" localSheetId="9">"5e07f0bcef7c43ec943d9cd1938a384f"</definedName>
    <definedName name="QBREPORTCOMPANYID" localSheetId="4">"5e07f0bcef7c43ec943d9cd1938a384f"</definedName>
    <definedName name="QBREPORTCOMPANYID" localSheetId="3">"5e07f0bcef7c43ec943d9cd1938a384f"</definedName>
    <definedName name="QBREPORTCOMPANYID" localSheetId="2">"5e07f0bcef7c43ec943d9cd1938a384f"</definedName>
    <definedName name="QBREPORTCOMPANYID" localSheetId="8">"5e07f0bcef7c43ec943d9cd1938a384f"</definedName>
    <definedName name="QBREPORTCOMPANYID" localSheetId="7">"5e07f0bcef7c43ec943d9cd1938a384f"</definedName>
    <definedName name="QBREPORTCOMPANYID" localSheetId="6">"5e07f0bcef7c43ec943d9cd1938a384f"</definedName>
    <definedName name="QBREPORTCOMPARECOL_ANNUALBUDGET" localSheetId="1">FALSE</definedName>
    <definedName name="QBREPORTCOMPARECOL_ANNUALBUDGET" localSheetId="5">FALSE</definedName>
    <definedName name="QBREPORTCOMPARECOL_ANNUALBUDGET" localSheetId="9">FALSE</definedName>
    <definedName name="QBREPORTCOMPARECOL_ANNUALBUDGET" localSheetId="4">FALSE</definedName>
    <definedName name="QBREPORTCOMPARECOL_ANNUALBUDGET" localSheetId="3">FALSE</definedName>
    <definedName name="QBREPORTCOMPARECOL_ANNUALBUDGET" localSheetId="2">FALSE</definedName>
    <definedName name="QBREPORTCOMPARECOL_ANNUALBUDGET" localSheetId="8">FALSE</definedName>
    <definedName name="QBREPORTCOMPARECOL_ANNUALBUDGET" localSheetId="7">FALSE</definedName>
    <definedName name="QBREPORTCOMPARECOL_ANNUALBUDGET" localSheetId="6">FALSE</definedName>
    <definedName name="QBREPORTCOMPARECOL_AVGCOGS" localSheetId="1">FALSE</definedName>
    <definedName name="QBREPORTCOMPARECOL_AVGCOGS" localSheetId="5">FALSE</definedName>
    <definedName name="QBREPORTCOMPARECOL_AVGCOGS" localSheetId="9">FALSE</definedName>
    <definedName name="QBREPORTCOMPARECOL_AVGCOGS" localSheetId="4">FALSE</definedName>
    <definedName name="QBREPORTCOMPARECOL_AVGCOGS" localSheetId="3">FALSE</definedName>
    <definedName name="QBREPORTCOMPARECOL_AVGCOGS" localSheetId="2">FALSE</definedName>
    <definedName name="QBREPORTCOMPARECOL_AVGCOGS" localSheetId="8">FALSE</definedName>
    <definedName name="QBREPORTCOMPARECOL_AVGCOGS" localSheetId="7">FALSE</definedName>
    <definedName name="QBREPORTCOMPARECOL_AVGCOGS" localSheetId="6">FALSE</definedName>
    <definedName name="QBREPORTCOMPARECOL_AVGPRICE" localSheetId="1">FALSE</definedName>
    <definedName name="QBREPORTCOMPARECOL_AVGPRICE" localSheetId="5">FALSE</definedName>
    <definedName name="QBREPORTCOMPARECOL_AVGPRICE" localSheetId="9">FALSE</definedName>
    <definedName name="QBREPORTCOMPARECOL_AVGPRICE" localSheetId="4">FALSE</definedName>
    <definedName name="QBREPORTCOMPARECOL_AVGPRICE" localSheetId="3">FALSE</definedName>
    <definedName name="QBREPORTCOMPARECOL_AVGPRICE" localSheetId="2">FALSE</definedName>
    <definedName name="QBREPORTCOMPARECOL_AVGPRICE" localSheetId="8">FALSE</definedName>
    <definedName name="QBREPORTCOMPARECOL_AVGPRICE" localSheetId="7">FALSE</definedName>
    <definedName name="QBREPORTCOMPARECOL_AVGPRICE" localSheetId="6">FALSE</definedName>
    <definedName name="QBREPORTCOMPARECOL_BUDDIFF" localSheetId="1">FALSE</definedName>
    <definedName name="QBREPORTCOMPARECOL_BUDDIFF" localSheetId="5">FALSE</definedName>
    <definedName name="QBREPORTCOMPARECOL_BUDDIFF" localSheetId="9">FALSE</definedName>
    <definedName name="QBREPORTCOMPARECOL_BUDDIFF" localSheetId="4">FALSE</definedName>
    <definedName name="QBREPORTCOMPARECOL_BUDDIFF" localSheetId="3">FALSE</definedName>
    <definedName name="QBREPORTCOMPARECOL_BUDDIFF" localSheetId="2">FALSE</definedName>
    <definedName name="QBREPORTCOMPARECOL_BUDDIFF" localSheetId="8">FALSE</definedName>
    <definedName name="QBREPORTCOMPARECOL_BUDDIFF" localSheetId="7">FALSE</definedName>
    <definedName name="QBREPORTCOMPARECOL_BUDDIFF" localSheetId="6">FALSE</definedName>
    <definedName name="QBREPORTCOMPARECOL_BUDGET" localSheetId="1">FALSE</definedName>
    <definedName name="QBREPORTCOMPARECOL_BUDGET" localSheetId="5">FALSE</definedName>
    <definedName name="QBREPORTCOMPARECOL_BUDGET" localSheetId="9">FALSE</definedName>
    <definedName name="QBREPORTCOMPARECOL_BUDGET" localSheetId="4">FALSE</definedName>
    <definedName name="QBREPORTCOMPARECOL_BUDGET" localSheetId="3">FALSE</definedName>
    <definedName name="QBREPORTCOMPARECOL_BUDGET" localSheetId="2">FALSE</definedName>
    <definedName name="QBREPORTCOMPARECOL_BUDGET" localSheetId="8">FALSE</definedName>
    <definedName name="QBREPORTCOMPARECOL_BUDGET" localSheetId="7">FALSE</definedName>
    <definedName name="QBREPORTCOMPARECOL_BUDGET" localSheetId="6">FALSE</definedName>
    <definedName name="QBREPORTCOMPARECOL_BUDPCT" localSheetId="1">FALSE</definedName>
    <definedName name="QBREPORTCOMPARECOL_BUDPCT" localSheetId="5">FALSE</definedName>
    <definedName name="QBREPORTCOMPARECOL_BUDPCT" localSheetId="9">FALSE</definedName>
    <definedName name="QBREPORTCOMPARECOL_BUDPCT" localSheetId="4">FALSE</definedName>
    <definedName name="QBREPORTCOMPARECOL_BUDPCT" localSheetId="3">FALSE</definedName>
    <definedName name="QBREPORTCOMPARECOL_BUDPCT" localSheetId="2">FALSE</definedName>
    <definedName name="QBREPORTCOMPARECOL_BUDPCT" localSheetId="8">FALSE</definedName>
    <definedName name="QBREPORTCOMPARECOL_BUDPCT" localSheetId="7">FALSE</definedName>
    <definedName name="QBREPORTCOMPARECOL_BUDPCT" localSheetId="6">FALSE</definedName>
    <definedName name="QBREPORTCOMPARECOL_COGS" localSheetId="1">FALSE</definedName>
    <definedName name="QBREPORTCOMPARECOL_COGS" localSheetId="5">FALSE</definedName>
    <definedName name="QBREPORTCOMPARECOL_COGS" localSheetId="9">FALSE</definedName>
    <definedName name="QBREPORTCOMPARECOL_COGS" localSheetId="4">FALSE</definedName>
    <definedName name="QBREPORTCOMPARECOL_COGS" localSheetId="3">FALSE</definedName>
    <definedName name="QBREPORTCOMPARECOL_COGS" localSheetId="2">FALSE</definedName>
    <definedName name="QBREPORTCOMPARECOL_COGS" localSheetId="8">FALSE</definedName>
    <definedName name="QBREPORTCOMPARECOL_COGS" localSheetId="7">FALSE</definedName>
    <definedName name="QBREPORTCOMPARECOL_COGS" localSheetId="6">FALSE</definedName>
    <definedName name="QBREPORTCOMPARECOL_EXCLUDEAMOUNT" localSheetId="1">FALSE</definedName>
    <definedName name="QBREPORTCOMPARECOL_EXCLUDEAMOUNT" localSheetId="5">FALSE</definedName>
    <definedName name="QBREPORTCOMPARECOL_EXCLUDEAMOUNT" localSheetId="9">FALSE</definedName>
    <definedName name="QBREPORTCOMPARECOL_EXCLUDEAMOUNT" localSheetId="4">FALSE</definedName>
    <definedName name="QBREPORTCOMPARECOL_EXCLUDEAMOUNT" localSheetId="3">FALSE</definedName>
    <definedName name="QBREPORTCOMPARECOL_EXCLUDEAMOUNT" localSheetId="2">FALSE</definedName>
    <definedName name="QBREPORTCOMPARECOL_EXCLUDEAMOUNT" localSheetId="8">FALSE</definedName>
    <definedName name="QBREPORTCOMPARECOL_EXCLUDEAMOUNT" localSheetId="7">FALSE</definedName>
    <definedName name="QBREPORTCOMPARECOL_EXCLUDEAMOUNT" localSheetId="6">FALSE</definedName>
    <definedName name="QBREPORTCOMPARECOL_EXCLUDECURPERIOD" localSheetId="1">FALSE</definedName>
    <definedName name="QBREPORTCOMPARECOL_EXCLUDECURPERIOD" localSheetId="5">FALSE</definedName>
    <definedName name="QBREPORTCOMPARECOL_EXCLUDECURPERIOD" localSheetId="9">FALSE</definedName>
    <definedName name="QBREPORTCOMPARECOL_EXCLUDECURPERIOD" localSheetId="4">FALSE</definedName>
    <definedName name="QBREPORTCOMPARECOL_EXCLUDECURPERIOD" localSheetId="3">FALSE</definedName>
    <definedName name="QBREPORTCOMPARECOL_EXCLUDECURPERIOD" localSheetId="2">FALSE</definedName>
    <definedName name="QBREPORTCOMPARECOL_EXCLUDECURPERIOD" localSheetId="8">FALSE</definedName>
    <definedName name="QBREPORTCOMPARECOL_EXCLUDECURPERIOD" localSheetId="7">FALSE</definedName>
    <definedName name="QBREPORTCOMPARECOL_EXCLUDECURPERIOD" localSheetId="6">FALSE</definedName>
    <definedName name="QBREPORTCOMPARECOL_FORECAST" localSheetId="1">FALSE</definedName>
    <definedName name="QBREPORTCOMPARECOL_FORECAST" localSheetId="5">FALSE</definedName>
    <definedName name="QBREPORTCOMPARECOL_FORECAST" localSheetId="9">FALSE</definedName>
    <definedName name="QBREPORTCOMPARECOL_FORECAST" localSheetId="4">FALSE</definedName>
    <definedName name="QBREPORTCOMPARECOL_FORECAST" localSheetId="3">FALSE</definedName>
    <definedName name="QBREPORTCOMPARECOL_FORECAST" localSheetId="2">FALSE</definedName>
    <definedName name="QBREPORTCOMPARECOL_FORECAST" localSheetId="8">FALSE</definedName>
    <definedName name="QBREPORTCOMPARECOL_FORECAST" localSheetId="7">FALSE</definedName>
    <definedName name="QBREPORTCOMPARECOL_FORECAST" localSheetId="6">FALSE</definedName>
    <definedName name="QBREPORTCOMPARECOL_GROSSMARGIN" localSheetId="1">FALSE</definedName>
    <definedName name="QBREPORTCOMPARECOL_GROSSMARGIN" localSheetId="5">FALSE</definedName>
    <definedName name="QBREPORTCOMPARECOL_GROSSMARGIN" localSheetId="9">FALSE</definedName>
    <definedName name="QBREPORTCOMPARECOL_GROSSMARGIN" localSheetId="4">FALSE</definedName>
    <definedName name="QBREPORTCOMPARECOL_GROSSMARGIN" localSheetId="3">FALSE</definedName>
    <definedName name="QBREPORTCOMPARECOL_GROSSMARGIN" localSheetId="2">FALSE</definedName>
    <definedName name="QBREPORTCOMPARECOL_GROSSMARGIN" localSheetId="8">FALSE</definedName>
    <definedName name="QBREPORTCOMPARECOL_GROSSMARGIN" localSheetId="7">FALSE</definedName>
    <definedName name="QBREPORTCOMPARECOL_GROSSMARGIN" localSheetId="6">FALSE</definedName>
    <definedName name="QBREPORTCOMPARECOL_GROSSMARGINPCT" localSheetId="1">FALSE</definedName>
    <definedName name="QBREPORTCOMPARECOL_GROSSMARGINPCT" localSheetId="5">FALSE</definedName>
    <definedName name="QBREPORTCOMPARECOL_GROSSMARGINPCT" localSheetId="9">FALSE</definedName>
    <definedName name="QBREPORTCOMPARECOL_GROSSMARGINPCT" localSheetId="4">FALSE</definedName>
    <definedName name="QBREPORTCOMPARECOL_GROSSMARGINPCT" localSheetId="3">FALSE</definedName>
    <definedName name="QBREPORTCOMPARECOL_GROSSMARGINPCT" localSheetId="2">FALSE</definedName>
    <definedName name="QBREPORTCOMPARECOL_GROSSMARGINPCT" localSheetId="8">FALSE</definedName>
    <definedName name="QBREPORTCOMPARECOL_GROSSMARGINPCT" localSheetId="7">FALSE</definedName>
    <definedName name="QBREPORTCOMPARECOL_GROSSMARGINPCT" localSheetId="6">FALSE</definedName>
    <definedName name="QBREPORTCOMPARECOL_HOURS" localSheetId="1">FALSE</definedName>
    <definedName name="QBREPORTCOMPARECOL_HOURS" localSheetId="5">FALSE</definedName>
    <definedName name="QBREPORTCOMPARECOL_HOURS" localSheetId="9">FALSE</definedName>
    <definedName name="QBREPORTCOMPARECOL_HOURS" localSheetId="4">FALSE</definedName>
    <definedName name="QBREPORTCOMPARECOL_HOURS" localSheetId="3">FALSE</definedName>
    <definedName name="QBREPORTCOMPARECOL_HOURS" localSheetId="2">FALSE</definedName>
    <definedName name="QBREPORTCOMPARECOL_HOURS" localSheetId="8">FALSE</definedName>
    <definedName name="QBREPORTCOMPARECOL_HOURS" localSheetId="7">FALSE</definedName>
    <definedName name="QBREPORTCOMPARECOL_HOURS" localSheetId="6">FALSE</definedName>
    <definedName name="QBREPORTCOMPARECOL_PCTCOL" localSheetId="1">FALSE</definedName>
    <definedName name="QBREPORTCOMPARECOL_PCTCOL" localSheetId="5">FALSE</definedName>
    <definedName name="QBREPORTCOMPARECOL_PCTCOL" localSheetId="9">FALSE</definedName>
    <definedName name="QBREPORTCOMPARECOL_PCTCOL" localSheetId="4">FALSE</definedName>
    <definedName name="QBREPORTCOMPARECOL_PCTCOL" localSheetId="3">FALSE</definedName>
    <definedName name="QBREPORTCOMPARECOL_PCTCOL" localSheetId="2">FALSE</definedName>
    <definedName name="QBREPORTCOMPARECOL_PCTCOL" localSheetId="8">FALSE</definedName>
    <definedName name="QBREPORTCOMPARECOL_PCTCOL" localSheetId="7">FALSE</definedName>
    <definedName name="QBREPORTCOMPARECOL_PCTCOL" localSheetId="6">FALSE</definedName>
    <definedName name="QBREPORTCOMPARECOL_PCTEXPENSE" localSheetId="1">FALSE</definedName>
    <definedName name="QBREPORTCOMPARECOL_PCTEXPENSE" localSheetId="5">FALSE</definedName>
    <definedName name="QBREPORTCOMPARECOL_PCTEXPENSE" localSheetId="9">FALSE</definedName>
    <definedName name="QBREPORTCOMPARECOL_PCTEXPENSE" localSheetId="4">FALSE</definedName>
    <definedName name="QBREPORTCOMPARECOL_PCTEXPENSE" localSheetId="3">FALSE</definedName>
    <definedName name="QBREPORTCOMPARECOL_PCTEXPENSE" localSheetId="2">FALSE</definedName>
    <definedName name="QBREPORTCOMPARECOL_PCTEXPENSE" localSheetId="8">FALSE</definedName>
    <definedName name="QBREPORTCOMPARECOL_PCTEXPENSE" localSheetId="7">FALSE</definedName>
    <definedName name="QBREPORTCOMPARECOL_PCTEXPENSE" localSheetId="6">FALSE</definedName>
    <definedName name="QBREPORTCOMPARECOL_PCTINCOME" localSheetId="1">FALSE</definedName>
    <definedName name="QBREPORTCOMPARECOL_PCTINCOME" localSheetId="5">FALSE</definedName>
    <definedName name="QBREPORTCOMPARECOL_PCTINCOME" localSheetId="9">FALSE</definedName>
    <definedName name="QBREPORTCOMPARECOL_PCTINCOME" localSheetId="4">FALSE</definedName>
    <definedName name="QBREPORTCOMPARECOL_PCTINCOME" localSheetId="3">FALSE</definedName>
    <definedName name="QBREPORTCOMPARECOL_PCTINCOME" localSheetId="2">FALSE</definedName>
    <definedName name="QBREPORTCOMPARECOL_PCTINCOME" localSheetId="8">FALSE</definedName>
    <definedName name="QBREPORTCOMPARECOL_PCTINCOME" localSheetId="7">FALSE</definedName>
    <definedName name="QBREPORTCOMPARECOL_PCTINCOME" localSheetId="6">FALSE</definedName>
    <definedName name="QBREPORTCOMPARECOL_PCTOFSALES" localSheetId="1">FALSE</definedName>
    <definedName name="QBREPORTCOMPARECOL_PCTOFSALES" localSheetId="5">FALSE</definedName>
    <definedName name="QBREPORTCOMPARECOL_PCTOFSALES" localSheetId="9">FALSE</definedName>
    <definedName name="QBREPORTCOMPARECOL_PCTOFSALES" localSheetId="4">FALSE</definedName>
    <definedName name="QBREPORTCOMPARECOL_PCTOFSALES" localSheetId="3">FALSE</definedName>
    <definedName name="QBREPORTCOMPARECOL_PCTOFSALES" localSheetId="2">FALSE</definedName>
    <definedName name="QBREPORTCOMPARECOL_PCTOFSALES" localSheetId="8">FALSE</definedName>
    <definedName name="QBREPORTCOMPARECOL_PCTOFSALES" localSheetId="7">FALSE</definedName>
    <definedName name="QBREPORTCOMPARECOL_PCTOFSALES" localSheetId="6">FALSE</definedName>
    <definedName name="QBREPORTCOMPARECOL_PCTROW" localSheetId="1">FALSE</definedName>
    <definedName name="QBREPORTCOMPARECOL_PCTROW" localSheetId="5">FALSE</definedName>
    <definedName name="QBREPORTCOMPARECOL_PCTROW" localSheetId="9">FALSE</definedName>
    <definedName name="QBREPORTCOMPARECOL_PCTROW" localSheetId="4">FALSE</definedName>
    <definedName name="QBREPORTCOMPARECOL_PCTROW" localSheetId="3">FALSE</definedName>
    <definedName name="QBREPORTCOMPARECOL_PCTROW" localSheetId="2">FALSE</definedName>
    <definedName name="QBREPORTCOMPARECOL_PCTROW" localSheetId="8">FALSE</definedName>
    <definedName name="QBREPORTCOMPARECOL_PCTROW" localSheetId="7">FALSE</definedName>
    <definedName name="QBREPORTCOMPARECOL_PCTROW" localSheetId="6">FALSE</definedName>
    <definedName name="QBREPORTCOMPARECOL_PPDIFF" localSheetId="1">FALSE</definedName>
    <definedName name="QBREPORTCOMPARECOL_PPDIFF" localSheetId="5">FALSE</definedName>
    <definedName name="QBREPORTCOMPARECOL_PPDIFF" localSheetId="9">FALSE</definedName>
    <definedName name="QBREPORTCOMPARECOL_PPDIFF" localSheetId="4">FALSE</definedName>
    <definedName name="QBREPORTCOMPARECOL_PPDIFF" localSheetId="3">FALSE</definedName>
    <definedName name="QBREPORTCOMPARECOL_PPDIFF" localSheetId="2">FALSE</definedName>
    <definedName name="QBREPORTCOMPARECOL_PPDIFF" localSheetId="8">FALSE</definedName>
    <definedName name="QBREPORTCOMPARECOL_PPDIFF" localSheetId="7">FALSE</definedName>
    <definedName name="QBREPORTCOMPARECOL_PPDIFF" localSheetId="6">FALSE</definedName>
    <definedName name="QBREPORTCOMPARECOL_PPPCT" localSheetId="1">FALSE</definedName>
    <definedName name="QBREPORTCOMPARECOL_PPPCT" localSheetId="5">FALSE</definedName>
    <definedName name="QBREPORTCOMPARECOL_PPPCT" localSheetId="9">FALSE</definedName>
    <definedName name="QBREPORTCOMPARECOL_PPPCT" localSheetId="4">FALSE</definedName>
    <definedName name="QBREPORTCOMPARECOL_PPPCT" localSheetId="3">FALSE</definedName>
    <definedName name="QBREPORTCOMPARECOL_PPPCT" localSheetId="2">FALSE</definedName>
    <definedName name="QBREPORTCOMPARECOL_PPPCT" localSheetId="8">FALSE</definedName>
    <definedName name="QBREPORTCOMPARECOL_PPPCT" localSheetId="7">FALSE</definedName>
    <definedName name="QBREPORTCOMPARECOL_PPPCT" localSheetId="6">FALSE</definedName>
    <definedName name="QBREPORTCOMPARECOL_PREVPERIOD" localSheetId="1">FALSE</definedName>
    <definedName name="QBREPORTCOMPARECOL_PREVPERIOD" localSheetId="5">FALSE</definedName>
    <definedName name="QBREPORTCOMPARECOL_PREVPERIOD" localSheetId="9">FALSE</definedName>
    <definedName name="QBREPORTCOMPARECOL_PREVPERIOD" localSheetId="4">FALSE</definedName>
    <definedName name="QBREPORTCOMPARECOL_PREVPERIOD" localSheetId="3">FALSE</definedName>
    <definedName name="QBREPORTCOMPARECOL_PREVPERIOD" localSheetId="2">FALSE</definedName>
    <definedName name="QBREPORTCOMPARECOL_PREVPERIOD" localSheetId="8">FALSE</definedName>
    <definedName name="QBREPORTCOMPARECOL_PREVPERIOD" localSheetId="7">FALSE</definedName>
    <definedName name="QBREPORTCOMPARECOL_PREVPERIOD" localSheetId="6">FALSE</definedName>
    <definedName name="QBREPORTCOMPARECOL_PREVYEAR" localSheetId="1">FALSE</definedName>
    <definedName name="QBREPORTCOMPARECOL_PREVYEAR" localSheetId="5">FALSE</definedName>
    <definedName name="QBREPORTCOMPARECOL_PREVYEAR" localSheetId="9">FALSE</definedName>
    <definedName name="QBREPORTCOMPARECOL_PREVYEAR" localSheetId="4">FALSE</definedName>
    <definedName name="QBREPORTCOMPARECOL_PREVYEAR" localSheetId="3">FALSE</definedName>
    <definedName name="QBREPORTCOMPARECOL_PREVYEAR" localSheetId="2">FALSE</definedName>
    <definedName name="QBREPORTCOMPARECOL_PREVYEAR" localSheetId="8">FALSE</definedName>
    <definedName name="QBREPORTCOMPARECOL_PREVYEAR" localSheetId="7">FALSE</definedName>
    <definedName name="QBREPORTCOMPARECOL_PREVYEAR" localSheetId="6">FALSE</definedName>
    <definedName name="QBREPORTCOMPARECOL_PYDIFF" localSheetId="1">FALSE</definedName>
    <definedName name="QBREPORTCOMPARECOL_PYDIFF" localSheetId="5">FALSE</definedName>
    <definedName name="QBREPORTCOMPARECOL_PYDIFF" localSheetId="9">FALSE</definedName>
    <definedName name="QBREPORTCOMPARECOL_PYDIFF" localSheetId="4">FALSE</definedName>
    <definedName name="QBREPORTCOMPARECOL_PYDIFF" localSheetId="3">FALSE</definedName>
    <definedName name="QBREPORTCOMPARECOL_PYDIFF" localSheetId="2">FALSE</definedName>
    <definedName name="QBREPORTCOMPARECOL_PYDIFF" localSheetId="8">FALSE</definedName>
    <definedName name="QBREPORTCOMPARECOL_PYDIFF" localSheetId="7">FALSE</definedName>
    <definedName name="QBREPORTCOMPARECOL_PYDIFF" localSheetId="6">FALSE</definedName>
    <definedName name="QBREPORTCOMPARECOL_PYPCT" localSheetId="1">FALSE</definedName>
    <definedName name="QBREPORTCOMPARECOL_PYPCT" localSheetId="5">FALSE</definedName>
    <definedName name="QBREPORTCOMPARECOL_PYPCT" localSheetId="9">FALSE</definedName>
    <definedName name="QBREPORTCOMPARECOL_PYPCT" localSheetId="4">FALSE</definedName>
    <definedName name="QBREPORTCOMPARECOL_PYPCT" localSheetId="3">FALSE</definedName>
    <definedName name="QBREPORTCOMPARECOL_PYPCT" localSheetId="2">FALSE</definedName>
    <definedName name="QBREPORTCOMPARECOL_PYPCT" localSheetId="8">FALSE</definedName>
    <definedName name="QBREPORTCOMPARECOL_PYPCT" localSheetId="7">FALSE</definedName>
    <definedName name="QBREPORTCOMPARECOL_PYPCT" localSheetId="6">FALSE</definedName>
    <definedName name="QBREPORTCOMPARECOL_QTY" localSheetId="1">FALSE</definedName>
    <definedName name="QBREPORTCOMPARECOL_QTY" localSheetId="5">FALSE</definedName>
    <definedName name="QBREPORTCOMPARECOL_QTY" localSheetId="9">FALSE</definedName>
    <definedName name="QBREPORTCOMPARECOL_QTY" localSheetId="4">FALSE</definedName>
    <definedName name="QBREPORTCOMPARECOL_QTY" localSheetId="3">FALSE</definedName>
    <definedName name="QBREPORTCOMPARECOL_QTY" localSheetId="2">FALSE</definedName>
    <definedName name="QBREPORTCOMPARECOL_QTY" localSheetId="8">FALSE</definedName>
    <definedName name="QBREPORTCOMPARECOL_QTY" localSheetId="7">FALSE</definedName>
    <definedName name="QBREPORTCOMPARECOL_QTY" localSheetId="6">FALSE</definedName>
    <definedName name="QBREPORTCOMPARECOL_RATE" localSheetId="1">FALSE</definedName>
    <definedName name="QBREPORTCOMPARECOL_RATE" localSheetId="5">FALSE</definedName>
    <definedName name="QBREPORTCOMPARECOL_RATE" localSheetId="9">FALSE</definedName>
    <definedName name="QBREPORTCOMPARECOL_RATE" localSheetId="4">FALSE</definedName>
    <definedName name="QBREPORTCOMPARECOL_RATE" localSheetId="3">FALSE</definedName>
    <definedName name="QBREPORTCOMPARECOL_RATE" localSheetId="2">FALSE</definedName>
    <definedName name="QBREPORTCOMPARECOL_RATE" localSheetId="8">FALSE</definedName>
    <definedName name="QBREPORTCOMPARECOL_RATE" localSheetId="7">FALSE</definedName>
    <definedName name="QBREPORTCOMPARECOL_RATE" localSheetId="6">FALSE</definedName>
    <definedName name="QBREPORTCOMPARECOL_TRIPBILLEDMILES" localSheetId="1">FALSE</definedName>
    <definedName name="QBREPORTCOMPARECOL_TRIPBILLEDMILES" localSheetId="5">FALSE</definedName>
    <definedName name="QBREPORTCOMPARECOL_TRIPBILLEDMILES" localSheetId="9">FALSE</definedName>
    <definedName name="QBREPORTCOMPARECOL_TRIPBILLEDMILES" localSheetId="4">FALSE</definedName>
    <definedName name="QBREPORTCOMPARECOL_TRIPBILLEDMILES" localSheetId="3">FALSE</definedName>
    <definedName name="QBREPORTCOMPARECOL_TRIPBILLEDMILES" localSheetId="2">FALSE</definedName>
    <definedName name="QBREPORTCOMPARECOL_TRIPBILLEDMILES" localSheetId="8">FALSE</definedName>
    <definedName name="QBREPORTCOMPARECOL_TRIPBILLEDMILES" localSheetId="7">FALSE</definedName>
    <definedName name="QBREPORTCOMPARECOL_TRIPBILLEDMILES" localSheetId="6">FALSE</definedName>
    <definedName name="QBREPORTCOMPARECOL_TRIPBILLINGAMOUNT" localSheetId="1">FALSE</definedName>
    <definedName name="QBREPORTCOMPARECOL_TRIPBILLINGAMOUNT" localSheetId="5">FALSE</definedName>
    <definedName name="QBREPORTCOMPARECOL_TRIPBILLINGAMOUNT" localSheetId="9">FALSE</definedName>
    <definedName name="QBREPORTCOMPARECOL_TRIPBILLINGAMOUNT" localSheetId="4">FALSE</definedName>
    <definedName name="QBREPORTCOMPARECOL_TRIPBILLINGAMOUNT" localSheetId="3">FALSE</definedName>
    <definedName name="QBREPORTCOMPARECOL_TRIPBILLINGAMOUNT" localSheetId="2">FALSE</definedName>
    <definedName name="QBREPORTCOMPARECOL_TRIPBILLINGAMOUNT" localSheetId="8">FALSE</definedName>
    <definedName name="QBREPORTCOMPARECOL_TRIPBILLINGAMOUNT" localSheetId="7">FALSE</definedName>
    <definedName name="QBREPORTCOMPARECOL_TRIPBILLINGAMOUNT" localSheetId="6">FALSE</definedName>
    <definedName name="QBREPORTCOMPARECOL_TRIPMILES" localSheetId="1">FALSE</definedName>
    <definedName name="QBREPORTCOMPARECOL_TRIPMILES" localSheetId="5">FALSE</definedName>
    <definedName name="QBREPORTCOMPARECOL_TRIPMILES" localSheetId="9">FALSE</definedName>
    <definedName name="QBREPORTCOMPARECOL_TRIPMILES" localSheetId="4">FALSE</definedName>
    <definedName name="QBREPORTCOMPARECOL_TRIPMILES" localSheetId="3">FALSE</definedName>
    <definedName name="QBREPORTCOMPARECOL_TRIPMILES" localSheetId="2">FALSE</definedName>
    <definedName name="QBREPORTCOMPARECOL_TRIPMILES" localSheetId="8">FALSE</definedName>
    <definedName name="QBREPORTCOMPARECOL_TRIPMILES" localSheetId="7">FALSE</definedName>
    <definedName name="QBREPORTCOMPARECOL_TRIPMILES" localSheetId="6">FALSE</definedName>
    <definedName name="QBREPORTCOMPARECOL_TRIPNOTBILLABLEMILES" localSheetId="1">FALSE</definedName>
    <definedName name="QBREPORTCOMPARECOL_TRIPNOTBILLABLEMILES" localSheetId="5">FALSE</definedName>
    <definedName name="QBREPORTCOMPARECOL_TRIPNOTBILLABLEMILES" localSheetId="9">FALSE</definedName>
    <definedName name="QBREPORTCOMPARECOL_TRIPNOTBILLABLEMILES" localSheetId="4">FALSE</definedName>
    <definedName name="QBREPORTCOMPARECOL_TRIPNOTBILLABLEMILES" localSheetId="3">FALSE</definedName>
    <definedName name="QBREPORTCOMPARECOL_TRIPNOTBILLABLEMILES" localSheetId="2">FALSE</definedName>
    <definedName name="QBREPORTCOMPARECOL_TRIPNOTBILLABLEMILES" localSheetId="8">FALSE</definedName>
    <definedName name="QBREPORTCOMPARECOL_TRIPNOTBILLABLEMILES" localSheetId="7">FALSE</definedName>
    <definedName name="QBREPORTCOMPARECOL_TRIPNOTBILLABLEMILES" localSheetId="6">FALSE</definedName>
    <definedName name="QBREPORTCOMPARECOL_TRIPTAXDEDUCTIBLEAMOUNT" localSheetId="1">FALSE</definedName>
    <definedName name="QBREPORTCOMPARECOL_TRIPTAXDEDUCTIBLEAMOUNT" localSheetId="5">FALSE</definedName>
    <definedName name="QBREPORTCOMPARECOL_TRIPTAXDEDUCTIBLEAMOUNT" localSheetId="9">FALSE</definedName>
    <definedName name="QBREPORTCOMPARECOL_TRIPTAXDEDUCTIBLEAMOUNT" localSheetId="4">FALSE</definedName>
    <definedName name="QBREPORTCOMPARECOL_TRIPTAXDEDUCTIBLEAMOUNT" localSheetId="3">FALSE</definedName>
    <definedName name="QBREPORTCOMPARECOL_TRIPTAXDEDUCTIBLEAMOUNT" localSheetId="2">FALSE</definedName>
    <definedName name="QBREPORTCOMPARECOL_TRIPTAXDEDUCTIBLEAMOUNT" localSheetId="8">FALSE</definedName>
    <definedName name="QBREPORTCOMPARECOL_TRIPTAXDEDUCTIBLEAMOUNT" localSheetId="7">FALSE</definedName>
    <definedName name="QBREPORTCOMPARECOL_TRIPTAXDEDUCTIBLEAMOUNT" localSheetId="6">FALSE</definedName>
    <definedName name="QBREPORTCOMPARECOL_TRIPUNBILLEDMILES" localSheetId="1">FALSE</definedName>
    <definedName name="QBREPORTCOMPARECOL_TRIPUNBILLEDMILES" localSheetId="5">FALSE</definedName>
    <definedName name="QBREPORTCOMPARECOL_TRIPUNBILLEDMILES" localSheetId="9">FALSE</definedName>
    <definedName name="QBREPORTCOMPARECOL_TRIPUNBILLEDMILES" localSheetId="4">FALSE</definedName>
    <definedName name="QBREPORTCOMPARECOL_TRIPUNBILLEDMILES" localSheetId="3">FALSE</definedName>
    <definedName name="QBREPORTCOMPARECOL_TRIPUNBILLEDMILES" localSheetId="2">FALSE</definedName>
    <definedName name="QBREPORTCOMPARECOL_TRIPUNBILLEDMILES" localSheetId="8">FALSE</definedName>
    <definedName name="QBREPORTCOMPARECOL_TRIPUNBILLEDMILES" localSheetId="7">FALSE</definedName>
    <definedName name="QBREPORTCOMPARECOL_TRIPUNBILLEDMILES" localSheetId="6">FALSE</definedName>
    <definedName name="QBREPORTCOMPARECOL_YTD" localSheetId="1">FALSE</definedName>
    <definedName name="QBREPORTCOMPARECOL_YTD" localSheetId="5">FALSE</definedName>
    <definedName name="QBREPORTCOMPARECOL_YTD" localSheetId="9">FALSE</definedName>
    <definedName name="QBREPORTCOMPARECOL_YTD" localSheetId="4">FALSE</definedName>
    <definedName name="QBREPORTCOMPARECOL_YTD" localSheetId="3">FALSE</definedName>
    <definedName name="QBREPORTCOMPARECOL_YTD" localSheetId="2">FALSE</definedName>
    <definedName name="QBREPORTCOMPARECOL_YTD" localSheetId="8">FALSE</definedName>
    <definedName name="QBREPORTCOMPARECOL_YTD" localSheetId="7">FALSE</definedName>
    <definedName name="QBREPORTCOMPARECOL_YTD" localSheetId="6">FALSE</definedName>
    <definedName name="QBREPORTCOMPARECOL_YTDBUDGET" localSheetId="1">FALSE</definedName>
    <definedName name="QBREPORTCOMPARECOL_YTDBUDGET" localSheetId="5">FALSE</definedName>
    <definedName name="QBREPORTCOMPARECOL_YTDBUDGET" localSheetId="9">FALSE</definedName>
    <definedName name="QBREPORTCOMPARECOL_YTDBUDGET" localSheetId="4">FALSE</definedName>
    <definedName name="QBREPORTCOMPARECOL_YTDBUDGET" localSheetId="3">FALSE</definedName>
    <definedName name="QBREPORTCOMPARECOL_YTDBUDGET" localSheetId="2">FALSE</definedName>
    <definedName name="QBREPORTCOMPARECOL_YTDBUDGET" localSheetId="8">FALSE</definedName>
    <definedName name="QBREPORTCOMPARECOL_YTDBUDGET" localSheetId="7">FALSE</definedName>
    <definedName name="QBREPORTCOMPARECOL_YTDBUDGET" localSheetId="6">FALSE</definedName>
    <definedName name="QBREPORTCOMPARECOL_YTDPCT" localSheetId="1">FALSE</definedName>
    <definedName name="QBREPORTCOMPARECOL_YTDPCT" localSheetId="5">FALSE</definedName>
    <definedName name="QBREPORTCOMPARECOL_YTDPCT" localSheetId="9">FALSE</definedName>
    <definedName name="QBREPORTCOMPARECOL_YTDPCT" localSheetId="4">FALSE</definedName>
    <definedName name="QBREPORTCOMPARECOL_YTDPCT" localSheetId="3">FALSE</definedName>
    <definedName name="QBREPORTCOMPARECOL_YTDPCT" localSheetId="2">FALSE</definedName>
    <definedName name="QBREPORTCOMPARECOL_YTDPCT" localSheetId="8">FALSE</definedName>
    <definedName name="QBREPORTCOMPARECOL_YTDPCT" localSheetId="7">FALSE</definedName>
    <definedName name="QBREPORTCOMPARECOL_YTDPCT" localSheetId="6">FALSE</definedName>
    <definedName name="QBREPORTROWAXIS" localSheetId="1">12</definedName>
    <definedName name="QBREPORTROWAXIS" localSheetId="5">12</definedName>
    <definedName name="QBREPORTROWAXIS" localSheetId="9">12</definedName>
    <definedName name="QBREPORTROWAXIS" localSheetId="4">12</definedName>
    <definedName name="QBREPORTROWAXIS" localSheetId="3">12</definedName>
    <definedName name="QBREPORTROWAXIS" localSheetId="2">12</definedName>
    <definedName name="QBREPORTROWAXIS" localSheetId="8">12</definedName>
    <definedName name="QBREPORTROWAXIS" localSheetId="7">12</definedName>
    <definedName name="QBREPORTROWAXIS" localSheetId="6">12</definedName>
    <definedName name="QBREPORTSUBCOLAXIS" localSheetId="1">0</definedName>
    <definedName name="QBREPORTSUBCOLAXIS" localSheetId="5">0</definedName>
    <definedName name="QBREPORTSUBCOLAXIS" localSheetId="9">0</definedName>
    <definedName name="QBREPORTSUBCOLAXIS" localSheetId="4">0</definedName>
    <definedName name="QBREPORTSUBCOLAXIS" localSheetId="3">0</definedName>
    <definedName name="QBREPORTSUBCOLAXIS" localSheetId="2">0</definedName>
    <definedName name="QBREPORTSUBCOLAXIS" localSheetId="8">0</definedName>
    <definedName name="QBREPORTSUBCOLAXIS" localSheetId="7">0</definedName>
    <definedName name="QBREPORTSUBCOLAXIS" localSheetId="6">0</definedName>
    <definedName name="QBREPORTTYPE" localSheetId="1">42</definedName>
    <definedName name="QBREPORTTYPE" localSheetId="5">42</definedName>
    <definedName name="QBREPORTTYPE" localSheetId="9">42</definedName>
    <definedName name="QBREPORTTYPE" localSheetId="4">42</definedName>
    <definedName name="QBREPORTTYPE" localSheetId="3">42</definedName>
    <definedName name="QBREPORTTYPE" localSheetId="2">42</definedName>
    <definedName name="QBREPORTTYPE" localSheetId="8">42</definedName>
    <definedName name="QBREPORTTYPE" localSheetId="7">42</definedName>
    <definedName name="QBREPORTTYPE" localSheetId="6">42</definedName>
    <definedName name="QBROWHEADERS" localSheetId="1">3</definedName>
    <definedName name="QBROWHEADERS" localSheetId="5">4</definedName>
    <definedName name="QBROWHEADERS" localSheetId="9">4</definedName>
    <definedName name="QBROWHEADERS" localSheetId="4">3</definedName>
    <definedName name="QBROWHEADERS" localSheetId="3">3</definedName>
    <definedName name="QBROWHEADERS" localSheetId="2">3</definedName>
    <definedName name="QBROWHEADERS" localSheetId="8">4</definedName>
    <definedName name="QBROWHEADERS" localSheetId="7">4</definedName>
    <definedName name="QBROWHEADERS" localSheetId="6">4</definedName>
    <definedName name="QBSTARTDATE" localSheetId="1">20150401</definedName>
    <definedName name="QBSTARTDATE" localSheetId="5">20150801</definedName>
    <definedName name="QBSTARTDATE" localSheetId="9">20151201</definedName>
    <definedName name="QBSTARTDATE" localSheetId="4">20150701</definedName>
    <definedName name="QBSTARTDATE" localSheetId="3">20150601</definedName>
    <definedName name="QBSTARTDATE" localSheetId="2">20150501</definedName>
    <definedName name="QBSTARTDATE" localSheetId="8">20151101</definedName>
    <definedName name="QBSTARTDATE" localSheetId="7">20151001</definedName>
    <definedName name="QBSTARTDATE" localSheetId="6">20150901</definedName>
  </definedNames>
  <calcPr calcId="145621"/>
</workbook>
</file>

<file path=xl/calcChain.xml><?xml version="1.0" encoding="utf-8"?>
<calcChain xmlns="http://schemas.openxmlformats.org/spreadsheetml/2006/main">
  <c r="S202" i="19" l="1"/>
  <c r="Q202" i="19"/>
  <c r="S201" i="19"/>
  <c r="S198" i="19"/>
  <c r="Q198" i="19"/>
  <c r="S197" i="19"/>
  <c r="S195" i="19"/>
  <c r="Q195" i="19"/>
  <c r="S194" i="19"/>
  <c r="S193" i="19"/>
  <c r="S191" i="19"/>
  <c r="Q191" i="19"/>
  <c r="S190" i="19"/>
  <c r="S189" i="19"/>
  <c r="S188" i="19"/>
  <c r="S187" i="19"/>
  <c r="S186" i="19"/>
  <c r="S185" i="19"/>
  <c r="S184" i="19"/>
  <c r="S183" i="19"/>
  <c r="S182" i="19"/>
  <c r="S180" i="19"/>
  <c r="Q180" i="19"/>
  <c r="S179" i="19"/>
  <c r="S178" i="19"/>
  <c r="S177" i="19"/>
  <c r="S176" i="19"/>
  <c r="S175" i="19"/>
  <c r="S174" i="19"/>
  <c r="S172" i="19"/>
  <c r="Q172" i="19"/>
  <c r="S171" i="19"/>
  <c r="S170" i="19"/>
  <c r="S168" i="19"/>
  <c r="Q168" i="19"/>
  <c r="S167" i="19"/>
  <c r="Q167" i="19"/>
  <c r="S166" i="19"/>
  <c r="S164" i="19"/>
  <c r="S161" i="19"/>
  <c r="Q161" i="19"/>
  <c r="S160" i="19"/>
  <c r="S158" i="19"/>
  <c r="S156" i="19"/>
  <c r="S154" i="19"/>
  <c r="Q154" i="19"/>
  <c r="S153" i="19"/>
  <c r="S150" i="19"/>
  <c r="Q150" i="19"/>
  <c r="S149" i="19"/>
  <c r="S148" i="19"/>
  <c r="S146" i="19"/>
  <c r="Q146" i="19"/>
  <c r="S145" i="19"/>
  <c r="S144" i="19"/>
  <c r="S142" i="19"/>
  <c r="S140" i="19"/>
  <c r="S137" i="19"/>
  <c r="S135" i="19"/>
  <c r="S133" i="19"/>
  <c r="Q133" i="19"/>
  <c r="S132" i="19"/>
  <c r="S130" i="19"/>
  <c r="Q130" i="19"/>
  <c r="S129" i="19"/>
  <c r="S126" i="19"/>
  <c r="S124" i="19"/>
  <c r="S122" i="19"/>
  <c r="S120" i="19"/>
  <c r="Q120" i="19"/>
  <c r="S119" i="19"/>
  <c r="S118" i="19"/>
  <c r="S117" i="19"/>
  <c r="S116" i="19"/>
  <c r="S115" i="19"/>
  <c r="S114" i="19"/>
  <c r="S113" i="19"/>
  <c r="S112" i="19"/>
  <c r="S111" i="19"/>
  <c r="S108" i="19"/>
  <c r="S107" i="19"/>
  <c r="S106" i="19"/>
  <c r="S104" i="19"/>
  <c r="S102" i="19"/>
  <c r="Q102" i="19"/>
  <c r="S101" i="19"/>
  <c r="S100" i="19"/>
  <c r="S99" i="19"/>
  <c r="S98" i="19"/>
  <c r="S97" i="19"/>
  <c r="S96" i="19"/>
  <c r="S95" i="19"/>
  <c r="S93" i="19"/>
  <c r="Q93" i="19"/>
  <c r="S92" i="19"/>
  <c r="S91" i="19"/>
  <c r="S90" i="19"/>
  <c r="S89" i="19"/>
  <c r="S88" i="19"/>
  <c r="S87" i="19"/>
  <c r="S86" i="19"/>
  <c r="S85" i="19"/>
  <c r="S84" i="19"/>
  <c r="S83" i="19"/>
  <c r="S82" i="19"/>
  <c r="S81" i="19"/>
  <c r="S77" i="19"/>
  <c r="S75" i="19"/>
  <c r="S73" i="19"/>
  <c r="S71" i="19"/>
  <c r="S69" i="19"/>
  <c r="S67" i="19"/>
  <c r="Q67" i="19"/>
  <c r="S66" i="19"/>
  <c r="S64" i="19"/>
  <c r="S63" i="19"/>
  <c r="S61" i="19"/>
  <c r="S58" i="19"/>
  <c r="S56" i="19"/>
  <c r="S54" i="19"/>
  <c r="S52" i="19"/>
  <c r="S50" i="19"/>
  <c r="Q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4" i="19"/>
  <c r="Q34" i="19"/>
  <c r="S33" i="19"/>
  <c r="S32" i="19"/>
  <c r="S31" i="19"/>
  <c r="S30" i="19"/>
  <c r="S29" i="19"/>
  <c r="S28" i="19"/>
  <c r="S27" i="19"/>
  <c r="S26" i="19"/>
  <c r="S24" i="19"/>
  <c r="S22" i="19"/>
  <c r="Q22" i="19"/>
  <c r="S21" i="19"/>
  <c r="S20" i="19"/>
  <c r="S19" i="19"/>
  <c r="S18" i="19"/>
  <c r="S17" i="19"/>
  <c r="S16" i="19"/>
  <c r="S15" i="19"/>
  <c r="S14" i="19"/>
  <c r="S13" i="19"/>
  <c r="S12" i="19"/>
  <c r="S11" i="19"/>
  <c r="S10" i="19"/>
  <c r="S9" i="19"/>
  <c r="S8" i="19"/>
  <c r="S7" i="19"/>
  <c r="S6" i="19"/>
  <c r="S5" i="19"/>
  <c r="S4" i="19"/>
  <c r="S3" i="19"/>
  <c r="S383" i="18" l="1"/>
  <c r="Q383" i="18"/>
  <c r="S382" i="18"/>
  <c r="S379" i="18"/>
  <c r="S377" i="18"/>
  <c r="Q377" i="18"/>
  <c r="S376" i="18"/>
  <c r="S375" i="18"/>
  <c r="S374" i="18"/>
  <c r="S373" i="18"/>
  <c r="S371" i="18"/>
  <c r="Q371" i="18"/>
  <c r="S370" i="18"/>
  <c r="S369" i="18"/>
  <c r="S368" i="18"/>
  <c r="S367" i="18"/>
  <c r="S366" i="18"/>
  <c r="S365" i="18"/>
  <c r="S364" i="18"/>
  <c r="S363" i="18"/>
  <c r="S362" i="18"/>
  <c r="S361" i="18"/>
  <c r="S360" i="18"/>
  <c r="S359" i="18"/>
  <c r="S358" i="18"/>
  <c r="S357" i="18"/>
  <c r="S356" i="18"/>
  <c r="S355" i="18"/>
  <c r="S354" i="18"/>
  <c r="S353" i="18"/>
  <c r="S352" i="18"/>
  <c r="S351" i="18"/>
  <c r="S350" i="18"/>
  <c r="S349" i="18"/>
  <c r="S348" i="18"/>
  <c r="S347" i="18"/>
  <c r="S346" i="18"/>
  <c r="S345" i="18"/>
  <c r="S344" i="18"/>
  <c r="S343" i="18"/>
  <c r="S342" i="18"/>
  <c r="S341" i="18"/>
  <c r="S340" i="18"/>
  <c r="S339" i="18"/>
  <c r="S338" i="18"/>
  <c r="S337" i="18"/>
  <c r="S336" i="18"/>
  <c r="S335" i="18"/>
  <c r="S334" i="18"/>
  <c r="S333" i="18"/>
  <c r="S332" i="18"/>
  <c r="S331" i="18"/>
  <c r="S330" i="18"/>
  <c r="S329" i="18"/>
  <c r="S328" i="18"/>
  <c r="S327" i="18"/>
  <c r="S326" i="18"/>
  <c r="S325" i="18"/>
  <c r="S324" i="18"/>
  <c r="S323" i="18"/>
  <c r="S322" i="18"/>
  <c r="S321" i="18"/>
  <c r="S320" i="18"/>
  <c r="S319" i="18"/>
  <c r="S318" i="18"/>
  <c r="S317" i="18"/>
  <c r="S316" i="18"/>
  <c r="S315" i="18"/>
  <c r="S314" i="18"/>
  <c r="S313" i="18"/>
  <c r="S312" i="18"/>
  <c r="S311" i="18"/>
  <c r="S310" i="18"/>
  <c r="S309" i="18"/>
  <c r="S307" i="18"/>
  <c r="Q307" i="18"/>
  <c r="S306" i="18"/>
  <c r="S305" i="18"/>
  <c r="S304" i="18"/>
  <c r="S303" i="18"/>
  <c r="S301" i="18"/>
  <c r="Q301" i="18"/>
  <c r="S300" i="18"/>
  <c r="S299" i="18"/>
  <c r="S298" i="18"/>
  <c r="S297" i="18"/>
  <c r="S296" i="18"/>
  <c r="S295" i="18"/>
  <c r="S294" i="18"/>
  <c r="S293" i="18"/>
  <c r="S292" i="18"/>
  <c r="S291" i="18"/>
  <c r="S290" i="18"/>
  <c r="S289" i="18"/>
  <c r="S288" i="18"/>
  <c r="S287" i="18"/>
  <c r="S286" i="18"/>
  <c r="S285" i="18"/>
  <c r="S284" i="18"/>
  <c r="S283" i="18"/>
  <c r="S282" i="18"/>
  <c r="S281" i="18"/>
  <c r="S280" i="18"/>
  <c r="S279" i="18"/>
  <c r="S278" i="18"/>
  <c r="S277" i="18"/>
  <c r="S276" i="18"/>
  <c r="S275" i="18"/>
  <c r="S273" i="18"/>
  <c r="Q273" i="18"/>
  <c r="S272" i="18"/>
  <c r="Q272" i="18"/>
  <c r="S271" i="18"/>
  <c r="S269" i="18"/>
  <c r="Q269" i="18"/>
  <c r="S268" i="18"/>
  <c r="S265" i="18"/>
  <c r="Q265" i="18"/>
  <c r="S264" i="18"/>
  <c r="Q264" i="18"/>
  <c r="S263" i="18"/>
  <c r="S262" i="18"/>
  <c r="S261" i="18"/>
  <c r="S259" i="18"/>
  <c r="Q259" i="18"/>
  <c r="S258" i="18"/>
  <c r="S256" i="18"/>
  <c r="S254" i="18"/>
  <c r="Q254" i="18"/>
  <c r="S253" i="18"/>
  <c r="S252" i="18"/>
  <c r="S251" i="18"/>
  <c r="S250" i="18"/>
  <c r="S249" i="18"/>
  <c r="S248" i="18"/>
  <c r="S247" i="18"/>
  <c r="S244" i="18"/>
  <c r="Q244" i="18"/>
  <c r="S243" i="18"/>
  <c r="S241" i="18"/>
  <c r="Q241" i="18"/>
  <c r="S240" i="18"/>
  <c r="S239" i="18"/>
  <c r="S237" i="18"/>
  <c r="S235" i="18"/>
  <c r="S232" i="18"/>
  <c r="Q232" i="18"/>
  <c r="S231" i="18"/>
  <c r="S229" i="18"/>
  <c r="Q229" i="18"/>
  <c r="S228" i="18"/>
  <c r="S226" i="18"/>
  <c r="Q226" i="18"/>
  <c r="S225" i="18"/>
  <c r="S223" i="18"/>
  <c r="S220" i="18"/>
  <c r="S218" i="18"/>
  <c r="Q218" i="18"/>
  <c r="S217" i="18"/>
  <c r="S216" i="18"/>
  <c r="S215" i="18"/>
  <c r="S214" i="18"/>
  <c r="S213" i="18"/>
  <c r="S212" i="18"/>
  <c r="S211" i="18"/>
  <c r="S210" i="18"/>
  <c r="S209" i="18"/>
  <c r="S208" i="18"/>
  <c r="S207" i="18"/>
  <c r="S206" i="18"/>
  <c r="S205" i="18"/>
  <c r="S204" i="18"/>
  <c r="S203" i="18"/>
  <c r="S202" i="18"/>
  <c r="S201" i="18"/>
  <c r="S200" i="18"/>
  <c r="S199" i="18"/>
  <c r="S198" i="18"/>
  <c r="S197" i="18"/>
  <c r="S196" i="18"/>
  <c r="S195" i="18"/>
  <c r="S194" i="18"/>
  <c r="S193" i="18"/>
  <c r="S192" i="18"/>
  <c r="S191" i="18"/>
  <c r="S190" i="18"/>
  <c r="S189" i="18"/>
  <c r="S188" i="18"/>
  <c r="S187" i="18"/>
  <c r="S186" i="18"/>
  <c r="S185" i="18"/>
  <c r="S184" i="18"/>
  <c r="S183" i="18"/>
  <c r="S182" i="18"/>
  <c r="S181" i="18"/>
  <c r="S180" i="18"/>
  <c r="S179" i="18"/>
  <c r="S178" i="18"/>
  <c r="S177" i="18"/>
  <c r="S176" i="18"/>
  <c r="S174" i="18"/>
  <c r="S172" i="18"/>
  <c r="S169" i="18"/>
  <c r="S167" i="18"/>
  <c r="Q167" i="18"/>
  <c r="S166" i="18"/>
  <c r="S164" i="18"/>
  <c r="S160" i="18"/>
  <c r="S158" i="18"/>
  <c r="S156" i="18"/>
  <c r="S154" i="18"/>
  <c r="S152" i="18"/>
  <c r="S150" i="18"/>
  <c r="S148" i="18"/>
  <c r="S147" i="18"/>
  <c r="S145" i="18"/>
  <c r="S142" i="18"/>
  <c r="S140" i="18"/>
  <c r="S138" i="18"/>
  <c r="S136" i="18"/>
  <c r="S134" i="18"/>
  <c r="Q134" i="18"/>
  <c r="S133" i="18"/>
  <c r="S132" i="18"/>
  <c r="S131" i="18"/>
  <c r="S130" i="18"/>
  <c r="S129" i="18"/>
  <c r="S128" i="18"/>
  <c r="S126" i="18"/>
  <c r="Q126" i="18"/>
  <c r="S125" i="18"/>
  <c r="S124" i="18"/>
  <c r="S123" i="18"/>
  <c r="S122" i="18"/>
  <c r="S121" i="18"/>
  <c r="S120" i="18"/>
  <c r="S119" i="18"/>
  <c r="S118" i="18"/>
  <c r="S117" i="18"/>
  <c r="S116" i="18"/>
  <c r="S115" i="18"/>
  <c r="S114" i="18"/>
  <c r="S113" i="18"/>
  <c r="S112" i="18"/>
  <c r="S111" i="18"/>
  <c r="S110" i="18"/>
  <c r="S109" i="18"/>
  <c r="S108" i="18"/>
  <c r="S107" i="18"/>
  <c r="S106" i="18"/>
  <c r="S105" i="18"/>
  <c r="S104" i="18"/>
  <c r="S103" i="18"/>
  <c r="S102" i="18"/>
  <c r="S101" i="18"/>
  <c r="S100" i="18"/>
  <c r="S99" i="18"/>
  <c r="S98" i="18"/>
  <c r="S97" i="18"/>
  <c r="S96" i="18"/>
  <c r="S95" i="18"/>
  <c r="S94" i="18"/>
  <c r="S93" i="18"/>
  <c r="S92" i="18"/>
  <c r="S91" i="18"/>
  <c r="S90" i="18"/>
  <c r="S89" i="18"/>
  <c r="S88" i="18"/>
  <c r="S87" i="18"/>
  <c r="S86" i="18"/>
  <c r="S85" i="18"/>
  <c r="S84" i="18"/>
  <c r="S83" i="18"/>
  <c r="S82" i="18"/>
  <c r="S80" i="18"/>
  <c r="S78" i="18"/>
  <c r="Q78" i="18"/>
  <c r="S77" i="18"/>
  <c r="S76" i="18"/>
  <c r="S75" i="18"/>
  <c r="S74" i="18"/>
  <c r="S73" i="18"/>
  <c r="S72" i="18"/>
  <c r="S71" i="18"/>
  <c r="S70" i="18"/>
  <c r="S69" i="18"/>
  <c r="S68" i="18"/>
  <c r="S67" i="18"/>
  <c r="S66" i="18"/>
  <c r="S65" i="18"/>
  <c r="S64" i="18"/>
  <c r="S63" i="18"/>
  <c r="S62" i="18"/>
  <c r="S61" i="18"/>
  <c r="S60" i="18"/>
  <c r="S59" i="18"/>
  <c r="S58" i="18"/>
  <c r="S57" i="18"/>
  <c r="S56" i="18"/>
  <c r="S55" i="18"/>
  <c r="S54" i="18"/>
  <c r="S53" i="18"/>
  <c r="S52" i="18"/>
  <c r="S51" i="18"/>
  <c r="S50" i="18"/>
  <c r="S49" i="18"/>
  <c r="S48" i="18"/>
  <c r="S47" i="18"/>
  <c r="S46" i="18"/>
  <c r="S45" i="18"/>
  <c r="S44" i="18"/>
  <c r="S43" i="18"/>
  <c r="S42" i="18"/>
  <c r="S41" i="18"/>
  <c r="S40" i="18"/>
  <c r="S39" i="18"/>
  <c r="S38" i="18"/>
  <c r="S37" i="18"/>
  <c r="S36" i="18"/>
  <c r="S35" i="18"/>
  <c r="S34" i="18"/>
  <c r="S33" i="18"/>
  <c r="S32" i="18"/>
  <c r="S31" i="18"/>
  <c r="S30" i="18"/>
  <c r="S29" i="18"/>
  <c r="S28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8" i="18"/>
  <c r="S7" i="18"/>
  <c r="S6" i="18"/>
  <c r="S5" i="18"/>
  <c r="S4" i="18"/>
  <c r="S3" i="18"/>
  <c r="S270" i="17" l="1"/>
  <c r="Q270" i="17"/>
  <c r="S269" i="17"/>
  <c r="S266" i="17"/>
  <c r="Q266" i="17"/>
  <c r="S265" i="17"/>
  <c r="S263" i="17"/>
  <c r="Q263" i="17"/>
  <c r="S262" i="17"/>
  <c r="S261" i="17"/>
  <c r="S260" i="17"/>
  <c r="S259" i="17"/>
  <c r="S258" i="17"/>
  <c r="S257" i="17"/>
  <c r="S256" i="17"/>
  <c r="S255" i="17"/>
  <c r="S254" i="17"/>
  <c r="S253" i="17"/>
  <c r="S252" i="17"/>
  <c r="S251" i="17"/>
  <c r="S250" i="17"/>
  <c r="S249" i="17"/>
  <c r="S248" i="17"/>
  <c r="S247" i="17"/>
  <c r="S246" i="17"/>
  <c r="S244" i="17"/>
  <c r="Q244" i="17"/>
  <c r="S243" i="17"/>
  <c r="S242" i="17"/>
  <c r="S241" i="17"/>
  <c r="S240" i="17"/>
  <c r="S239" i="17"/>
  <c r="S238" i="17"/>
  <c r="S237" i="17"/>
  <c r="S236" i="17"/>
  <c r="S235" i="17"/>
  <c r="S234" i="17"/>
  <c r="S233" i="17"/>
  <c r="S232" i="17"/>
  <c r="S231" i="17"/>
  <c r="S230" i="17"/>
  <c r="S229" i="17"/>
  <c r="S228" i="17"/>
  <c r="S227" i="17"/>
  <c r="S226" i="17"/>
  <c r="S225" i="17"/>
  <c r="S224" i="17"/>
  <c r="S223" i="17"/>
  <c r="S222" i="17"/>
  <c r="S221" i="17"/>
  <c r="S220" i="17"/>
  <c r="S219" i="17"/>
  <c r="S218" i="17"/>
  <c r="S216" i="17"/>
  <c r="Q216" i="17"/>
  <c r="S215" i="17"/>
  <c r="S214" i="17"/>
  <c r="S213" i="17"/>
  <c r="S212" i="17"/>
  <c r="S211" i="17"/>
  <c r="S210" i="17"/>
  <c r="S209" i="17"/>
  <c r="S208" i="17"/>
  <c r="S207" i="17"/>
  <c r="S205" i="17"/>
  <c r="Q205" i="17"/>
  <c r="S204" i="17"/>
  <c r="S203" i="17"/>
  <c r="S202" i="17"/>
  <c r="S201" i="17"/>
  <c r="S199" i="17"/>
  <c r="Q199" i="17"/>
  <c r="S198" i="17"/>
  <c r="Q198" i="17"/>
  <c r="S197" i="17"/>
  <c r="S195" i="17"/>
  <c r="Q195" i="17"/>
  <c r="S194" i="17"/>
  <c r="S191" i="17"/>
  <c r="Q191" i="17"/>
  <c r="S190" i="17"/>
  <c r="Q190" i="17"/>
  <c r="S189" i="17"/>
  <c r="S188" i="17"/>
  <c r="S186" i="17"/>
  <c r="S184" i="17"/>
  <c r="S182" i="17"/>
  <c r="Q182" i="17"/>
  <c r="S181" i="17"/>
  <c r="S180" i="17"/>
  <c r="S179" i="17"/>
  <c r="S178" i="17"/>
  <c r="S177" i="17"/>
  <c r="S176" i="17"/>
  <c r="S175" i="17"/>
  <c r="S172" i="17"/>
  <c r="Q172" i="17"/>
  <c r="S171" i="17"/>
  <c r="S169" i="17"/>
  <c r="Q169" i="17"/>
  <c r="S168" i="17"/>
  <c r="S167" i="17"/>
  <c r="S165" i="17"/>
  <c r="S163" i="17"/>
  <c r="S160" i="17"/>
  <c r="S158" i="17"/>
  <c r="Q158" i="17"/>
  <c r="S157" i="17"/>
  <c r="S155" i="17"/>
  <c r="S152" i="17"/>
  <c r="Q152" i="17"/>
  <c r="S151" i="17"/>
  <c r="S149" i="17"/>
  <c r="Q149" i="17"/>
  <c r="S148" i="17"/>
  <c r="S147" i="17"/>
  <c r="S146" i="17"/>
  <c r="S145" i="17"/>
  <c r="S144" i="17"/>
  <c r="S143" i="17"/>
  <c r="S142" i="17"/>
  <c r="S141" i="17"/>
  <c r="S140" i="17"/>
  <c r="S139" i="17"/>
  <c r="S138" i="17"/>
  <c r="S137" i="17"/>
  <c r="S136" i="17"/>
  <c r="S135" i="17"/>
  <c r="S134" i="17"/>
  <c r="S133" i="17"/>
  <c r="S132" i="17"/>
  <c r="S131" i="17"/>
  <c r="S130" i="17"/>
  <c r="S128" i="17"/>
  <c r="S126" i="17"/>
  <c r="S123" i="17"/>
  <c r="Q123" i="17"/>
  <c r="S122" i="17"/>
  <c r="S121" i="17"/>
  <c r="S120" i="17"/>
  <c r="S118" i="17"/>
  <c r="Q118" i="17"/>
  <c r="S117" i="17"/>
  <c r="S115" i="17"/>
  <c r="S111" i="17"/>
  <c r="S109" i="17"/>
  <c r="S107" i="17"/>
  <c r="S105" i="17"/>
  <c r="S103" i="17"/>
  <c r="S101" i="17"/>
  <c r="S99" i="17"/>
  <c r="S98" i="17"/>
  <c r="S96" i="17"/>
  <c r="S93" i="17"/>
  <c r="S91" i="17"/>
  <c r="S89" i="17"/>
  <c r="S87" i="17"/>
  <c r="S85" i="17"/>
  <c r="Q85" i="17"/>
  <c r="S84" i="17"/>
  <c r="S83" i="17"/>
  <c r="S82" i="17"/>
  <c r="S80" i="17"/>
  <c r="Q80" i="17"/>
  <c r="S79" i="17"/>
  <c r="S78" i="17"/>
  <c r="S77" i="17"/>
  <c r="S76" i="17"/>
  <c r="S75" i="17"/>
  <c r="S74" i="17"/>
  <c r="S73" i="17"/>
  <c r="S72" i="17"/>
  <c r="S71" i="17"/>
  <c r="S70" i="17"/>
  <c r="S69" i="17"/>
  <c r="S68" i="17"/>
  <c r="S67" i="17"/>
  <c r="S66" i="17"/>
  <c r="S65" i="17"/>
  <c r="S64" i="17"/>
  <c r="S63" i="17"/>
  <c r="S62" i="17"/>
  <c r="S61" i="17"/>
  <c r="S60" i="17"/>
  <c r="S59" i="17"/>
  <c r="S58" i="17"/>
  <c r="S56" i="17"/>
  <c r="S54" i="17"/>
  <c r="Q54" i="17"/>
  <c r="S53" i="17"/>
  <c r="S52" i="17"/>
  <c r="S51" i="17"/>
  <c r="S50" i="17"/>
  <c r="S49" i="17"/>
  <c r="S48" i="17"/>
  <c r="S47" i="17"/>
  <c r="S46" i="17"/>
  <c r="S45" i="17"/>
  <c r="S44" i="17"/>
  <c r="S43" i="17"/>
  <c r="S42" i="17"/>
  <c r="S41" i="17"/>
  <c r="S40" i="17"/>
  <c r="S39" i="17"/>
  <c r="S38" i="17"/>
  <c r="S37" i="17"/>
  <c r="S36" i="17"/>
  <c r="S35" i="17"/>
  <c r="S34" i="17"/>
  <c r="S33" i="17"/>
  <c r="S32" i="17"/>
  <c r="S31" i="17"/>
  <c r="S30" i="17"/>
  <c r="S29" i="17"/>
  <c r="S28" i="17"/>
  <c r="S27" i="17"/>
  <c r="S26" i="17"/>
  <c r="S25" i="17"/>
  <c r="S24" i="17"/>
  <c r="S23" i="17"/>
  <c r="S22" i="17"/>
  <c r="S21" i="17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S6" i="17"/>
  <c r="S5" i="17"/>
  <c r="S4" i="17"/>
  <c r="S3" i="17"/>
  <c r="S335" i="16" l="1"/>
  <c r="Q335" i="16"/>
  <c r="S334" i="16"/>
  <c r="S331" i="16"/>
  <c r="S330" i="16"/>
  <c r="S329" i="16"/>
  <c r="S327" i="16"/>
  <c r="S325" i="16"/>
  <c r="S323" i="16"/>
  <c r="Q323" i="16"/>
  <c r="S322" i="16"/>
  <c r="S321" i="16"/>
  <c r="S320" i="16"/>
  <c r="S319" i="16"/>
  <c r="S318" i="16"/>
  <c r="S317" i="16"/>
  <c r="S316" i="16"/>
  <c r="S315" i="16"/>
  <c r="S314" i="16"/>
  <c r="S313" i="16"/>
  <c r="S312" i="16"/>
  <c r="S311" i="16"/>
  <c r="S310" i="16"/>
  <c r="S309" i="16"/>
  <c r="S308" i="16"/>
  <c r="S307" i="16"/>
  <c r="S306" i="16"/>
  <c r="S305" i="16"/>
  <c r="S304" i="16"/>
  <c r="S303" i="16"/>
  <c r="S302" i="16"/>
  <c r="S301" i="16"/>
  <c r="S300" i="16"/>
  <c r="S299" i="16"/>
  <c r="S298" i="16"/>
  <c r="S297" i="16"/>
  <c r="S296" i="16"/>
  <c r="S295" i="16"/>
  <c r="S294" i="16"/>
  <c r="S293" i="16"/>
  <c r="S292" i="16"/>
  <c r="S291" i="16"/>
  <c r="S290" i="16"/>
  <c r="S289" i="16"/>
  <c r="S288" i="16"/>
  <c r="S287" i="16"/>
  <c r="S286" i="16"/>
  <c r="S285" i="16"/>
  <c r="S284" i="16"/>
  <c r="S283" i="16"/>
  <c r="S282" i="16"/>
  <c r="S281" i="16"/>
  <c r="S280" i="16"/>
  <c r="S278" i="16"/>
  <c r="Q278" i="16"/>
  <c r="S277" i="16"/>
  <c r="S276" i="16"/>
  <c r="S275" i="16"/>
  <c r="S274" i="16"/>
  <c r="S273" i="16"/>
  <c r="S272" i="16"/>
  <c r="S271" i="16"/>
  <c r="S270" i="16"/>
  <c r="S269" i="16"/>
  <c r="S268" i="16"/>
  <c r="S267" i="16"/>
  <c r="S265" i="16"/>
  <c r="Q265" i="16"/>
  <c r="S264" i="16"/>
  <c r="S263" i="16"/>
  <c r="S262" i="16"/>
  <c r="S261" i="16"/>
  <c r="S260" i="16"/>
  <c r="S258" i="16"/>
  <c r="Q258" i="16"/>
  <c r="S257" i="16"/>
  <c r="Q257" i="16"/>
  <c r="S256" i="16"/>
  <c r="S254" i="16"/>
  <c r="S251" i="16"/>
  <c r="Q251" i="16"/>
  <c r="S250" i="16"/>
  <c r="Q250" i="16"/>
  <c r="S249" i="16"/>
  <c r="S247" i="16"/>
  <c r="S245" i="16"/>
  <c r="S243" i="16"/>
  <c r="Q243" i="16"/>
  <c r="S242" i="16"/>
  <c r="S241" i="16"/>
  <c r="S240" i="16"/>
  <c r="S239" i="16"/>
  <c r="S238" i="16"/>
  <c r="S237" i="16"/>
  <c r="S236" i="16"/>
  <c r="S235" i="16"/>
  <c r="S232" i="16"/>
  <c r="Q232" i="16"/>
  <c r="S231" i="16"/>
  <c r="S230" i="16"/>
  <c r="S228" i="16"/>
  <c r="Q228" i="16"/>
  <c r="S227" i="16"/>
  <c r="S226" i="16"/>
  <c r="S224" i="16"/>
  <c r="S222" i="16"/>
  <c r="S219" i="16"/>
  <c r="Q219" i="16"/>
  <c r="S218" i="16"/>
  <c r="S217" i="16"/>
  <c r="S215" i="16"/>
  <c r="Q215" i="16"/>
  <c r="S214" i="16"/>
  <c r="S212" i="16"/>
  <c r="S209" i="16"/>
  <c r="Q209" i="16"/>
  <c r="S208" i="16"/>
  <c r="S207" i="16"/>
  <c r="S206" i="16"/>
  <c r="S204" i="16"/>
  <c r="Q204" i="16"/>
  <c r="S203" i="16"/>
  <c r="S202" i="16"/>
  <c r="S201" i="16"/>
  <c r="S200" i="16"/>
  <c r="S199" i="16"/>
  <c r="S198" i="16"/>
  <c r="S197" i="16"/>
  <c r="S196" i="16"/>
  <c r="S195" i="16"/>
  <c r="S194" i="16"/>
  <c r="S193" i="16"/>
  <c r="S192" i="16"/>
  <c r="S191" i="16"/>
  <c r="S190" i="16"/>
  <c r="S189" i="16"/>
  <c r="S188" i="16"/>
  <c r="S187" i="16"/>
  <c r="S186" i="16"/>
  <c r="S185" i="16"/>
  <c r="S184" i="16"/>
  <c r="S183" i="16"/>
  <c r="S182" i="16"/>
  <c r="S181" i="16"/>
  <c r="S180" i="16"/>
  <c r="S179" i="16"/>
  <c r="S178" i="16"/>
  <c r="S177" i="16"/>
  <c r="S176" i="16"/>
  <c r="S175" i="16"/>
  <c r="S174" i="16"/>
  <c r="S173" i="16"/>
  <c r="S172" i="16"/>
  <c r="S171" i="16"/>
  <c r="S170" i="16"/>
  <c r="S169" i="16"/>
  <c r="S167" i="16"/>
  <c r="S165" i="16"/>
  <c r="Q165" i="16"/>
  <c r="S164" i="16"/>
  <c r="S163" i="16"/>
  <c r="S162" i="16"/>
  <c r="S161" i="16"/>
  <c r="S160" i="16"/>
  <c r="S159" i="16"/>
  <c r="S158" i="16"/>
  <c r="S157" i="16"/>
  <c r="S156" i="16"/>
  <c r="S153" i="16"/>
  <c r="Q153" i="16"/>
  <c r="S152" i="16"/>
  <c r="S151" i="16"/>
  <c r="S149" i="16"/>
  <c r="Q149" i="16"/>
  <c r="S148" i="16"/>
  <c r="S147" i="16"/>
  <c r="S146" i="16"/>
  <c r="S145" i="16"/>
  <c r="S144" i="16"/>
  <c r="S143" i="16"/>
  <c r="S142" i="16"/>
  <c r="S141" i="16"/>
  <c r="S140" i="16"/>
  <c r="S139" i="16"/>
  <c r="S138" i="16"/>
  <c r="S137" i="16"/>
  <c r="S136" i="16"/>
  <c r="S135" i="16"/>
  <c r="S134" i="16"/>
  <c r="S130" i="16"/>
  <c r="S128" i="16"/>
  <c r="S126" i="16"/>
  <c r="S124" i="16"/>
  <c r="S122" i="16"/>
  <c r="S120" i="16"/>
  <c r="Q120" i="16"/>
  <c r="S119" i="16"/>
  <c r="S117" i="16"/>
  <c r="S116" i="16"/>
  <c r="S114" i="16"/>
  <c r="S111" i="16"/>
  <c r="S109" i="16"/>
  <c r="S107" i="16"/>
  <c r="S105" i="16"/>
  <c r="S103" i="16"/>
  <c r="Q103" i="16"/>
  <c r="S102" i="16"/>
  <c r="S101" i="16"/>
  <c r="S100" i="16"/>
  <c r="S99" i="16"/>
  <c r="S98" i="16"/>
  <c r="S97" i="16"/>
  <c r="S96" i="16"/>
  <c r="S95" i="16"/>
  <c r="S94" i="16"/>
  <c r="S93" i="16"/>
  <c r="S92" i="16"/>
  <c r="S91" i="16"/>
  <c r="S90" i="16"/>
  <c r="S89" i="16"/>
  <c r="S88" i="16"/>
  <c r="S87" i="16"/>
  <c r="S85" i="16"/>
  <c r="Q85" i="16"/>
  <c r="S84" i="16"/>
  <c r="S83" i="16"/>
  <c r="S82" i="16"/>
  <c r="S81" i="16"/>
  <c r="S80" i="16"/>
  <c r="S79" i="16"/>
  <c r="S78" i="16"/>
  <c r="S77" i="16"/>
  <c r="S76" i="16"/>
  <c r="S75" i="16"/>
  <c r="S74" i="16"/>
  <c r="S73" i="16"/>
  <c r="S72" i="16"/>
  <c r="S71" i="16"/>
  <c r="S70" i="16"/>
  <c r="S69" i="16"/>
  <c r="S68" i="16"/>
  <c r="S67" i="16"/>
  <c r="S66" i="16"/>
  <c r="S65" i="16"/>
  <c r="S64" i="16"/>
  <c r="S63" i="16"/>
  <c r="S62" i="16"/>
  <c r="S61" i="16"/>
  <c r="S60" i="16"/>
  <c r="S59" i="16"/>
  <c r="S58" i="16"/>
  <c r="S57" i="16"/>
  <c r="S56" i="16"/>
  <c r="S55" i="16"/>
  <c r="S54" i="16"/>
  <c r="S53" i="16"/>
  <c r="S52" i="16"/>
  <c r="S51" i="16"/>
  <c r="S50" i="16"/>
  <c r="S49" i="16"/>
  <c r="S48" i="16"/>
  <c r="S47" i="16"/>
  <c r="S45" i="16"/>
  <c r="S43" i="16"/>
  <c r="Q43" i="16"/>
  <c r="S42" i="16"/>
  <c r="S41" i="16"/>
  <c r="S40" i="16"/>
  <c r="S39" i="16"/>
  <c r="S38" i="16"/>
  <c r="S37" i="16"/>
  <c r="S36" i="16"/>
  <c r="S35" i="16"/>
  <c r="S34" i="16"/>
  <c r="S33" i="16"/>
  <c r="S32" i="16"/>
  <c r="S31" i="16"/>
  <c r="S30" i="16"/>
  <c r="S29" i="16"/>
  <c r="S28" i="16"/>
  <c r="S27" i="16"/>
  <c r="S26" i="16"/>
  <c r="S25" i="16"/>
  <c r="S24" i="16"/>
  <c r="S23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S10" i="16"/>
  <c r="S9" i="16"/>
  <c r="S8" i="16"/>
  <c r="S7" i="16"/>
  <c r="S6" i="16"/>
  <c r="S5" i="16"/>
  <c r="S4" i="16"/>
  <c r="S3" i="16"/>
  <c r="S180" i="15" l="1"/>
  <c r="Q180" i="15"/>
  <c r="S179" i="15"/>
  <c r="S176" i="15"/>
  <c r="S175" i="15"/>
  <c r="S174" i="15"/>
  <c r="S173" i="15"/>
  <c r="S171" i="15"/>
  <c r="S169" i="15"/>
  <c r="S167" i="15"/>
  <c r="Q167" i="15"/>
  <c r="S166" i="15"/>
  <c r="S165" i="15"/>
  <c r="S164" i="15"/>
  <c r="S163" i="15"/>
  <c r="S162" i="15"/>
  <c r="S161" i="15"/>
  <c r="S160" i="15"/>
  <c r="S159" i="15"/>
  <c r="S158" i="15"/>
  <c r="S157" i="15"/>
  <c r="S155" i="15"/>
  <c r="Q155" i="15"/>
  <c r="S154" i="15"/>
  <c r="S153" i="15"/>
  <c r="S152" i="15"/>
  <c r="S151" i="15"/>
  <c r="S150" i="15"/>
  <c r="S149" i="15"/>
  <c r="S147" i="15"/>
  <c r="Q147" i="15"/>
  <c r="S146" i="15"/>
  <c r="S145" i="15"/>
  <c r="S144" i="15"/>
  <c r="S143" i="15"/>
  <c r="S142" i="15"/>
  <c r="S141" i="15"/>
  <c r="S139" i="15"/>
  <c r="Q139" i="15"/>
  <c r="S138" i="15"/>
  <c r="Q138" i="15"/>
  <c r="S137" i="15"/>
  <c r="S135" i="15"/>
  <c r="S132" i="15"/>
  <c r="Q132" i="15"/>
  <c r="S131" i="15"/>
  <c r="S129" i="15"/>
  <c r="Q129" i="15"/>
  <c r="S128" i="15"/>
  <c r="S126" i="15"/>
  <c r="S124" i="15"/>
  <c r="S121" i="15"/>
  <c r="S119" i="15"/>
  <c r="Q119" i="15"/>
  <c r="S118" i="15"/>
  <c r="Q118" i="15"/>
  <c r="S117" i="15"/>
  <c r="Q117" i="15"/>
  <c r="S116" i="15"/>
  <c r="S114" i="15"/>
  <c r="Q114" i="15"/>
  <c r="S113" i="15"/>
  <c r="S111" i="15"/>
  <c r="Q111" i="15"/>
  <c r="S110" i="15"/>
  <c r="S107" i="15"/>
  <c r="Q107" i="15"/>
  <c r="S106" i="15"/>
  <c r="S104" i="15"/>
  <c r="Q104" i="15"/>
  <c r="S103" i="15"/>
  <c r="S101" i="15"/>
  <c r="Q101" i="15"/>
  <c r="S100" i="15"/>
  <c r="S99" i="15"/>
  <c r="S96" i="15"/>
  <c r="S94" i="15"/>
  <c r="Q94" i="15"/>
  <c r="S93" i="15"/>
  <c r="S92" i="15"/>
  <c r="S90" i="15"/>
  <c r="S88" i="15"/>
  <c r="S85" i="15"/>
  <c r="Q85" i="15"/>
  <c r="S84" i="15"/>
  <c r="S82" i="15"/>
  <c r="Q82" i="15"/>
  <c r="S81" i="15"/>
  <c r="S77" i="15"/>
  <c r="S75" i="15"/>
  <c r="S73" i="15"/>
  <c r="S71" i="15"/>
  <c r="S69" i="15"/>
  <c r="S67" i="15"/>
  <c r="S65" i="15"/>
  <c r="S64" i="15"/>
  <c r="S62" i="15"/>
  <c r="S59" i="15"/>
  <c r="S57" i="15"/>
  <c r="S55" i="15"/>
  <c r="S53" i="15"/>
  <c r="S51" i="15"/>
  <c r="Q51" i="15"/>
  <c r="S50" i="15"/>
  <c r="S49" i="15"/>
  <c r="S48" i="15"/>
  <c r="S47" i="15"/>
  <c r="S46" i="15"/>
  <c r="S44" i="15"/>
  <c r="Q44" i="15"/>
  <c r="S43" i="15"/>
  <c r="S42" i="15"/>
  <c r="S41" i="15"/>
  <c r="S40" i="15"/>
  <c r="S38" i="15"/>
  <c r="S36" i="15"/>
  <c r="Q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R223" i="14" l="1"/>
  <c r="P223" i="14"/>
  <c r="R222" i="14"/>
  <c r="R219" i="14"/>
  <c r="R218" i="14"/>
  <c r="R216" i="14"/>
  <c r="P216" i="14"/>
  <c r="R215" i="14"/>
  <c r="R213" i="14"/>
  <c r="R211" i="14"/>
  <c r="P211" i="14"/>
  <c r="R210" i="14"/>
  <c r="R209" i="14"/>
  <c r="R208" i="14"/>
  <c r="R207" i="14"/>
  <c r="R206" i="14"/>
  <c r="R205" i="14"/>
  <c r="R204" i="14"/>
  <c r="R203" i="14"/>
  <c r="R202" i="14"/>
  <c r="R201" i="14"/>
  <c r="R200" i="14"/>
  <c r="R199" i="14"/>
  <c r="R198" i="14"/>
  <c r="R197" i="14"/>
  <c r="R196" i="14"/>
  <c r="R195" i="14"/>
  <c r="R194" i="14"/>
  <c r="R193" i="14"/>
  <c r="R192" i="14"/>
  <c r="R191" i="14"/>
  <c r="R190" i="14"/>
  <c r="R189" i="14"/>
  <c r="R187" i="14"/>
  <c r="P187" i="14"/>
  <c r="R186" i="14"/>
  <c r="R185" i="14"/>
  <c r="R184" i="14"/>
  <c r="R183" i="14"/>
  <c r="R182" i="14"/>
  <c r="R181" i="14"/>
  <c r="R180" i="14"/>
  <c r="R179" i="14"/>
  <c r="R177" i="14"/>
  <c r="P177" i="14"/>
  <c r="R176" i="14"/>
  <c r="R175" i="14"/>
  <c r="R174" i="14"/>
  <c r="R173" i="14"/>
  <c r="R172" i="14"/>
  <c r="R171" i="14"/>
  <c r="R170" i="14"/>
  <c r="R169" i="14"/>
  <c r="R168" i="14"/>
  <c r="R167" i="14"/>
  <c r="R166" i="14"/>
  <c r="R165" i="14"/>
  <c r="R164" i="14"/>
  <c r="R163" i="14"/>
  <c r="R161" i="14"/>
  <c r="P161" i="14"/>
  <c r="R160" i="14"/>
  <c r="P160" i="14"/>
  <c r="R159" i="14"/>
  <c r="R157" i="14"/>
  <c r="P157" i="14"/>
  <c r="R156" i="14"/>
  <c r="R153" i="14"/>
  <c r="P153" i="14"/>
  <c r="R152" i="14"/>
  <c r="P152" i="14"/>
  <c r="R151" i="14"/>
  <c r="R150" i="14"/>
  <c r="R148" i="14"/>
  <c r="R146" i="14"/>
  <c r="R144" i="14"/>
  <c r="R141" i="14"/>
  <c r="P141" i="14"/>
  <c r="R140" i="14"/>
  <c r="R138" i="14"/>
  <c r="P138" i="14"/>
  <c r="R137" i="14"/>
  <c r="P137" i="14"/>
  <c r="R136" i="14"/>
  <c r="R134" i="14"/>
  <c r="P134" i="14"/>
  <c r="R133" i="14"/>
  <c r="R131" i="14"/>
  <c r="P131" i="14"/>
  <c r="R130" i="14"/>
  <c r="R127" i="14"/>
  <c r="R125" i="14"/>
  <c r="P125" i="14"/>
  <c r="R124" i="14"/>
  <c r="R123" i="14"/>
  <c r="R122" i="14"/>
  <c r="R121" i="14"/>
  <c r="R120" i="14"/>
  <c r="R119" i="14"/>
  <c r="R118" i="14"/>
  <c r="R117" i="14"/>
  <c r="R116" i="14"/>
  <c r="R115" i="14"/>
  <c r="R114" i="14"/>
  <c r="R113" i="14"/>
  <c r="R112" i="14"/>
  <c r="R111" i="14"/>
  <c r="R110" i="14"/>
  <c r="R108" i="14"/>
  <c r="P108" i="14"/>
  <c r="R107" i="14"/>
  <c r="R105" i="14"/>
  <c r="R102" i="14"/>
  <c r="P102" i="14"/>
  <c r="R101" i="14"/>
  <c r="R99" i="14"/>
  <c r="P99" i="14"/>
  <c r="R98" i="14"/>
  <c r="R94" i="14"/>
  <c r="R92" i="14"/>
  <c r="R90" i="14"/>
  <c r="R88" i="14"/>
  <c r="R86" i="14"/>
  <c r="R84" i="14"/>
  <c r="R82" i="14"/>
  <c r="R81" i="14"/>
  <c r="R79" i="14"/>
  <c r="R76" i="14"/>
  <c r="R74" i="14"/>
  <c r="R72" i="14"/>
  <c r="R70" i="14"/>
  <c r="R68" i="14"/>
  <c r="P68" i="14"/>
  <c r="R67" i="14"/>
  <c r="R66" i="14"/>
  <c r="R65" i="14"/>
  <c r="R63" i="14"/>
  <c r="P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R48" i="14"/>
  <c r="R47" i="14"/>
  <c r="R46" i="14"/>
  <c r="R44" i="14"/>
  <c r="R42" i="14"/>
  <c r="P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  <c r="R5" i="14"/>
  <c r="R4" i="14"/>
  <c r="R3" i="14"/>
  <c r="R220" i="13" l="1"/>
  <c r="P220" i="13"/>
  <c r="R219" i="13"/>
  <c r="R217" i="13"/>
  <c r="R215" i="13"/>
  <c r="P215" i="13"/>
  <c r="R214" i="13"/>
  <c r="R213" i="13"/>
  <c r="R211" i="13"/>
  <c r="P211" i="13"/>
  <c r="R210" i="13"/>
  <c r="R209" i="13"/>
  <c r="R208" i="13"/>
  <c r="R207" i="13"/>
  <c r="R206" i="13"/>
  <c r="R205" i="13"/>
  <c r="R204" i="13"/>
  <c r="R203" i="13"/>
  <c r="R202" i="13"/>
  <c r="R201" i="13"/>
  <c r="R200" i="13"/>
  <c r="R199" i="13"/>
  <c r="R198" i="13"/>
  <c r="R196" i="13"/>
  <c r="P196" i="13"/>
  <c r="R195" i="13"/>
  <c r="R194" i="13"/>
  <c r="R193" i="13"/>
  <c r="R192" i="13"/>
  <c r="R190" i="13"/>
  <c r="P190" i="13"/>
  <c r="R189" i="13"/>
  <c r="R188" i="13"/>
  <c r="R187" i="13"/>
  <c r="R186" i="13"/>
  <c r="R184" i="13"/>
  <c r="P184" i="13"/>
  <c r="R183" i="13"/>
  <c r="P183" i="13"/>
  <c r="R182" i="13"/>
  <c r="R181" i="13"/>
  <c r="R180" i="13"/>
  <c r="R178" i="13"/>
  <c r="R175" i="13"/>
  <c r="P175" i="13"/>
  <c r="R174" i="13"/>
  <c r="P174" i="13"/>
  <c r="R173" i="13"/>
  <c r="R172" i="13"/>
  <c r="R171" i="13"/>
  <c r="R169" i="13"/>
  <c r="P169" i="13"/>
  <c r="R168" i="13"/>
  <c r="R167" i="13"/>
  <c r="R166" i="13"/>
  <c r="R165" i="13"/>
  <c r="R163" i="13"/>
  <c r="P163" i="13"/>
  <c r="R162" i="13"/>
  <c r="R160" i="13"/>
  <c r="R157" i="13"/>
  <c r="P157" i="13"/>
  <c r="R156" i="13"/>
  <c r="R155" i="13"/>
  <c r="R153" i="13"/>
  <c r="P153" i="13"/>
  <c r="R152" i="13"/>
  <c r="P152" i="13"/>
  <c r="R151" i="13"/>
  <c r="R149" i="13"/>
  <c r="P149" i="13"/>
  <c r="R148" i="13"/>
  <c r="R145" i="13"/>
  <c r="P145" i="13"/>
  <c r="R144" i="13"/>
  <c r="R142" i="13"/>
  <c r="R140" i="13"/>
  <c r="P140" i="13"/>
  <c r="R139" i="13"/>
  <c r="R138" i="13"/>
  <c r="R137" i="13"/>
  <c r="R136" i="13"/>
  <c r="R135" i="13"/>
  <c r="R134" i="13"/>
  <c r="R133" i="13"/>
  <c r="R132" i="13"/>
  <c r="R131" i="13"/>
  <c r="R130" i="13"/>
  <c r="R127" i="13"/>
  <c r="R126" i="13"/>
  <c r="R124" i="13"/>
  <c r="P124" i="13"/>
  <c r="R123" i="13"/>
  <c r="R122" i="13"/>
  <c r="R121" i="13"/>
  <c r="R120" i="13"/>
  <c r="R119" i="13"/>
  <c r="R118" i="13"/>
  <c r="R116" i="13"/>
  <c r="P116" i="13"/>
  <c r="R115" i="13"/>
  <c r="R114" i="13"/>
  <c r="R113" i="13"/>
  <c r="R112" i="13"/>
  <c r="R111" i="13"/>
  <c r="R110" i="13"/>
  <c r="R109" i="13"/>
  <c r="R108" i="13"/>
  <c r="R107" i="13"/>
  <c r="R106" i="13"/>
  <c r="R105" i="13"/>
  <c r="R104" i="13"/>
  <c r="R103" i="13"/>
  <c r="R102" i="13"/>
  <c r="R101" i="13"/>
  <c r="R100" i="13"/>
  <c r="R99" i="13"/>
  <c r="R95" i="13"/>
  <c r="R93" i="13"/>
  <c r="R91" i="13"/>
  <c r="R89" i="13"/>
  <c r="R87" i="13"/>
  <c r="R85" i="13"/>
  <c r="P85" i="13"/>
  <c r="R84" i="13"/>
  <c r="R83" i="13"/>
  <c r="R81" i="13"/>
  <c r="R80" i="13"/>
  <c r="R78" i="13"/>
  <c r="R75" i="13"/>
  <c r="R73" i="13"/>
  <c r="R71" i="13"/>
  <c r="R69" i="13"/>
  <c r="R67" i="13"/>
  <c r="P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5" i="13"/>
  <c r="P45" i="13"/>
  <c r="R44" i="13"/>
  <c r="R43" i="13"/>
  <c r="R42" i="13"/>
  <c r="R41" i="13"/>
  <c r="R40" i="13"/>
  <c r="R39" i="13"/>
  <c r="R37" i="13"/>
  <c r="R35" i="13"/>
  <c r="P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4" i="13"/>
  <c r="R3" i="13"/>
  <c r="R153" i="12" l="1"/>
  <c r="P153" i="12"/>
  <c r="R152" i="12"/>
  <c r="R150" i="12"/>
  <c r="R148" i="12"/>
  <c r="P148" i="12"/>
  <c r="R147" i="12"/>
  <c r="R145" i="12"/>
  <c r="P145" i="12"/>
  <c r="R144" i="12"/>
  <c r="R143" i="12"/>
  <c r="R142" i="12"/>
  <c r="R141" i="12"/>
  <c r="R140" i="12"/>
  <c r="R139" i="12"/>
  <c r="R138" i="12"/>
  <c r="R137" i="12"/>
  <c r="R135" i="12"/>
  <c r="P135" i="12"/>
  <c r="R134" i="12"/>
  <c r="R133" i="12"/>
  <c r="R132" i="12"/>
  <c r="R131" i="12"/>
  <c r="R130" i="12"/>
  <c r="R129" i="12"/>
  <c r="R128" i="12"/>
  <c r="R127" i="12"/>
  <c r="R125" i="12"/>
  <c r="P125" i="12"/>
  <c r="R124" i="12"/>
  <c r="R123" i="12"/>
  <c r="R122" i="12"/>
  <c r="R121" i="12"/>
  <c r="R120" i="12"/>
  <c r="R119" i="12"/>
  <c r="R117" i="12"/>
  <c r="P117" i="12"/>
  <c r="R116" i="12"/>
  <c r="P116" i="12"/>
  <c r="R115" i="12"/>
  <c r="R114" i="12"/>
  <c r="R112" i="12"/>
  <c r="R109" i="12"/>
  <c r="P109" i="12"/>
  <c r="R108" i="12"/>
  <c r="P108" i="12"/>
  <c r="R107" i="12"/>
  <c r="R105" i="12"/>
  <c r="R103" i="12"/>
  <c r="R100" i="12"/>
  <c r="P100" i="12"/>
  <c r="R99" i="12"/>
  <c r="R97" i="12"/>
  <c r="P97" i="12"/>
  <c r="R96" i="12"/>
  <c r="P96" i="12"/>
  <c r="R95" i="12"/>
  <c r="R93" i="12"/>
  <c r="P93" i="12"/>
  <c r="R92" i="12"/>
  <c r="R89" i="12"/>
  <c r="P89" i="12"/>
  <c r="R88" i="12"/>
  <c r="R86" i="12"/>
  <c r="R83" i="12"/>
  <c r="R81" i="12"/>
  <c r="P81" i="12"/>
  <c r="R80" i="12"/>
  <c r="R76" i="12"/>
  <c r="R74" i="12"/>
  <c r="R72" i="12"/>
  <c r="R70" i="12"/>
  <c r="R68" i="12"/>
  <c r="R66" i="12"/>
  <c r="P66" i="12"/>
  <c r="R65" i="12"/>
  <c r="R63" i="12"/>
  <c r="R62" i="12"/>
  <c r="R60" i="12"/>
  <c r="R57" i="12"/>
  <c r="R55" i="12"/>
  <c r="R53" i="12"/>
  <c r="R51" i="12"/>
  <c r="R49" i="12"/>
  <c r="P49" i="12"/>
  <c r="R48" i="12"/>
  <c r="R47" i="12"/>
  <c r="R46" i="12"/>
  <c r="R45" i="12"/>
  <c r="R44" i="12"/>
  <c r="R42" i="12"/>
  <c r="P42" i="12"/>
  <c r="R41" i="12"/>
  <c r="R40" i="12"/>
  <c r="R38" i="12"/>
  <c r="R36" i="12"/>
  <c r="P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R4" i="12"/>
  <c r="R3" i="12"/>
  <c r="R193" i="11" l="1"/>
  <c r="P193" i="11"/>
  <c r="R192" i="11"/>
  <c r="P192" i="11"/>
  <c r="R191" i="11"/>
  <c r="R189" i="11"/>
  <c r="P189" i="11"/>
  <c r="R188" i="11"/>
  <c r="R186" i="11"/>
  <c r="P186" i="11"/>
  <c r="R185" i="11"/>
  <c r="R184" i="11"/>
  <c r="R183" i="11"/>
  <c r="R182" i="11"/>
  <c r="R181" i="11"/>
  <c r="R180" i="11"/>
  <c r="R179" i="11"/>
  <c r="R178" i="11"/>
  <c r="R177" i="11"/>
  <c r="R176" i="11"/>
  <c r="R175" i="11"/>
  <c r="R174" i="11"/>
  <c r="R173" i="11"/>
  <c r="R172" i="11"/>
  <c r="R170" i="11"/>
  <c r="P170" i="11"/>
  <c r="R169" i="11"/>
  <c r="R168" i="11"/>
  <c r="R167" i="11"/>
  <c r="R166" i="11"/>
  <c r="R165" i="11"/>
  <c r="R164" i="11"/>
  <c r="R163" i="11"/>
  <c r="R162" i="11"/>
  <c r="R161" i="11"/>
  <c r="R160" i="11"/>
  <c r="R159" i="11"/>
  <c r="R157" i="11"/>
  <c r="P157" i="11"/>
  <c r="R156" i="11"/>
  <c r="R155" i="11"/>
  <c r="R154" i="11"/>
  <c r="R153" i="11"/>
  <c r="R152" i="11"/>
  <c r="R151" i="11"/>
  <c r="R150" i="11"/>
  <c r="R149" i="11"/>
  <c r="R148" i="11"/>
  <c r="R147" i="11"/>
  <c r="R146" i="11"/>
  <c r="R144" i="11"/>
  <c r="P144" i="11"/>
  <c r="R143" i="11"/>
  <c r="P143" i="11"/>
  <c r="R142" i="11"/>
  <c r="R141" i="11"/>
  <c r="R139" i="11"/>
  <c r="P139" i="11"/>
  <c r="R138" i="11"/>
  <c r="R135" i="11"/>
  <c r="P135" i="11"/>
  <c r="R134" i="11"/>
  <c r="P134" i="11"/>
  <c r="R133" i="11"/>
  <c r="R131" i="11"/>
  <c r="P131" i="11"/>
  <c r="R130" i="11"/>
  <c r="R127" i="11"/>
  <c r="P127" i="11"/>
  <c r="R126" i="11"/>
  <c r="R124" i="11"/>
  <c r="P124" i="11"/>
  <c r="R123" i="11"/>
  <c r="P123" i="11"/>
  <c r="R122" i="11"/>
  <c r="R120" i="11"/>
  <c r="P120" i="11"/>
  <c r="R119" i="11"/>
  <c r="R118" i="11"/>
  <c r="R117" i="11"/>
  <c r="R116" i="11"/>
  <c r="R113" i="11"/>
  <c r="P113" i="11"/>
  <c r="R112" i="11"/>
  <c r="R111" i="11"/>
  <c r="R110" i="11"/>
  <c r="R109" i="11"/>
  <c r="R108" i="11"/>
  <c r="R106" i="11"/>
  <c r="P106" i="11"/>
  <c r="R105" i="11"/>
  <c r="R101" i="11"/>
  <c r="R99" i="11"/>
  <c r="R97" i="11"/>
  <c r="R95" i="11"/>
  <c r="R93" i="11"/>
  <c r="R91" i="11"/>
  <c r="P91" i="11"/>
  <c r="R90" i="11"/>
  <c r="R88" i="11"/>
  <c r="R87" i="11"/>
  <c r="R85" i="11"/>
  <c r="R82" i="11"/>
  <c r="R80" i="11"/>
  <c r="R78" i="11"/>
  <c r="R76" i="11"/>
  <c r="R74" i="11"/>
  <c r="P74" i="11"/>
  <c r="R73" i="11"/>
  <c r="R72" i="11"/>
  <c r="R71" i="11"/>
  <c r="R70" i="11"/>
  <c r="R69" i="11"/>
  <c r="R68" i="11"/>
  <c r="R67" i="11"/>
  <c r="R66" i="11"/>
  <c r="R64" i="11"/>
  <c r="P64" i="11"/>
  <c r="R63" i="11"/>
  <c r="R62" i="11"/>
  <c r="R61" i="11"/>
  <c r="R59" i="11"/>
  <c r="R57" i="11"/>
  <c r="P57" i="11"/>
  <c r="R56" i="11"/>
  <c r="R55" i="11"/>
  <c r="R54" i="11"/>
  <c r="R53" i="11"/>
  <c r="R52" i="11"/>
  <c r="R51" i="11"/>
  <c r="R50" i="11"/>
  <c r="R49" i="11"/>
  <c r="R48" i="11"/>
  <c r="R47" i="11"/>
  <c r="R46" i="11"/>
  <c r="R45" i="11"/>
  <c r="R44" i="11"/>
  <c r="R43" i="11"/>
  <c r="R42" i="11"/>
  <c r="R41" i="11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5" i="11"/>
  <c r="R4" i="11"/>
  <c r="R3" i="11"/>
  <c r="F30" i="10" l="1"/>
  <c r="C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C12" i="10" l="1"/>
  <c r="I30" i="10"/>
</calcChain>
</file>

<file path=xl/sharedStrings.xml><?xml version="1.0" encoding="utf-8"?>
<sst xmlns="http://schemas.openxmlformats.org/spreadsheetml/2006/main" count="6468" uniqueCount="811">
  <si>
    <t>Notes</t>
  </si>
  <si>
    <t>Revenues</t>
  </si>
  <si>
    <t>Expenses</t>
  </si>
  <si>
    <t>Net Income</t>
  </si>
  <si>
    <t>Year to Date - Monthly Financial Summaries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</si>
  <si>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</si>
  <si>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</si>
  <si>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</si>
  <si>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</si>
  <si>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</si>
  <si>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</si>
  <si>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</si>
  <si>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</si>
  <si>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</si>
  <si>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</si>
  <si>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 xml:space="preserve">January </t>
  </si>
  <si>
    <t>February</t>
  </si>
  <si>
    <t>March</t>
  </si>
  <si>
    <t>Total</t>
  </si>
  <si>
    <t>YTD</t>
  </si>
  <si>
    <t>December 2015 Financial Summary</t>
  </si>
  <si>
    <t>*Host payment #2 receive from UAEU ($23k)</t>
  </si>
  <si>
    <t>*GW Oct 15 catering expenses from WB and DC Central Kitchen</t>
  </si>
  <si>
    <t>*Travle expenses for K.Kim</t>
  </si>
  <si>
    <t>*Travel supported for ECSB-USASBE doctoral student, and VP to Egypt</t>
  </si>
  <si>
    <t>Type</t>
  </si>
  <si>
    <t>Date</t>
  </si>
  <si>
    <t>Num</t>
  </si>
  <si>
    <t>Name</t>
  </si>
  <si>
    <t>Memo</t>
  </si>
  <si>
    <t>Split</t>
  </si>
  <si>
    <t>Amount</t>
  </si>
  <si>
    <t>Balance</t>
  </si>
  <si>
    <t>11101 · Wells Faro- Checking</t>
  </si>
  <si>
    <t>Total 11101 · Wells Faro- Checking</t>
  </si>
  <si>
    <t>11103 · Wells Fargo - Free Bus Checking</t>
  </si>
  <si>
    <t>Total 11103 · Wells Fargo - Free Bus Checking</t>
  </si>
  <si>
    <t>11104 · PayPal</t>
  </si>
  <si>
    <t>Total 11104 · PayPal</t>
  </si>
  <si>
    <t>11600 · Accounts Receivable</t>
  </si>
  <si>
    <t>Total 11600 · Accounts Receivable</t>
  </si>
  <si>
    <t>11650 · Allowance for doubtful accounts</t>
  </si>
  <si>
    <t>Total 11650 · Allowance for doubtful accounts</t>
  </si>
  <si>
    <t>13005 · Prepaid Expenses</t>
  </si>
  <si>
    <t>Total 13005 · Prepaid Expenses</t>
  </si>
  <si>
    <t>14990 · Undeposited Funds</t>
  </si>
  <si>
    <t>Total 14990 · Undeposited Funds</t>
  </si>
  <si>
    <t>15500 · Laptop</t>
  </si>
  <si>
    <t>Total 15500 · Laptop</t>
  </si>
  <si>
    <t>16000 · JSBM</t>
  </si>
  <si>
    <t>16100 · Accumulated Depreciation</t>
  </si>
  <si>
    <t>Total 16100 · Accumulated Depreciation</t>
  </si>
  <si>
    <t>16000 · JSBM - Other</t>
  </si>
  <si>
    <t>Total 16000 · JSBM - Other</t>
  </si>
  <si>
    <t>Total 16000 · JSBM</t>
  </si>
  <si>
    <t>21100 · Accounts Payable</t>
  </si>
  <si>
    <t>Total 21100 · Accounts Payable</t>
  </si>
  <si>
    <t>22000 · 2008 Conference Fee Advance</t>
  </si>
  <si>
    <t>Total 22000 · 2008 Conference Fee Advance</t>
  </si>
  <si>
    <t>23000 · Un-earned Income</t>
  </si>
  <si>
    <t>Total 23000 · Un-earned Income</t>
  </si>
  <si>
    <t>20010 · White Fellows Funds</t>
  </si>
  <si>
    <t>Total 20010 · White Fellows Funds</t>
  </si>
  <si>
    <t>30000 · Members Equity</t>
  </si>
  <si>
    <t>Total 30000 · Members Equity</t>
  </si>
  <si>
    <t>32000 · WEC Committee Fund</t>
  </si>
  <si>
    <t>Total 32000 · WEC Committee Fund</t>
  </si>
  <si>
    <t>39000 · Current Year Earnings</t>
  </si>
  <si>
    <t>Total 39000 · Current Year Earnings</t>
  </si>
  <si>
    <t>49700 · Other Income</t>
  </si>
  <si>
    <t>Total 49700 · Other Income</t>
  </si>
  <si>
    <t>49800 · Special Project</t>
  </si>
  <si>
    <t>Total 49800 · Special Project</t>
  </si>
  <si>
    <t>60050 · Administration Expense</t>
  </si>
  <si>
    <t>60051 · ICSB Office Travel</t>
  </si>
  <si>
    <t>Total 60051 · ICSB Office Travel</t>
  </si>
  <si>
    <t>60053 · Telephone</t>
  </si>
  <si>
    <t>Total 60053 · Telephone</t>
  </si>
  <si>
    <t>Total 60050 · Administration Expense</t>
  </si>
  <si>
    <t>60052 · ICSB-GW Office</t>
  </si>
  <si>
    <t>Total 60052 · ICSB-GW Office</t>
  </si>
  <si>
    <t>61000 · Executive Expenses</t>
  </si>
  <si>
    <t>61001 · President Travel</t>
  </si>
  <si>
    <t>Total 61001 · President Travel</t>
  </si>
  <si>
    <t>61010 · Board Meetings</t>
  </si>
  <si>
    <t>Total 61010 · Board Meetings</t>
  </si>
  <si>
    <t>Total 61000 · Executive Expenses</t>
  </si>
  <si>
    <t>63000 · Marketing Expense</t>
  </si>
  <si>
    <t>63003 · Marketing</t>
  </si>
  <si>
    <t>Total 63003 · Marketing</t>
  </si>
  <si>
    <t>63000 · Marketing Expense - Other</t>
  </si>
  <si>
    <t>Total 63000 · Marketing Expense - Other</t>
  </si>
  <si>
    <t>Total 63000 · Marketing Expense</t>
  </si>
  <si>
    <t>63005 · Affiliate Chapter Development</t>
  </si>
  <si>
    <t>Total 63005 · Affiliate Chapter Development</t>
  </si>
  <si>
    <t>64000 · Web Site Expense</t>
  </si>
  <si>
    <t>Total 64000 · Web Site Expense</t>
  </si>
  <si>
    <t>65003 · Bank Fees</t>
  </si>
  <si>
    <t>Total 65003 · Bank Fees</t>
  </si>
  <si>
    <t>66001 · Best Paper Award</t>
  </si>
  <si>
    <t>Total 66001 · Best Paper Award</t>
  </si>
  <si>
    <t>85004 · Taxes</t>
  </si>
  <si>
    <t>Total 85004 · Taxes</t>
  </si>
  <si>
    <t>TOTAL</t>
  </si>
  <si>
    <t>Check</t>
  </si>
  <si>
    <t>Payment</t>
  </si>
  <si>
    <t>Deposit</t>
  </si>
  <si>
    <t>Invoice</t>
  </si>
  <si>
    <t>1025</t>
  </si>
  <si>
    <t>0080</t>
  </si>
  <si>
    <t>1096</t>
  </si>
  <si>
    <t>WTFED150415012659</t>
  </si>
  <si>
    <t>0425220150</t>
  </si>
  <si>
    <t>1097</t>
  </si>
  <si>
    <t>7018</t>
  </si>
  <si>
    <t>0428MMQFMP67000161</t>
  </si>
  <si>
    <t>1328</t>
  </si>
  <si>
    <t>FedWire</t>
  </si>
  <si>
    <t>659</t>
  </si>
  <si>
    <t>672</t>
  </si>
  <si>
    <t>Michael Battaglia</t>
  </si>
  <si>
    <t>CA Secretary of State</t>
  </si>
  <si>
    <t>Webecs</t>
  </si>
  <si>
    <t>iStockPhoto.com</t>
  </si>
  <si>
    <t>Smallrivers Paper</t>
  </si>
  <si>
    <t>1and1.com</t>
  </si>
  <si>
    <t>Wells Fargo</t>
  </si>
  <si>
    <t>Fedex Kinko's</t>
  </si>
  <si>
    <t>Blue Host</t>
  </si>
  <si>
    <t>CCSBE</t>
  </si>
  <si>
    <t>Dan Kain Trophies</t>
  </si>
  <si>
    <t>SPM Strategies</t>
  </si>
  <si>
    <t>Egypt Air</t>
  </si>
  <si>
    <t>Emirates Airline</t>
  </si>
  <si>
    <t>Red Top Cab of Arlington</t>
  </si>
  <si>
    <t>ICSMEE Malaysia</t>
  </si>
  <si>
    <t>CIC PARIS BAC</t>
  </si>
  <si>
    <t>Marriott</t>
  </si>
  <si>
    <t>Taxi Clichy France</t>
  </si>
  <si>
    <t>GSR Paris</t>
  </si>
  <si>
    <t>CASA DI SERGIO</t>
  </si>
  <si>
    <t>ARPEGE</t>
  </si>
  <si>
    <t>T-Mobile</t>
  </si>
  <si>
    <t>MailChimp</t>
  </si>
  <si>
    <t>RELAIS ENTRECOTE</t>
  </si>
  <si>
    <t>BATEAUX PARISIEN</t>
  </si>
  <si>
    <t>VISA, Inc.</t>
  </si>
  <si>
    <t>Maureen Joudrey</t>
  </si>
  <si>
    <t>CAFETARIA HSM</t>
  </si>
  <si>
    <t>CAFE DE FLORE</t>
  </si>
  <si>
    <t>LES CARS AIR FR</t>
  </si>
  <si>
    <t>USASBE</t>
  </si>
  <si>
    <t>George Washington University</t>
  </si>
  <si>
    <t>China-Mainland</t>
  </si>
  <si>
    <t>Puerto Rico and the Caribbean</t>
  </si>
  <si>
    <t>Amtrak</t>
  </si>
  <si>
    <t>HyundaiMobis</t>
  </si>
  <si>
    <t>Paypal</t>
  </si>
  <si>
    <t>Yahoo</t>
  </si>
  <si>
    <t>Tamara Bankson</t>
  </si>
  <si>
    <t>Fee</t>
  </si>
  <si>
    <t>Reimbursement of expenses paid on NYC trip with Maureen Joudrey: refer invoice.</t>
  </si>
  <si>
    <t>Electronic Filing (renewal) with CA Dept of State</t>
  </si>
  <si>
    <t>Domain registration renewal</t>
  </si>
  <si>
    <t>Photo credits online for ICSB.org and all other websites</t>
  </si>
  <si>
    <t>Printing expense</t>
  </si>
  <si>
    <t>Domain hosting account yearly renewal</t>
  </si>
  <si>
    <t>BANKCARD FEE-  0425220150</t>
  </si>
  <si>
    <t>DPostcards promoting the GW October 2015 event for Korean delegation</t>
  </si>
  <si>
    <t>Renewal of hosting account for www.icsb.org and other domains</t>
  </si>
  <si>
    <t>Invoice #648 and outstanding fees.</t>
  </si>
  <si>
    <t>Plaque for ICSB/JSBM M.Cucculelli AE of the Year Award</t>
  </si>
  <si>
    <t>Client Service Analysis charge</t>
  </si>
  <si>
    <t>WOrdpress Developer website expense</t>
  </si>
  <si>
    <t>Ayman airfare expense for Cairo re: MCSBE affiliate</t>
  </si>
  <si>
    <t>Ayman airfare expense to Dubai for ICSB 2015 meetings</t>
  </si>
  <si>
    <t>Taxi expense for Ayman El Tarabishy</t>
  </si>
  <si>
    <t>Pre-payment affiliate fees 2016-2020</t>
  </si>
  <si>
    <t>REFUND: account purchase return</t>
  </si>
  <si>
    <t>Ayman ATM withdrawn in Paris re: OECD meetings</t>
  </si>
  <si>
    <t>INTERNATIONAL PURCHASE TRANSACTION FEE</t>
  </si>
  <si>
    <t>Hotel in Cairo for Ayman</t>
  </si>
  <si>
    <t>Taxi cab expense in Paris for A. Tarbaihys for OECD meeting</t>
  </si>
  <si>
    <t>Ayman travel expense in Paris re: OECD meetings</t>
  </si>
  <si>
    <t>Meal expense for Ayman in Paris re: OECD meetings</t>
  </si>
  <si>
    <t>Meal expense for Ayman in Paris for OECD meetings</t>
  </si>
  <si>
    <t>T-Mobile telephone travel expense for Ayman Tarabishy</t>
  </si>
  <si>
    <t>Email client for mass emails</t>
  </si>
  <si>
    <t>Ayman travel expense in Paris for OECD meetings</t>
  </si>
  <si>
    <t>BANKCARD DEPOSIT -0425220150</t>
  </si>
  <si>
    <t>Salary for Maureen Joudrey (May 2015)</t>
  </si>
  <si>
    <t>Ayman meal expense in Paris for OECD meetings</t>
  </si>
  <si>
    <t>Airfare expense for Ayman in Paris for OECD meetings</t>
  </si>
  <si>
    <t>Payment forJSBM Best Paper sponsorship at USABSE 2015</t>
  </si>
  <si>
    <t>Payment for VISA sponsorshp at USASBE 2015</t>
  </si>
  <si>
    <t>GW-ICSB Office Invoice Q2 FY 14-15</t>
  </si>
  <si>
    <t>WT FED for affiliate fees outstanding</t>
  </si>
  <si>
    <t>affiliate fees Q4 #662</t>
  </si>
  <si>
    <t>Rail expense to NYC re: ICSB 2016 and UN meetings</t>
  </si>
  <si>
    <t>0430B6B7HU1R012669</t>
  </si>
  <si>
    <t>Monthly maintanence fee</t>
  </si>
  <si>
    <t>Flickr pro account renewal</t>
  </si>
  <si>
    <t>GW-ICSB Office Invoice Q1 2014-15</t>
  </si>
  <si>
    <t>Online MBA Entreprenuership Student Registration</t>
  </si>
  <si>
    <t>Partnership Agreement - ICSB &amp; VISA &lt;Apr-Dec 2015&gt;  Ref: PO Number 1100063354</t>
  </si>
  <si>
    <t>Contribution to support the Korean Management Institute (KMI) for one year term</t>
  </si>
  <si>
    <t>Contribution to support the ICSB 2016 World Conference</t>
  </si>
  <si>
    <t>Contribution to support the ICSB Operations and travel for Ki-Chan Kim</t>
  </si>
  <si>
    <t>Taxi expense for Michael from Nashville</t>
  </si>
  <si>
    <t>T-Mobile telephone travel expense for Ayman Tarabishy; China in Dec.</t>
  </si>
  <si>
    <t>Mark Shenkel Austin Hotel in Round Rock TX for Dell USA Judging</t>
  </si>
  <si>
    <t>PayPal Pro/Virtual Terminal Monthly Fee</t>
  </si>
  <si>
    <t>-SPLIT-</t>
  </si>
  <si>
    <t>41050 · IO Affiliate Revenue</t>
  </si>
  <si>
    <t>Total 41050 · IO Affiliate Revenue</t>
  </si>
  <si>
    <t>41100 · World Conference Fees</t>
  </si>
  <si>
    <t>Total 41100 · World Conference Fees</t>
  </si>
  <si>
    <t>61014 · Unallocated - Pres discretio</t>
  </si>
  <si>
    <t>Total 61014 · Unallocated - Pres discretio</t>
  </si>
  <si>
    <t>66000 · ICSB GW Conference Expenses</t>
  </si>
  <si>
    <t>Total 66000 · ICSB GW Conference Expenses</t>
  </si>
  <si>
    <t>1050</t>
  </si>
  <si>
    <t>1049</t>
  </si>
  <si>
    <t>2537</t>
  </si>
  <si>
    <t>1098</t>
  </si>
  <si>
    <t>WTFED</t>
  </si>
  <si>
    <t>0519B1Q8383C005360</t>
  </si>
  <si>
    <t>WTFED#00460</t>
  </si>
  <si>
    <t>1099</t>
  </si>
  <si>
    <t>674</t>
  </si>
  <si>
    <t>Jeffrey Alves</t>
  </si>
  <si>
    <t>MeetingOne.com</t>
  </si>
  <si>
    <t>Foundation for the 212</t>
  </si>
  <si>
    <t>SSRN</t>
  </si>
  <si>
    <t>Telecon</t>
  </si>
  <si>
    <t>NJ Tech Meetup</t>
  </si>
  <si>
    <t>CEPL</t>
  </si>
  <si>
    <t>SEAANZ</t>
  </si>
  <si>
    <t>Inter-American Development Bank</t>
  </si>
  <si>
    <t>ECSB</t>
  </si>
  <si>
    <t>United Arab Emirates University (UAEU)</t>
  </si>
  <si>
    <t>M'SIAN PETROLEUM</t>
  </si>
  <si>
    <t>PayPal Monthly Billing</t>
  </si>
  <si>
    <t>Bahrija Umihanic</t>
  </si>
  <si>
    <t>Payment for JSBM Mgt</t>
  </si>
  <si>
    <t>GW-ICSB Office Invoice Q3 FY 14-15 AND Q4 FY 14-15</t>
  </si>
  <si>
    <t>Travel reimbursement for OECD trip</t>
  </si>
  <si>
    <t>Webinar account renewal for one year</t>
  </si>
  <si>
    <t>Donation per A. Tarabishy</t>
  </si>
  <si>
    <t>affiliate fees 2014-15</t>
  </si>
  <si>
    <t>International Purchase Transaction fee Reversal</t>
  </si>
  <si>
    <t>Online conference proceedings courtesy of SSRN Invoice #20823</t>
  </si>
  <si>
    <t>Client Service Analysis Charge</t>
  </si>
  <si>
    <t>Rail expense to NYC forAyman re: ICSB 2016 and UN meetings</t>
  </si>
  <si>
    <t>Technology expense per Ayman Tarabishy</t>
  </si>
  <si>
    <t>Bankcard discount fee</t>
  </si>
  <si>
    <t>Bankcard interchange fee</t>
  </si>
  <si>
    <t>Bankcard fee</t>
  </si>
  <si>
    <t>A. Tarabishy in NY for meetings at NJIT</t>
  </si>
  <si>
    <t>HBDI Survey Access</t>
  </si>
  <si>
    <t>Affiliate Fees payment</t>
  </si>
  <si>
    <t>DPostcards promoting the ICSB 2015 W.C.</t>
  </si>
  <si>
    <t>For funds to the ICSB Argentina Network re: Ruben Ascua</t>
  </si>
  <si>
    <t>Affiliate fees payment</t>
  </si>
  <si>
    <t>Transfer for the German students to ICSB Academy</t>
  </si>
  <si>
    <t>Salary for Maureen Joudrey (June 2015)</t>
  </si>
  <si>
    <t>International purchase transaction fee</t>
  </si>
  <si>
    <t>Travel expenses for Malaysia - Dato to ICSB 2015</t>
  </si>
  <si>
    <t>Monthly Billing</t>
  </si>
  <si>
    <t>New Member via ICSB.org</t>
  </si>
  <si>
    <t>HBDI survey student access - 2015 for all CEPL classes/seminars</t>
  </si>
  <si>
    <t>41000 · Affilate Fees Revenue</t>
  </si>
  <si>
    <t>Total 41000 · Affilate Fees Revenue</t>
  </si>
  <si>
    <t>41200 · JSBM Postage Revenue</t>
  </si>
  <si>
    <t>Total 41200 · JSBM Postage Revenue</t>
  </si>
  <si>
    <t>61005 · SVP Travel (6 SVPS)</t>
  </si>
  <si>
    <t>Total 61005 · SVP Travel (6 SVPS)</t>
  </si>
  <si>
    <t>Discount</t>
  </si>
  <si>
    <t>Credit Memo</t>
  </si>
  <si>
    <t>Bill</t>
  </si>
  <si>
    <t>1055</t>
  </si>
  <si>
    <t>1056</t>
  </si>
  <si>
    <t>1057</t>
  </si>
  <si>
    <t>1059</t>
  </si>
  <si>
    <t>1058</t>
  </si>
  <si>
    <t>0WB25868FD621243M</t>
  </si>
  <si>
    <t>673</t>
  </si>
  <si>
    <t>695</t>
  </si>
  <si>
    <t>710</t>
  </si>
  <si>
    <t>675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</si>
  <si>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</si>
  <si>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</si>
  <si>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</si>
  <si>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</si>
  <si>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</si>
  <si>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</si>
  <si>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</si>
  <si>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</si>
  <si>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</si>
  <si>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</si>
  <si>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</si>
  <si>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</si>
  <si>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</si>
  <si>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Ayman ElTarabishy</t>
  </si>
  <si>
    <t>Conference Partners</t>
  </si>
  <si>
    <t>Conrad Hotel Dubai</t>
  </si>
  <si>
    <t>George Jabbour</t>
  </si>
  <si>
    <t>Denis Frydrych</t>
  </si>
  <si>
    <t>Luca Iandoli</t>
  </si>
  <si>
    <t>Lara Jelenc</t>
  </si>
  <si>
    <t>Stevens Institute of Technology</t>
  </si>
  <si>
    <t>ATEF ELSHABRAWI IBRAHIM</t>
  </si>
  <si>
    <t>Holiday Inn New York</t>
  </si>
  <si>
    <t>Suzanne Hermann</t>
  </si>
  <si>
    <t>CARLOS ALBERTO SANTAMARIA VELASCO</t>
  </si>
  <si>
    <t>Jain Enterprises Inc</t>
  </si>
  <si>
    <t>Dropbox</t>
  </si>
  <si>
    <t>Alamar Foods</t>
  </si>
  <si>
    <t>RUAEE (Russia)</t>
  </si>
  <si>
    <t>Argentina</t>
  </si>
  <si>
    <t>Japan</t>
  </si>
  <si>
    <t>Taiwan</t>
  </si>
  <si>
    <t>Nanyang Technological University</t>
  </si>
  <si>
    <t>MCSBE</t>
  </si>
  <si>
    <t>Korea</t>
  </si>
  <si>
    <t>Approved transfer per G. Franklin for outstanding re-imbursement expenses for A. Tarabishy. Refe...</t>
  </si>
  <si>
    <t>Marketing material for Dubai for the ICSB World Conference and Academy</t>
  </si>
  <si>
    <t>Shipping expensel for Dubai for the ICSB World Conference and Academy</t>
  </si>
  <si>
    <t>Hotel expenses in Dubai per Ayman and Geralyn</t>
  </si>
  <si>
    <t>Payment for ICSB 2015 Conference Management</t>
  </si>
  <si>
    <t>ICSB 2015 expenses incurred</t>
  </si>
  <si>
    <t>Client servis analysis charge</t>
  </si>
  <si>
    <t>ICSB 2015 travel to Dubai</t>
  </si>
  <si>
    <t>USASBE-ECSB Doctoral Exchange Program - $500 billed to ECSB per agreement</t>
  </si>
  <si>
    <t>Travel expense to Dubai</t>
  </si>
  <si>
    <t>Refund fees double paid</t>
  </si>
  <si>
    <t>KMI Fund</t>
  </si>
  <si>
    <t>Salary for Maureen Joudrey (July 2015)</t>
  </si>
  <si>
    <t>Cristos flight to Dubai per A. Tarabishy</t>
  </si>
  <si>
    <t>Keynote spekaer travel for ICSB 2015 from Bahrain</t>
  </si>
  <si>
    <t>Hotel expense in New York per A. Tarabishy for meetings</t>
  </si>
  <si>
    <t>Paypal fees on new member payment</t>
  </si>
  <si>
    <t>Student Membership - $25 billed each year</t>
  </si>
  <si>
    <t>Dropbox Pro</t>
  </si>
  <si>
    <t>Q4 Invoice 2014-15 &lt;Apr-Jun&gt;</t>
  </si>
  <si>
    <t>Contribution of registration fee for ICSB non-members (total 9 registered- 65 USD each)</t>
  </si>
  <si>
    <t>Chapter fees billed for FY 2015-16 &lt;April 2015 - March 2016&gt;</t>
  </si>
  <si>
    <t>Credit for the compensation of taxi to AbuDhabi Airport for AED221 - Ruben Ascua</t>
  </si>
  <si>
    <t>Affiliate Fees Billed for Q1 2015-16 &lt;April-June 2015&gt;</t>
  </si>
  <si>
    <t>Affiliate Fees Billed for FY 2015-16 &lt;April 2015 - March 2016&gt;</t>
  </si>
  <si>
    <t>Affiliate Fees Billed for Q1 2015-16 &lt;April - June 2015&gt;</t>
  </si>
  <si>
    <t>Chapter Fees Billed for FY 2015-16 &lt;April 2015 - March 2016&gt;</t>
  </si>
  <si>
    <t>Developing Country Member Fees Billed for Q1</t>
  </si>
  <si>
    <t>Affiliate Fees Billed for Q1 2015-16 &lt;April  June 2015&gt;</t>
  </si>
  <si>
    <t>New Member at ICSB 2015 - Prof. Eriko Miyake</t>
  </si>
  <si>
    <t>002- Professional Membership</t>
  </si>
  <si>
    <t>Suzanne Hermann &lt;max.gulker@aier.org&gt;</t>
  </si>
  <si>
    <t>Lynda McAlary-Smith &lt;lynda.mcalary-smith@fwo.gov.au&gt;</t>
  </si>
  <si>
    <t>Bahrija Umihanic &lt;bahrija.umihanic@untz.ba&gt;</t>
  </si>
  <si>
    <t>ICSB 2015 Host Payment #2</t>
  </si>
  <si>
    <t>JSBM ONLINE; editions 54.1; 54.2; 54.3; 54.4 ($5 per year for individual member; $15 for print; ...</t>
  </si>
  <si>
    <t>JSBM Online subscription; editions 54.1; 54.2; 54.3; 54.4 ($5 per year for individual member; $1...</t>
  </si>
  <si>
    <t>JSBM ONLINE; editions 53.1; 53.2; 53.3; 53.4 ($5 per year for individual member; $15 for print; ...</t>
  </si>
  <si>
    <t>JSBM Online subscriptions; editions 54.1; 54.2; 54.3; 54.4 ($5 per year for individual member; $...</t>
  </si>
  <si>
    <t>JSBM Online subscriptions; editions 54.1; 54.2; 54.3; 54.4 ($5 per year for  individual member; ...</t>
  </si>
  <si>
    <t>Sponsorship of the ICSB Academy cohort in Dubai; and sponsorship of the 60th annual ICSB World C...</t>
  </si>
  <si>
    <t>Office Fee - Q4 2014-15</t>
  </si>
  <si>
    <t>Taxi fee paid by Ruben Ascua (ICSB President) from Dubai to Abu Dhabi Airport</t>
  </si>
  <si>
    <t>Registration fees covered by ICSB for 4 Egyptian Academy Students</t>
  </si>
  <si>
    <t>41250 · JSBM Royalties</t>
  </si>
  <si>
    <t>Total 41250 · JSBM Royalties</t>
  </si>
  <si>
    <t>60058 · Office Expense</t>
  </si>
  <si>
    <t>Total 60058 · Office Expense</t>
  </si>
  <si>
    <t>69800 · Special Projects</t>
  </si>
  <si>
    <t>Total 69800 · Special Projects</t>
  </si>
  <si>
    <t>1065</t>
  </si>
  <si>
    <t>1064</t>
  </si>
  <si>
    <t>1060</t>
  </si>
  <si>
    <t>WTFED150717014843</t>
  </si>
  <si>
    <t>1066</t>
  </si>
  <si>
    <t>711</t>
  </si>
  <si>
    <t>Curtis Sproul</t>
  </si>
  <si>
    <t>Hugo Kantis</t>
  </si>
  <si>
    <t>Ainsworth Hoboken</t>
  </si>
  <si>
    <t>Robongi</t>
  </si>
  <si>
    <t>Path Train NY</t>
  </si>
  <si>
    <t>The W Hoboken</t>
  </si>
  <si>
    <t>The Perfect Pint NY</t>
  </si>
  <si>
    <t>Westin New York at Times Square</t>
  </si>
  <si>
    <t>Corporate Compliance Center (CCC)</t>
  </si>
  <si>
    <t>Wiley</t>
  </si>
  <si>
    <t>Korea Air</t>
  </si>
  <si>
    <t>United Air</t>
  </si>
  <si>
    <t>Founding Farmers</t>
  </si>
  <si>
    <t>Leslie Pickett</t>
  </si>
  <si>
    <t>Bethany Springer</t>
  </si>
  <si>
    <t>Bilal Shamma</t>
  </si>
  <si>
    <t>Colleen Harrigan</t>
  </si>
  <si>
    <t>Quentin Liggins</t>
  </si>
  <si>
    <t>Johanna Vidal-Phelan</t>
  </si>
  <si>
    <t>deborah reid</t>
  </si>
  <si>
    <t>Md Shamsul A Chowdhury</t>
  </si>
  <si>
    <t>Tanmaya Vyas</t>
  </si>
  <si>
    <t>Laurence M Rosenberg</t>
  </si>
  <si>
    <t>Monica Warren</t>
  </si>
  <si>
    <t>Erin Kelly</t>
  </si>
  <si>
    <t>Neena Sikka</t>
  </si>
  <si>
    <t>David Odenbach</t>
  </si>
  <si>
    <t>Daniel Rountree</t>
  </si>
  <si>
    <t>Lynda McAlary-Smith</t>
  </si>
  <si>
    <t>ICSB Mexico</t>
  </si>
  <si>
    <t>Plaques for Dubai best papers winners and past two invoices</t>
  </si>
  <si>
    <t>JSBM Best paper at BCREC 2015 Babson</t>
  </si>
  <si>
    <t>Tranfser per R. Ascua from the Argentina-IADB project for $20k</t>
  </si>
  <si>
    <t>Bank interchange fee</t>
  </si>
  <si>
    <t>Expense in Hoboken per A. Tarabishy</t>
  </si>
  <si>
    <t>Expense in Hoboken per A. Tarabishy at Stevens meetings</t>
  </si>
  <si>
    <t>Travel expense in NY for A. Tarabishy</t>
  </si>
  <si>
    <t>Client service analysis charge</t>
  </si>
  <si>
    <t>Hotel expense for Ayman in NYC at meetings</t>
  </si>
  <si>
    <t>Meal expense per A. Tarabishy</t>
  </si>
  <si>
    <t>Hotel expense for ayman in NYC re: UN meetings</t>
  </si>
  <si>
    <t>Annual Corporate Compliance renewal with State of California</t>
  </si>
  <si>
    <t>Affiliate fees 2014-15</t>
  </si>
  <si>
    <t>Conferencecall.com invoice</t>
  </si>
  <si>
    <t>Royalty advance for 2015-16</t>
  </si>
  <si>
    <t>Flight expense per A. Tarabishy</t>
  </si>
  <si>
    <t>Rail expense to NYC for Ayman re: ICSB 2016 and UN meetings</t>
  </si>
  <si>
    <t>Salary for Maureen Joudrey (August 2015)</t>
  </si>
  <si>
    <t>Airfare expense forAyman Tarabishy</t>
  </si>
  <si>
    <t>Lunch expense per A Tarabishy</t>
  </si>
  <si>
    <t>Professional Membership</t>
  </si>
  <si>
    <t>HDMI Survey Instrument - Student Fee</t>
  </si>
  <si>
    <t>New affiliate fee - accepted in June 2015</t>
  </si>
  <si>
    <t>Travel expense for M. Battaglia to Lyon</t>
  </si>
  <si>
    <t>Lunch expense w/ guests per A.Tarabishy</t>
  </si>
  <si>
    <t>60060 · ICSB Professional Fees</t>
  </si>
  <si>
    <t>60059 · Acct &amp; Bookkeeping</t>
  </si>
  <si>
    <t>Total 60059 · Acct &amp; Bookkeeping</t>
  </si>
  <si>
    <t>60061 · Accounting Fees</t>
  </si>
  <si>
    <t>Total 60061 · Accounting Fees</t>
  </si>
  <si>
    <t>60060 · ICSB Professional Fees - Other</t>
  </si>
  <si>
    <t>Total 60060 · ICSB Professional Fees - Other</t>
  </si>
  <si>
    <t>Total 60060 · ICSB Professional Fees</t>
  </si>
  <si>
    <t>1067</t>
  </si>
  <si>
    <t>2565</t>
  </si>
  <si>
    <t>WT FED</t>
  </si>
  <si>
    <t>690</t>
  </si>
  <si>
    <t>Registry of Chairtable Trusts</t>
  </si>
  <si>
    <t>Peregrine San Francisco</t>
  </si>
  <si>
    <t>Hertz Rent-A-Car</t>
  </si>
  <si>
    <t>Park Central Hotel San Francisco</t>
  </si>
  <si>
    <t>KEB Hana Card</t>
  </si>
  <si>
    <t>Renner &amp; Company CPA</t>
  </si>
  <si>
    <t>TPI Terminal Jakarta</t>
  </si>
  <si>
    <t>MARKPLUS PAMERAN Jakarta</t>
  </si>
  <si>
    <t>CAFRNCHI Bus expense</t>
  </si>
  <si>
    <t>National Car Rental San Francisco</t>
  </si>
  <si>
    <t>Dulles Airport Taxi</t>
  </si>
  <si>
    <t>USPS</t>
  </si>
  <si>
    <t>District Commons</t>
  </si>
  <si>
    <t>Christine Opperman</t>
  </si>
  <si>
    <t>alice tang</t>
  </si>
  <si>
    <t>Sean Lambert</t>
  </si>
  <si>
    <t>Brazil</t>
  </si>
  <si>
    <t>Sate of CA Tax Return - Registry of Charitable Trusts</t>
  </si>
  <si>
    <t>affiliate fees</t>
  </si>
  <si>
    <t>Meeting expense for VISA Inc partnership</t>
  </si>
  <si>
    <t>Car rental expense in SF per A.Tarabishy</t>
  </si>
  <si>
    <t>Hotel expense for meeting in SF with VISA Inc.</t>
  </si>
  <si>
    <t>SSL certificate for suite of websites</t>
  </si>
  <si>
    <t>Webinar monthly chagres for last three months</t>
  </si>
  <si>
    <t>Airfare expense for Ayman Tarabishy</t>
  </si>
  <si>
    <t>Affiliate Fees</t>
  </si>
  <si>
    <t>ATM Withdrawn in Seoul per AET</t>
  </si>
  <si>
    <t>Audit Expense for 2014-15 and Filing of 990 forms - ICSB INVOICE NO. 131056</t>
  </si>
  <si>
    <t>Domain hosting services monthl charge</t>
  </si>
  <si>
    <t>Travel expense in Indonesia per AET</t>
  </si>
  <si>
    <t>Affiliate fees Q1</t>
  </si>
  <si>
    <t>Conference meeting expense with MarkPlus in Indonesia re: new chapter in Indonesia</t>
  </si>
  <si>
    <t>Travel expense per AET</t>
  </si>
  <si>
    <t>Bus transportation expense</t>
  </si>
  <si>
    <t>SF travel expense per AET</t>
  </si>
  <si>
    <t>Dulles taxi</t>
  </si>
  <si>
    <t>SF travel expense per AET - REFUND</t>
  </si>
  <si>
    <t>Shipping charges for ICSB certified returns</t>
  </si>
  <si>
    <t>Lunch expense for meeting with Ki-Chan Kim, Ayman, Juan Ketterer, G. Solomon and others.</t>
  </si>
  <si>
    <t>Renewal of domain on the suite of ICSB</t>
  </si>
  <si>
    <t>New member via ICSB.org - Student</t>
  </si>
  <si>
    <t>Journal of Small Business Management (JSBM) 1 year signature of   the JSBM Journal and access fo...</t>
  </si>
  <si>
    <t>1101</t>
  </si>
  <si>
    <t>1100</t>
  </si>
  <si>
    <t>1102</t>
  </si>
  <si>
    <t>691</t>
  </si>
  <si>
    <t>692</t>
  </si>
  <si>
    <t>693</t>
  </si>
  <si>
    <t>696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</si>
  <si>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</si>
  <si>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</si>
  <si>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</si>
  <si>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</si>
  <si>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</si>
  <si>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</si>
  <si>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</si>
  <si>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</si>
  <si>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</si>
  <si>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</si>
  <si>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State Plaza Hotel Washington</t>
  </si>
  <si>
    <t>The Park Lane Jakarta</t>
  </si>
  <si>
    <t>American Airlines</t>
  </si>
  <si>
    <t>Dilara Bogut</t>
  </si>
  <si>
    <t>You-jin Kim</t>
  </si>
  <si>
    <t>Air Asia</t>
  </si>
  <si>
    <t>W Hoboken</t>
  </si>
  <si>
    <t>Korean Air</t>
  </si>
  <si>
    <t>East Coast Yacht Charters Inc.</t>
  </si>
  <si>
    <t>Jeffrey Wolff</t>
  </si>
  <si>
    <t>Lisa Holcomb</t>
  </si>
  <si>
    <t>Karla Blunt</t>
  </si>
  <si>
    <t>gerald sellars</t>
  </si>
  <si>
    <t>Irina Sirbu</t>
  </si>
  <si>
    <t>Lorena Garcia</t>
  </si>
  <si>
    <t>Michael Skalicky</t>
  </si>
  <si>
    <t>Jim Archie</t>
  </si>
  <si>
    <t>Daniel Donovan</t>
  </si>
  <si>
    <t>Kimberley Garcia</t>
  </si>
  <si>
    <t>Jenna Rossell</t>
  </si>
  <si>
    <t>Jonathan Yu</t>
  </si>
  <si>
    <t>Nicole Romano</t>
  </si>
  <si>
    <t>Hunter Choate</t>
  </si>
  <si>
    <t>NITI CHOPRA</t>
  </si>
  <si>
    <t>Seyed Saman Babaeiha</t>
  </si>
  <si>
    <t>Colleen Copeland</t>
  </si>
  <si>
    <t>Grace Park</t>
  </si>
  <si>
    <t>Christopher Sutton</t>
  </si>
  <si>
    <t>Haofei Wang</t>
  </si>
  <si>
    <t>Jessica Heesh Butler</t>
  </si>
  <si>
    <t>Isabel Shephard</t>
  </si>
  <si>
    <t>Matt Gordon</t>
  </si>
  <si>
    <t>Heather McAllister</t>
  </si>
  <si>
    <t>Jose Santiago</t>
  </si>
  <si>
    <t>Harlin Sanders</t>
  </si>
  <si>
    <t>Jordan Cohl</t>
  </si>
  <si>
    <t>Ugulay Sloan</t>
  </si>
  <si>
    <t>Dahlia Kasperski</t>
  </si>
  <si>
    <t>Daniel Maxwell</t>
  </si>
  <si>
    <t>Patience Dean</t>
  </si>
  <si>
    <t>Christopher Ball</t>
  </si>
  <si>
    <t>Kofi Quansah</t>
  </si>
  <si>
    <t>Nikou Golchin</t>
  </si>
  <si>
    <t>Tobina Sharples</t>
  </si>
  <si>
    <t>Khalil Al Hamad</t>
  </si>
  <si>
    <t>Michelle Taylan</t>
  </si>
  <si>
    <t>Korea Economic Institute (KEI)</t>
  </si>
  <si>
    <t>NFIB</t>
  </si>
  <si>
    <t>JSBM Management and Special Projects 2015-16</t>
  </si>
  <si>
    <t>Chapter fees for 2015-16</t>
  </si>
  <si>
    <t>Conferencecall.com invoice for past three months</t>
  </si>
  <si>
    <t>Hotel expense for Ki-Chan Kim</t>
  </si>
  <si>
    <t>Hotel in Indonesia for Ayman ElTarabishy for chapter meetings</t>
  </si>
  <si>
    <t>Lunch expense for meeting with Ki-Chan Kim, Michael and AET</t>
  </si>
  <si>
    <t>Airfare for Ki-Chan Kim</t>
  </si>
  <si>
    <t>Chapter fees 2015-16</t>
  </si>
  <si>
    <t>Lunch expense for meeting with Ki-Chan Kim, Ayman El Tarabishy and others</t>
  </si>
  <si>
    <t>Domain hosting services renewal charge</t>
  </si>
  <si>
    <t>Domain hosting services monthly charge</t>
  </si>
  <si>
    <t>Domain hosting services renewal charges</t>
  </si>
  <si>
    <t>Sept invoice for office work</t>
  </si>
  <si>
    <t>Transfer for Ki-Chan travel expenses for GW Oct Conference</t>
  </si>
  <si>
    <t>Airfare to Singapore for meetings with chapter re: ACSB</t>
  </si>
  <si>
    <t>Ayman hotel expense in NY for meetings re ICSB 2016. W Hoboken prospective partner</t>
  </si>
  <si>
    <t>Flight for ACSB 2015 conference in Malaysia; meetings following in Korea</t>
  </si>
  <si>
    <t>Deposit for the Majesty Yacht for ICSB 2016 Gala event on Friday June 17, 2016</t>
  </si>
  <si>
    <t>Q4 Invoice 2014-15 &lt;July-Sept&gt;</t>
  </si>
  <si>
    <t>Affiliate Fees Billed for Q2 2015-16 &lt;July-Sept 2015&gt;</t>
  </si>
  <si>
    <t>New member registrations at ICSB 2015 (Refer excel titled ECSB_ICSB Delegates 2015_ with ECSB Me...</t>
  </si>
  <si>
    <t>New member at ICSB 2015 - Prof. Louis Jacques Filion</t>
  </si>
  <si>
    <t>New member at ICSB 2015 - Dr. Jane Hession</t>
  </si>
  <si>
    <t>Affiliate Fees Billed for Developing Country members</t>
  </si>
  <si>
    <t>New student registrations at ICSB 2015 (Mr. Najib Afa and Ms. Anabela Dinis)</t>
  </si>
  <si>
    <t>Partnership agreement - Contribution to support the launch of KMI and the 6th annual GW October ...</t>
  </si>
  <si>
    <t>Sponsorship of the GW October 2015 Conference (www.gwoctober.com) and the Gala Dinner event</t>
  </si>
  <si>
    <t>Office Fee - Q1 2015-16</t>
  </si>
  <si>
    <t>41051 · ICSB GW Conference Registration</t>
  </si>
  <si>
    <t>Total 41051 · ICSB GW Conference Registration</t>
  </si>
  <si>
    <t>92299</t>
  </si>
  <si>
    <t>1329</t>
  </si>
  <si>
    <t>1103</t>
  </si>
  <si>
    <t>1104</t>
  </si>
  <si>
    <t>1105</t>
  </si>
  <si>
    <t>1106</t>
  </si>
  <si>
    <t>1107</t>
  </si>
  <si>
    <t>694</t>
  </si>
  <si>
    <t>698</t>
  </si>
  <si>
    <t>Intll Bank for Reconstruction Development</t>
  </si>
  <si>
    <t>Abd Rahman Mamat</t>
  </si>
  <si>
    <t>Kauffman Foundation</t>
  </si>
  <si>
    <t>J. Hanns Pichler</t>
  </si>
  <si>
    <t>Staples</t>
  </si>
  <si>
    <t>Bowker</t>
  </si>
  <si>
    <t>Paul Reynolds</t>
  </si>
  <si>
    <t>GW Catering</t>
  </si>
  <si>
    <t>Melrose Hotel DC</t>
  </si>
  <si>
    <t>Patissere Poupon</t>
  </si>
  <si>
    <t>Asia SME Business Events</t>
  </si>
  <si>
    <t>Curb</t>
  </si>
  <si>
    <t>Purple Onion Catering</t>
  </si>
  <si>
    <t>Press Express</t>
  </si>
  <si>
    <t>Eventbrite</t>
  </si>
  <si>
    <t>Crowne Plaza Singapore</t>
  </si>
  <si>
    <t>Carl Lotter</t>
  </si>
  <si>
    <t>SUDHIR SIDHU</t>
  </si>
  <si>
    <t>Robert Bass</t>
  </si>
  <si>
    <t>Sudha Joseph</t>
  </si>
  <si>
    <t>Boingo Wireless</t>
  </si>
  <si>
    <t>MARLA GARDNER</t>
  </si>
  <si>
    <t>King Bibby</t>
  </si>
  <si>
    <t>Robert Snyder</t>
  </si>
  <si>
    <t>Juan Garza</t>
  </si>
  <si>
    <t>Chinyelu Nwasike</t>
  </si>
  <si>
    <t>Gabrielle Williams</t>
  </si>
  <si>
    <t>John Throop</t>
  </si>
  <si>
    <t>Anna Cristina Lao</t>
  </si>
  <si>
    <t>Radhika Rajasekaran</t>
  </si>
  <si>
    <t>rubina heptulla</t>
  </si>
  <si>
    <t>Danielle Waldrop</t>
  </si>
  <si>
    <t>Brittany Edmondson</t>
  </si>
  <si>
    <t>Timothy Hale</t>
  </si>
  <si>
    <t>Craig Selinger</t>
  </si>
  <si>
    <t>Curt Stankovic</t>
  </si>
  <si>
    <t>Kimberly Shafer-Weaver</t>
  </si>
  <si>
    <t>School of Systems and Enterprises</t>
  </si>
  <si>
    <t>Payment for GW Oct Thursday activities for lunch and afternoon panel in MC building</t>
  </si>
  <si>
    <t>Transfer for keynote speaker for travel to DC from Malaysia</t>
  </si>
  <si>
    <t>Webinar monthly chagres for last two</t>
  </si>
  <si>
    <t>Sponsorship for the GW October 2015 Conference</t>
  </si>
  <si>
    <t>Affiliate fees</t>
  </si>
  <si>
    <t>Printing expense for GW Oct conf - posters, brochures and business cards</t>
  </si>
  <si>
    <t>Vp Historian Travel for past two years</t>
  </si>
  <si>
    <t>Airfare for Michael Battaglia to attend OECD meetings in Paris, France</t>
  </si>
  <si>
    <t>Namecard supplies for GW Oct 2015</t>
  </si>
  <si>
    <t>ISBN registration renewal</t>
  </si>
  <si>
    <t>Travel expenses to attend the GW October 2015 Conference</t>
  </si>
  <si>
    <t>Catering for GW Oct breakfast and USASBE SE program breakfast and lunch</t>
  </si>
  <si>
    <t>Sandra hotel expense for GW Oct 2015</t>
  </si>
  <si>
    <t>Cristos hotel expense for GW Oct 2015</t>
  </si>
  <si>
    <t>Expense for ceremonial cake at GW Oct 2015 re: KMI</t>
  </si>
  <si>
    <t>Plaques for GW Oct 2015 conference</t>
  </si>
  <si>
    <t>Contribution for the ACSB conference in Miri, Malaysia. Attendance for VIPs and Board members</t>
  </si>
  <si>
    <t>Taxi expense per Ayman El Tarabishy</t>
  </si>
  <si>
    <t>Catering expense for the GW Oct conference Gala dinner</t>
  </si>
  <si>
    <t>Priting of the programs (q.125) for the GW October Conference</t>
  </si>
  <si>
    <t>ATM withdraw in Singapore pet AET</t>
  </si>
  <si>
    <t>International withdraw fee</t>
  </si>
  <si>
    <t>Business cards fpr Dilara Bogut</t>
  </si>
  <si>
    <t>Registration revenue for GW Oct 2015 via eventbrite</t>
  </si>
  <si>
    <t>Registration for the USASBE SE program in DC - Sandra Funbach</t>
  </si>
  <si>
    <t>Alex DeNoble Hotel expense for GW Oct 2015</t>
  </si>
  <si>
    <t>Hotel expense in Singapore</t>
  </si>
  <si>
    <t>Ayman airfare to Singapore for meetings with chapter re: ACSB</t>
  </si>
  <si>
    <t>HBDI Survey Instrument - Student Fee</t>
  </si>
  <si>
    <t>Contribution for Sept. 2015 - May 2016 access - HBDI Survey Access for Students at Stevens Insti...</t>
  </si>
  <si>
    <t>Contributions for sponsorship of Best Paper Awards presented at the meeting of Red Pymes 2015</t>
  </si>
  <si>
    <t>60056 · Insurance</t>
  </si>
  <si>
    <t>Total 60056 · Insurance</t>
  </si>
  <si>
    <t>1111</t>
  </si>
  <si>
    <t>1110</t>
  </si>
  <si>
    <t>370768</t>
  </si>
  <si>
    <t>1334</t>
  </si>
  <si>
    <t>Meritz Hotel Miri</t>
  </si>
  <si>
    <t>Singapore Air</t>
  </si>
  <si>
    <t>Sogong-dong department store</t>
  </si>
  <si>
    <t>Lotte Hotel Seoul</t>
  </si>
  <si>
    <t>Adobe Systems</t>
  </si>
  <si>
    <t>Philadelphia Insurance Companies</t>
  </si>
  <si>
    <t>Sheraton</t>
  </si>
  <si>
    <t>Tao New York</t>
  </si>
  <si>
    <t>Restaurant Associates</t>
  </si>
  <si>
    <t>Au Bon Pain GWU</t>
  </si>
  <si>
    <t>HERRMANN INTERNATIonal</t>
  </si>
  <si>
    <t>SEQUOIA - EL ZAMAL Cairo</t>
  </si>
  <si>
    <t>Publico Stockholm</t>
  </si>
  <si>
    <t>Taxi Stockholm</t>
  </si>
  <si>
    <t>Dalila Birem</t>
  </si>
  <si>
    <t>Alex Paley</t>
  </si>
  <si>
    <t>Ryan Socwell</t>
  </si>
  <si>
    <t>Andrew Slaughter</t>
  </si>
  <si>
    <t>ROBERT HENRY</t>
  </si>
  <si>
    <t>thomas mcguire</t>
  </si>
  <si>
    <t>Sobia Farooq</t>
  </si>
  <si>
    <t>Cielo Maca</t>
  </si>
  <si>
    <t>Ankur Modi</t>
  </si>
  <si>
    <t>Bianca Kozloff</t>
  </si>
  <si>
    <t>OMOBOLA BALOGUN</t>
  </si>
  <si>
    <t>Misty Boachie</t>
  </si>
  <si>
    <t>Donna Brinkmeyer</t>
  </si>
  <si>
    <t>Shehnaz Pancholi</t>
  </si>
  <si>
    <t>Emmanuel Bayongan</t>
  </si>
  <si>
    <t>Andrew Hitt</t>
  </si>
  <si>
    <t>Casey Lafferty</t>
  </si>
  <si>
    <t>Benjamen Wilson</t>
  </si>
  <si>
    <t>Mark Andrzejewski</t>
  </si>
  <si>
    <t>Matthew Tobin</t>
  </si>
  <si>
    <t>Kim Vu</t>
  </si>
  <si>
    <t>Jun Ye</t>
  </si>
  <si>
    <t>Alka Shaunik</t>
  </si>
  <si>
    <t>Thomasq Collalto</t>
  </si>
  <si>
    <t>Candice Tate</t>
  </si>
  <si>
    <t>Edwin Shadzeka</t>
  </si>
  <si>
    <t>Karla Young</t>
  </si>
  <si>
    <t>Justin Martin</t>
  </si>
  <si>
    <t>Christine Bartel</t>
  </si>
  <si>
    <t>nami kim</t>
  </si>
  <si>
    <t>Michael Lospinuso MD FACS</t>
  </si>
  <si>
    <t>IVONNE REYNOLDS</t>
  </si>
  <si>
    <t>Moeed Azam</t>
  </si>
  <si>
    <t>Meghan O'Brien</t>
  </si>
  <si>
    <t>Tiffany Kobashigawa</t>
  </si>
  <si>
    <t>Kevin Anannnab</t>
  </si>
  <si>
    <t>HERLI BENITEZ-DANAO</t>
  </si>
  <si>
    <t>jeffrey skelton</t>
  </si>
  <si>
    <t>Max McCoy</t>
  </si>
  <si>
    <t>Jean Dominique Morancy</t>
  </si>
  <si>
    <t>Kevin Robinson</t>
  </si>
  <si>
    <t>Robert Wayner</t>
  </si>
  <si>
    <t>Theodora Sergiou</t>
  </si>
  <si>
    <t>Transfer for expenses related to directors travel approved by Geralyn Franklin</t>
  </si>
  <si>
    <t>ATM withdraw in Seoul per AET</t>
  </si>
  <si>
    <t>Non-wells ATM withdraw fee</t>
  </si>
  <si>
    <t>Hotel expense in Miri for Ayman El Tarabishy</t>
  </si>
  <si>
    <t>Hotel expense in Singapore for Dilara Bogut</t>
  </si>
  <si>
    <t>Travel expense in Singapore re: ACSB 2015</t>
  </si>
  <si>
    <t>travel expense in seoul re AET</t>
  </si>
  <si>
    <t>Travel expense in Seoul for ACSB conference re: AET</t>
  </si>
  <si>
    <t>Non-wells atm transaction fee</t>
  </si>
  <si>
    <t>Adobe creative suite download</t>
  </si>
  <si>
    <t>Miri conference work</t>
  </si>
  <si>
    <t>Yearly Liability Insurance Renewal</t>
  </si>
  <si>
    <t>Promotional material (ICSB2016 and Acaedmy) for conferences in Europe</t>
  </si>
  <si>
    <t>Hotel expense forJeff Alves for WB event</t>
  </si>
  <si>
    <t>Transfer for Ki-Chan travel expenses</t>
  </si>
  <si>
    <t>Hotel in New York for AET</t>
  </si>
  <si>
    <t>NY trip expense per AET</t>
  </si>
  <si>
    <t>Contribution for Sandra Furnbach SE program</t>
  </si>
  <si>
    <t>Returned wire</t>
  </si>
  <si>
    <t>Hotel expense for Ki-Chan Kim - REFUND</t>
  </si>
  <si>
    <t>Meal expense per AET</t>
  </si>
  <si>
    <t>Affiliate Fees 2015-16</t>
  </si>
  <si>
    <t>HBDI survey instrument per A. Tarabishy</t>
  </si>
  <si>
    <t>Meal expense in Cairo per AET</t>
  </si>
  <si>
    <t>hbdi access</t>
  </si>
  <si>
    <t>Contribution for Doc Exchange</t>
  </si>
  <si>
    <t>International transaction purchase fee</t>
  </si>
  <si>
    <t>Invoice 708 Q2</t>
  </si>
  <si>
    <t>Hotel in Giza for AET</t>
  </si>
  <si>
    <t>ATM withdraw in Stockholm per AET</t>
  </si>
  <si>
    <t>ATM fee</t>
  </si>
  <si>
    <t>Meal expense for AET in Stockholm</t>
  </si>
  <si>
    <t>Taxi cab in Stockholm for AET</t>
  </si>
  <si>
    <t>1113</t>
  </si>
  <si>
    <t>1114</t>
  </si>
  <si>
    <t>1116</t>
  </si>
  <si>
    <t>1108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</si>
  <si>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</si>
  <si>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</si>
  <si>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</si>
  <si>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</si>
  <si>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</si>
  <si>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</si>
  <si>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</si>
  <si>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</si>
  <si>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</si>
  <si>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</si>
  <si>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</si>
  <si>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</si>
  <si>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Tony Mendes</t>
  </si>
  <si>
    <t>Daniel Goering</t>
  </si>
  <si>
    <t>Abdullah Al Shukaili</t>
  </si>
  <si>
    <t>Carissa Reiniger</t>
  </si>
  <si>
    <t>Edo Rinaldo</t>
  </si>
  <si>
    <t>Ashraf Borham</t>
  </si>
  <si>
    <t>Vistaprint Netherlands B.V.</t>
  </si>
  <si>
    <t>Hezron Osano</t>
  </si>
  <si>
    <t>Aaron Smith</t>
  </si>
  <si>
    <t>NXTPROMO GHANA</t>
  </si>
  <si>
    <t>Airfare expense for attend SE conference in Egypt per AET</t>
  </si>
  <si>
    <t>Contribution to winner of ECSB-USASBE Doc Exchange- attended RENT (USASBE contributed $500, ICSB...</t>
  </si>
  <si>
    <t>Webinar monthly chagres for last month</t>
  </si>
  <si>
    <t>Payment for JSBM Best Paper Sponsorship at USASBE 2016 - Editor's Choice Award</t>
  </si>
  <si>
    <t>Host payment #2</t>
  </si>
  <si>
    <t>Nov invoice for office work</t>
  </si>
  <si>
    <t>DC Central Kitchen catering expense for lunch at GW Oct 15</t>
  </si>
  <si>
    <t>Airfare for Michael Battaglia to attend USASBE 16 in San Diego</t>
  </si>
  <si>
    <t>New affiliatre fee (discount negotiated)</t>
  </si>
  <si>
    <t>Catering at World Bank for Day One</t>
  </si>
  <si>
    <t>ICSB2016 Registration</t>
  </si>
  <si>
    <t>Student Membership</t>
  </si>
  <si>
    <t>New business cards for Luca Iandoli</t>
  </si>
  <si>
    <t>Q2 Invoice 2015-16 &lt;Oct-Dec&gt;</t>
  </si>
  <si>
    <t>Affiliate Fees Billed for 1st Year New Affiliate</t>
  </si>
  <si>
    <t>Affiliate Fees Billed for Q3 2015-16 &lt;Nov-Dec 2015&gt;</t>
  </si>
  <si>
    <t>Affiliate Fees Billed for Q3 2015-16 &lt;Oct-Dec 2015&gt;</t>
  </si>
  <si>
    <t>Affiliate Fees Billed for DC members Q3</t>
  </si>
  <si>
    <t>Affiliate Fees Billed for Q3 2015-16 &lt;Oct-Dec&gt;</t>
  </si>
  <si>
    <t>Organization and University Membership - One-year Term - January 2016 until January 2017</t>
  </si>
  <si>
    <t>Theodora Sergiou, Nicholas Pools Inc., 1820 Lakewood Road, Toms River, NJ 08755  tsergiou@nichol...</t>
  </si>
  <si>
    <t>Carissa Reiniger, Silver Lining, 228 Park Avenue South, #46021, New York, NY 10003  carissa@smal...</t>
  </si>
  <si>
    <t>Waskaleska Mercado, PO BOX 142466, ARECBO, PR 00614  was_mer_jim@yahoo.com  $125- individual</t>
  </si>
  <si>
    <t>JSBM ONLINE; editions 54.1; 54.2; 54.3; 54.4 ($5 per year for individual  member; $15 for print;...</t>
  </si>
  <si>
    <t>JSBM Online subscriptions; editions 54.1; 54.2; 54.3; 54.4 ($5 per year for   individual member;...</t>
  </si>
  <si>
    <t>Office Fee - Q2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</si>
</sst>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#,##0.00;\-#,##0.00"/>
    <numFmt numFmtId="166" formatCode="mm/dd/yyyy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2" borderId="1" xfId="0" applyNumberFormat="1" applyFont="1" applyFill="1" applyBorder="1"/>
    <xf numFmtId="0" fontId="2" fillId="2" borderId="2" xfId="0" applyFont="1" applyFill="1" applyBorder="1"/>
    <xf numFmtId="0" fontId="3" fillId="0" borderId="0" xfId="0" applyFont="1"/>
    <xf numFmtId="49" fontId="4" fillId="2" borderId="1" xfId="0" applyNumberFormat="1" applyFont="1" applyFill="1" applyBorder="1"/>
    <xf numFmtId="0" fontId="1" fillId="3" borderId="3" xfId="0" applyFont="1" applyFill="1" applyBorder="1"/>
    <xf numFmtId="164" fontId="0" fillId="0" borderId="4" xfId="0" applyNumberFormat="1" applyBorder="1"/>
    <xf numFmtId="0" fontId="0" fillId="0" borderId="0" xfId="0" applyFont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0" fontId="0" fillId="0" borderId="8" xfId="0" applyBorder="1"/>
    <xf numFmtId="0" fontId="0" fillId="4" borderId="7" xfId="0" applyFill="1" applyBorder="1"/>
    <xf numFmtId="164" fontId="0" fillId="4" borderId="8" xfId="0" applyNumberFormat="1" applyFill="1" applyBorder="1"/>
    <xf numFmtId="164" fontId="0" fillId="0" borderId="0" xfId="0" applyNumberFormat="1"/>
    <xf numFmtId="164" fontId="5" fillId="4" borderId="4" xfId="0" applyNumberFormat="1" applyFont="1" applyFill="1" applyBorder="1"/>
    <xf numFmtId="0" fontId="0" fillId="0" borderId="0" xfId="0" applyBorder="1"/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49" fontId="0" fillId="0" borderId="0" xfId="0" applyNumberFormat="1"/>
    <xf numFmtId="49" fontId="6" fillId="0" borderId="0" xfId="0" applyNumberFormat="1" applyFont="1"/>
    <xf numFmtId="165" fontId="6" fillId="0" borderId="0" xfId="0" applyNumberFormat="1" applyFont="1"/>
    <xf numFmtId="166" fontId="6" fillId="0" borderId="0" xfId="0" applyNumberFormat="1" applyFont="1"/>
    <xf numFmtId="49" fontId="7" fillId="0" borderId="0" xfId="0" applyNumberFormat="1" applyFont="1"/>
    <xf numFmtId="166" fontId="7" fillId="0" borderId="0" xfId="0" applyNumberFormat="1" applyFont="1"/>
    <xf numFmtId="165" fontId="7" fillId="0" borderId="0" xfId="0" applyNumberFormat="1" applyFont="1"/>
    <xf numFmtId="165" fontId="7" fillId="0" borderId="11" xfId="0" applyNumberFormat="1" applyFont="1" applyBorder="1"/>
    <xf numFmtId="165" fontId="7" fillId="0" borderId="0" xfId="0" applyNumberFormat="1" applyFont="1" applyBorder="1"/>
    <xf numFmtId="165" fontId="7" fillId="0" borderId="12" xfId="0" applyNumberFormat="1" applyFont="1" applyBorder="1"/>
    <xf numFmtId="165" fontId="7" fillId="0" borderId="13" xfId="0" applyNumberFormat="1" applyFont="1" applyBorder="1"/>
    <xf numFmtId="165" fontId="6" fillId="0" borderId="14" xfId="0" applyNumberFormat="1" applyFont="1" applyBorder="1"/>
    <xf numFmtId="0" fontId="6" fillId="0" borderId="0" xfId="0" applyFont="1"/>
    <xf numFmtId="49" fontId="0" fillId="0" borderId="0" xfId="0" applyNumberFormat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Net Income</c:v>
          </c:tx>
          <c:cat>
            <c:strRef>
              <c:f>Summary!$H$18:$H$29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 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Summary!$I$18:$I$29</c:f>
              <c:numCache>
                <c:formatCode>"$"#,##0.00</c:formatCode>
                <c:ptCount val="12"/>
                <c:pt idx="0">
                  <c:v>299651.64</c:v>
                </c:pt>
                <c:pt idx="1">
                  <c:v>-64706.22</c:v>
                </c:pt>
                <c:pt idx="2">
                  <c:v>-135587.28</c:v>
                </c:pt>
                <c:pt idx="3">
                  <c:v>10463.400000000001</c:v>
                </c:pt>
                <c:pt idx="4">
                  <c:v>-670.89999999999964</c:v>
                </c:pt>
                <c:pt idx="5">
                  <c:v>-32842.82</c:v>
                </c:pt>
                <c:pt idx="6">
                  <c:v>-23975.420000000002</c:v>
                </c:pt>
                <c:pt idx="7">
                  <c:v>-46709.38</c:v>
                </c:pt>
                <c:pt idx="8">
                  <c:v>7377.2799999999988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6032"/>
        <c:axId val="176717824"/>
      </c:lineChart>
      <c:catAx>
        <c:axId val="154476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76717824"/>
        <c:crosses val="autoZero"/>
        <c:auto val="1"/>
        <c:lblAlgn val="ctr"/>
        <c:lblOffset val="100"/>
        <c:noMultiLvlLbl val="0"/>
      </c:catAx>
      <c:valAx>
        <c:axId val="17671782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54476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4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31</xdr:row>
      <xdr:rowOff>19050</xdr:rowOff>
    </xdr:from>
    <xdr:to>
      <xdr:col>13</xdr:col>
      <xdr:colOff>190500</xdr:colOff>
      <xdr:row>53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41" name="FILTER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42" name="HEADER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8193" name="FILTER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8194" name="HEADER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8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8.xml"/><Relationship Id="rId5" Type="http://schemas.openxmlformats.org/officeDocument/2006/relationships/image" Target="../media/image17.emf"/><Relationship Id="rId4" Type="http://schemas.openxmlformats.org/officeDocument/2006/relationships/control" Target="../activeX/activeX1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2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4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4.xml"/><Relationship Id="rId5" Type="http://schemas.openxmlformats.org/officeDocument/2006/relationships/image" Target="../media/image13.emf"/><Relationship Id="rId4" Type="http://schemas.openxmlformats.org/officeDocument/2006/relationships/control" Target="../activeX/activeX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6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6.xml"/><Relationship Id="rId5" Type="http://schemas.openxmlformats.org/officeDocument/2006/relationships/image" Target="../media/image15.emf"/><Relationship Id="rId4" Type="http://schemas.openxmlformats.org/officeDocument/2006/relationships/control" Target="../activeX/activeX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3"/>
  <sheetViews>
    <sheetView tabSelected="1" workbookViewId="0">
      <selection activeCell="O40" sqref="O40"/>
    </sheetView>
  </sheetViews>
  <sheetFormatPr defaultRowHeight="15" x14ac:dyDescent="0.25"/>
  <cols>
    <col min="2" max="2" width="13.42578125" customWidth="1"/>
    <col min="3" max="3" width="19.85546875" customWidth="1"/>
    <col min="5" max="5" width="13.7109375" customWidth="1"/>
    <col min="6" max="6" width="12.28515625" customWidth="1"/>
    <col min="9" max="9" width="14.140625" customWidth="1"/>
  </cols>
  <sheetData>
    <row r="3" spans="2:9" x14ac:dyDescent="0.25">
      <c r="B3" s="1" t="s">
        <v>20</v>
      </c>
      <c r="C3" s="2"/>
      <c r="E3" s="3"/>
    </row>
    <row r="4" spans="2:9" x14ac:dyDescent="0.25">
      <c r="B4" s="4"/>
      <c r="C4" s="2"/>
      <c r="E4" s="3" t="s">
        <v>0</v>
      </c>
    </row>
    <row r="5" spans="2:9" x14ac:dyDescent="0.25">
      <c r="B5" s="5" t="s">
        <v>1</v>
      </c>
      <c r="C5" s="6">
        <v>24645</v>
      </c>
      <c r="E5" s="7" t="s">
        <v>21</v>
      </c>
    </row>
    <row r="6" spans="2:9" x14ac:dyDescent="0.25">
      <c r="B6" s="8"/>
      <c r="C6" s="9"/>
    </row>
    <row r="7" spans="2:9" x14ac:dyDescent="0.25">
      <c r="B7" s="8"/>
      <c r="C7" s="9"/>
    </row>
    <row r="8" spans="2:9" x14ac:dyDescent="0.25">
      <c r="B8" s="10"/>
      <c r="C8" s="11"/>
    </row>
    <row r="9" spans="2:9" x14ac:dyDescent="0.25">
      <c r="B9" s="5" t="s">
        <v>2</v>
      </c>
      <c r="C9" s="6">
        <v>17267.72</v>
      </c>
      <c r="E9" t="s">
        <v>23</v>
      </c>
    </row>
    <row r="10" spans="2:9" x14ac:dyDescent="0.25">
      <c r="B10" s="8"/>
      <c r="C10" s="9"/>
      <c r="E10" t="s">
        <v>24</v>
      </c>
    </row>
    <row r="11" spans="2:9" x14ac:dyDescent="0.25">
      <c r="B11" s="10"/>
      <c r="C11" s="12"/>
      <c r="E11" t="s">
        <v>22</v>
      </c>
    </row>
    <row r="12" spans="2:9" x14ac:dyDescent="0.25">
      <c r="B12" s="13" t="s">
        <v>3</v>
      </c>
      <c r="C12" s="14">
        <f>(C5+C6)-(C9+C10)</f>
        <v>7377.2799999999988</v>
      </c>
    </row>
    <row r="15" spans="2:9" x14ac:dyDescent="0.25">
      <c r="B15" s="38" t="s">
        <v>4</v>
      </c>
      <c r="C15" s="39"/>
      <c r="D15" s="39"/>
      <c r="E15" s="39"/>
      <c r="F15" s="39"/>
      <c r="G15" s="39"/>
      <c r="H15" s="39"/>
      <c r="I15" s="40"/>
    </row>
    <row r="17" spans="2:9" x14ac:dyDescent="0.25">
      <c r="B17" s="41" t="s">
        <v>1</v>
      </c>
      <c r="C17" s="42"/>
      <c r="E17" s="41" t="s">
        <v>2</v>
      </c>
      <c r="F17" s="42"/>
      <c r="H17" s="41" t="s">
        <v>3</v>
      </c>
      <c r="I17" s="42"/>
    </row>
    <row r="18" spans="2:9" x14ac:dyDescent="0.25">
      <c r="B18" s="8" t="s">
        <v>5</v>
      </c>
      <c r="C18" s="9">
        <v>352607.71</v>
      </c>
      <c r="E18" s="8" t="s">
        <v>5</v>
      </c>
      <c r="F18" s="9">
        <v>52956.07</v>
      </c>
      <c r="H18" s="8" t="s">
        <v>5</v>
      </c>
      <c r="I18" s="9">
        <f>C18-F18</f>
        <v>299651.64</v>
      </c>
    </row>
    <row r="19" spans="2:9" x14ac:dyDescent="0.25">
      <c r="B19" s="8" t="s">
        <v>6</v>
      </c>
      <c r="C19" s="9">
        <v>27280.23</v>
      </c>
      <c r="E19" s="8" t="s">
        <v>6</v>
      </c>
      <c r="F19" s="9">
        <v>91986.45</v>
      </c>
      <c r="H19" s="8" t="s">
        <v>6</v>
      </c>
      <c r="I19" s="9">
        <f t="shared" ref="I19:I29" si="0">C19-F19</f>
        <v>-64706.22</v>
      </c>
    </row>
    <row r="20" spans="2:9" x14ac:dyDescent="0.25">
      <c r="B20" s="8" t="s">
        <v>7</v>
      </c>
      <c r="C20" s="9">
        <v>6161.46</v>
      </c>
      <c r="E20" s="8" t="s">
        <v>7</v>
      </c>
      <c r="F20" s="9">
        <v>141748.74</v>
      </c>
      <c r="H20" s="8" t="s">
        <v>7</v>
      </c>
      <c r="I20" s="9">
        <f t="shared" si="0"/>
        <v>-135587.28</v>
      </c>
    </row>
    <row r="21" spans="2:9" x14ac:dyDescent="0.25">
      <c r="B21" s="8" t="s">
        <v>8</v>
      </c>
      <c r="C21" s="9">
        <v>36973.15</v>
      </c>
      <c r="E21" s="8" t="s">
        <v>8</v>
      </c>
      <c r="F21" s="9">
        <v>26509.75</v>
      </c>
      <c r="H21" s="8" t="s">
        <v>8</v>
      </c>
      <c r="I21" s="9">
        <f t="shared" si="0"/>
        <v>10463.400000000001</v>
      </c>
    </row>
    <row r="22" spans="2:9" x14ac:dyDescent="0.25">
      <c r="B22" s="8" t="s">
        <v>9</v>
      </c>
      <c r="C22" s="9">
        <v>10948.29</v>
      </c>
      <c r="E22" s="8" t="s">
        <v>9</v>
      </c>
      <c r="F22" s="9">
        <v>11619.19</v>
      </c>
      <c r="H22" s="8" t="s">
        <v>9</v>
      </c>
      <c r="I22" s="9">
        <f t="shared" si="0"/>
        <v>-670.89999999999964</v>
      </c>
    </row>
    <row r="23" spans="2:9" x14ac:dyDescent="0.25">
      <c r="B23" s="8" t="s">
        <v>10</v>
      </c>
      <c r="C23" s="9">
        <v>2535</v>
      </c>
      <c r="E23" s="8" t="s">
        <v>10</v>
      </c>
      <c r="F23" s="9">
        <v>35377.82</v>
      </c>
      <c r="H23" s="8" t="s">
        <v>10</v>
      </c>
      <c r="I23" s="9">
        <f t="shared" si="0"/>
        <v>-32842.82</v>
      </c>
    </row>
    <row r="24" spans="2:9" x14ac:dyDescent="0.25">
      <c r="B24" s="8" t="s">
        <v>11</v>
      </c>
      <c r="C24" s="9">
        <v>29482.45</v>
      </c>
      <c r="E24" s="8" t="s">
        <v>11</v>
      </c>
      <c r="F24" s="9">
        <v>53457.87</v>
      </c>
      <c r="H24" s="8" t="s">
        <v>11</v>
      </c>
      <c r="I24" s="9">
        <f t="shared" si="0"/>
        <v>-23975.420000000002</v>
      </c>
    </row>
    <row r="25" spans="2:9" x14ac:dyDescent="0.25">
      <c r="B25" s="8" t="s">
        <v>12</v>
      </c>
      <c r="C25" s="9">
        <v>8293.1200000000008</v>
      </c>
      <c r="D25" s="15"/>
      <c r="E25" s="8" t="s">
        <v>12</v>
      </c>
      <c r="F25" s="9">
        <v>55002.5</v>
      </c>
      <c r="G25" s="15"/>
      <c r="H25" s="8" t="s">
        <v>12</v>
      </c>
      <c r="I25" s="9">
        <f t="shared" si="0"/>
        <v>-46709.38</v>
      </c>
    </row>
    <row r="26" spans="2:9" x14ac:dyDescent="0.25">
      <c r="B26" s="8" t="s">
        <v>13</v>
      </c>
      <c r="C26" s="9">
        <v>24645</v>
      </c>
      <c r="D26" s="15"/>
      <c r="E26" s="8" t="s">
        <v>13</v>
      </c>
      <c r="F26" s="9">
        <v>17267.72</v>
      </c>
      <c r="G26" s="15"/>
      <c r="H26" s="8" t="s">
        <v>13</v>
      </c>
      <c r="I26" s="9">
        <f t="shared" si="0"/>
        <v>7377.2799999999988</v>
      </c>
    </row>
    <row r="27" spans="2:9" x14ac:dyDescent="0.25">
      <c r="B27" s="8" t="s">
        <v>14</v>
      </c>
      <c r="C27" s="9">
        <v>0</v>
      </c>
      <c r="E27" s="8" t="s">
        <v>14</v>
      </c>
      <c r="F27" s="9">
        <v>0</v>
      </c>
      <c r="H27" s="8" t="s">
        <v>15</v>
      </c>
      <c r="I27" s="9">
        <f t="shared" si="0"/>
        <v>0</v>
      </c>
    </row>
    <row r="28" spans="2:9" x14ac:dyDescent="0.25">
      <c r="B28" s="8" t="s">
        <v>16</v>
      </c>
      <c r="C28" s="9">
        <v>0</v>
      </c>
      <c r="E28" s="8" t="s">
        <v>16</v>
      </c>
      <c r="F28" s="9">
        <v>0</v>
      </c>
      <c r="H28" s="8" t="s">
        <v>16</v>
      </c>
      <c r="I28" s="9">
        <f t="shared" si="0"/>
        <v>0</v>
      </c>
    </row>
    <row r="29" spans="2:9" x14ac:dyDescent="0.25">
      <c r="B29" s="10" t="s">
        <v>17</v>
      </c>
      <c r="C29" s="11">
        <v>0</v>
      </c>
      <c r="E29" s="10" t="s">
        <v>17</v>
      </c>
      <c r="F29" s="11">
        <v>0</v>
      </c>
      <c r="H29" s="10" t="s">
        <v>17</v>
      </c>
      <c r="I29" s="9">
        <f t="shared" si="0"/>
        <v>0</v>
      </c>
    </row>
    <row r="30" spans="2:9" x14ac:dyDescent="0.25">
      <c r="B30" s="13" t="s">
        <v>18</v>
      </c>
      <c r="C30" s="14">
        <f>SUM(C18:C29)</f>
        <v>498926.41000000003</v>
      </c>
      <c r="E30" s="13" t="s">
        <v>18</v>
      </c>
      <c r="F30" s="14">
        <f>SUM(F18:F29)</f>
        <v>485926.11</v>
      </c>
      <c r="H30" s="13" t="s">
        <v>19</v>
      </c>
      <c r="I30" s="16">
        <f>SUM(I18:I29)</f>
        <v>13000.30000000001</v>
      </c>
    </row>
    <row r="32" spans="2:9" x14ac:dyDescent="0.25">
      <c r="B32" s="17"/>
      <c r="C32" s="15"/>
    </row>
    <row r="33" spans="2:3" x14ac:dyDescent="0.25">
      <c r="B33" s="17"/>
      <c r="C33" s="15"/>
    </row>
    <row r="34" spans="2:3" x14ac:dyDescent="0.25">
      <c r="C34" s="15"/>
    </row>
    <row r="35" spans="2:3" x14ac:dyDescent="0.25">
      <c r="C35" s="15"/>
    </row>
    <row r="36" spans="2:3" x14ac:dyDescent="0.25">
      <c r="C36" s="15"/>
    </row>
    <row r="37" spans="2:3" x14ac:dyDescent="0.25">
      <c r="C37" s="15"/>
    </row>
    <row r="38" spans="2:3" x14ac:dyDescent="0.25">
      <c r="C38" s="15"/>
    </row>
    <row r="39" spans="2:3" x14ac:dyDescent="0.25">
      <c r="C39" s="15"/>
    </row>
    <row r="40" spans="2:3" x14ac:dyDescent="0.25">
      <c r="B40" s="17"/>
      <c r="C40" s="18"/>
    </row>
    <row r="41" spans="2:3" x14ac:dyDescent="0.25">
      <c r="C41" s="15"/>
    </row>
    <row r="43" spans="2:3" x14ac:dyDescent="0.25">
      <c r="B43" s="19"/>
      <c r="C43" s="20"/>
    </row>
  </sheetData>
  <mergeCells count="4">
    <mergeCell ref="B15:I15"/>
    <mergeCell ref="B17:C17"/>
    <mergeCell ref="E17:F17"/>
    <mergeCell ref="H17:I1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S203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7" customWidth="1"/>
    <col min="4" max="4" width="32.5703125" style="37" customWidth="1"/>
    <col min="5" max="5" width="6.85546875" style="37" bestFit="1" customWidth="1"/>
    <col min="6" max="6" width="2.28515625" style="37" customWidth="1"/>
    <col min="7" max="7" width="8.7109375" style="37" bestFit="1" customWidth="1"/>
    <col min="8" max="8" width="2.28515625" style="37" customWidth="1"/>
    <col min="9" max="9" width="6" style="37" bestFit="1" customWidth="1"/>
    <col min="10" max="10" width="2.28515625" style="37" customWidth="1"/>
    <col min="11" max="11" width="28.85546875" style="37" bestFit="1" customWidth="1"/>
    <col min="12" max="12" width="2.28515625" style="37" customWidth="1"/>
    <col min="13" max="13" width="30.7109375" style="37" customWidth="1"/>
    <col min="14" max="14" width="2.28515625" style="37" customWidth="1"/>
    <col min="15" max="15" width="29.42578125" style="37" bestFit="1" customWidth="1"/>
    <col min="16" max="16" width="2.28515625" style="37" customWidth="1"/>
    <col min="17" max="17" width="8.42578125" style="37" bestFit="1" customWidth="1"/>
    <col min="18" max="18" width="2.28515625" style="37" customWidth="1"/>
    <col min="19" max="19" width="9.28515625" style="37" bestFit="1" customWidth="1"/>
  </cols>
  <sheetData>
    <row r="1" spans="1:19" s="36" customFormat="1" ht="15.75" thickBot="1" x14ac:dyDescent="0.3">
      <c r="A1" s="34"/>
      <c r="B1" s="34"/>
      <c r="C1" s="34"/>
      <c r="D1" s="34"/>
      <c r="E1" s="35" t="s">
        <v>25</v>
      </c>
      <c r="F1" s="34"/>
      <c r="G1" s="35" t="s">
        <v>26</v>
      </c>
      <c r="H1" s="34"/>
      <c r="I1" s="35" t="s">
        <v>27</v>
      </c>
      <c r="J1" s="34"/>
      <c r="K1" s="35" t="s">
        <v>28</v>
      </c>
      <c r="L1" s="34"/>
      <c r="M1" s="35" t="s">
        <v>29</v>
      </c>
      <c r="N1" s="34"/>
      <c r="O1" s="35" t="s">
        <v>30</v>
      </c>
      <c r="P1" s="34"/>
      <c r="Q1" s="35" t="s">
        <v>31</v>
      </c>
      <c r="R1" s="34"/>
      <c r="S1" s="35" t="s">
        <v>32</v>
      </c>
    </row>
    <row r="2" spans="1:19" ht="15.75" thickTop="1" x14ac:dyDescent="0.25">
      <c r="A2" s="22"/>
      <c r="B2" s="22" t="s">
        <v>33</v>
      </c>
      <c r="C2" s="22"/>
      <c r="D2" s="22"/>
      <c r="E2" s="22"/>
      <c r="F2" s="22"/>
      <c r="G2" s="24"/>
      <c r="H2" s="22"/>
      <c r="I2" s="22"/>
      <c r="J2" s="22"/>
      <c r="K2" s="22"/>
      <c r="L2" s="22"/>
      <c r="M2" s="22"/>
      <c r="N2" s="22"/>
      <c r="O2" s="22"/>
      <c r="P2" s="22"/>
      <c r="Q2" s="23"/>
      <c r="R2" s="22"/>
      <c r="S2" s="23">
        <v>35545.25</v>
      </c>
    </row>
    <row r="3" spans="1:19" x14ac:dyDescent="0.25">
      <c r="A3" s="25"/>
      <c r="B3" s="25"/>
      <c r="C3" s="25"/>
      <c r="D3" s="25"/>
      <c r="E3" s="25" t="s">
        <v>104</v>
      </c>
      <c r="F3" s="25"/>
      <c r="G3" s="26">
        <v>42339</v>
      </c>
      <c r="H3" s="25"/>
      <c r="I3" s="25" t="s">
        <v>759</v>
      </c>
      <c r="J3" s="25"/>
      <c r="K3" s="25" t="s">
        <v>775</v>
      </c>
      <c r="L3" s="25"/>
      <c r="M3" s="25" t="s">
        <v>785</v>
      </c>
      <c r="N3" s="25"/>
      <c r="O3" s="25" t="s">
        <v>93</v>
      </c>
      <c r="P3" s="25"/>
      <c r="Q3" s="27">
        <v>-1391.93</v>
      </c>
      <c r="R3" s="25"/>
      <c r="S3" s="27">
        <f>ROUND(S2+Q3,5)</f>
        <v>34153.32</v>
      </c>
    </row>
    <row r="4" spans="1:19" x14ac:dyDescent="0.25">
      <c r="A4" s="25"/>
      <c r="B4" s="25"/>
      <c r="C4" s="25"/>
      <c r="D4" s="25"/>
      <c r="E4" s="25" t="s">
        <v>104</v>
      </c>
      <c r="F4" s="25"/>
      <c r="G4" s="26">
        <v>42339</v>
      </c>
      <c r="H4" s="25"/>
      <c r="I4" s="25" t="s">
        <v>760</v>
      </c>
      <c r="J4" s="25"/>
      <c r="K4" s="25" t="s">
        <v>776</v>
      </c>
      <c r="L4" s="25"/>
      <c r="M4" s="25" t="s">
        <v>786</v>
      </c>
      <c r="N4" s="25"/>
      <c r="O4" s="25" t="s">
        <v>93</v>
      </c>
      <c r="P4" s="25"/>
      <c r="Q4" s="27">
        <v>-1000</v>
      </c>
      <c r="R4" s="25"/>
      <c r="S4" s="27">
        <f>ROUND(S3+Q4,5)</f>
        <v>33153.32</v>
      </c>
    </row>
    <row r="5" spans="1:19" x14ac:dyDescent="0.25">
      <c r="A5" s="25"/>
      <c r="B5" s="25"/>
      <c r="C5" s="25"/>
      <c r="D5" s="25"/>
      <c r="E5" s="25" t="s">
        <v>104</v>
      </c>
      <c r="F5" s="25"/>
      <c r="G5" s="26">
        <v>42339</v>
      </c>
      <c r="H5" s="25"/>
      <c r="I5" s="25"/>
      <c r="J5" s="25"/>
      <c r="K5" s="25" t="s">
        <v>511</v>
      </c>
      <c r="L5" s="25"/>
      <c r="M5" s="25" t="s">
        <v>568</v>
      </c>
      <c r="N5" s="25"/>
      <c r="O5" s="25" t="s">
        <v>82</v>
      </c>
      <c r="P5" s="25"/>
      <c r="Q5" s="27">
        <v>-2706.65</v>
      </c>
      <c r="R5" s="25"/>
      <c r="S5" s="27">
        <f>ROUND(S4+Q5,5)</f>
        <v>30446.67</v>
      </c>
    </row>
    <row r="6" spans="1:19" x14ac:dyDescent="0.25">
      <c r="A6" s="25"/>
      <c r="B6" s="25"/>
      <c r="C6" s="25"/>
      <c r="D6" s="25"/>
      <c r="E6" s="25" t="s">
        <v>104</v>
      </c>
      <c r="F6" s="25"/>
      <c r="G6" s="26">
        <v>42342</v>
      </c>
      <c r="H6" s="25"/>
      <c r="I6" s="25"/>
      <c r="J6" s="25"/>
      <c r="K6" s="25" t="s">
        <v>231</v>
      </c>
      <c r="L6" s="25"/>
      <c r="M6" s="25" t="s">
        <v>787</v>
      </c>
      <c r="N6" s="25"/>
      <c r="O6" s="25" t="s">
        <v>95</v>
      </c>
      <c r="P6" s="25"/>
      <c r="Q6" s="27">
        <v>-72.22</v>
      </c>
      <c r="R6" s="25"/>
      <c r="S6" s="27">
        <f>ROUND(S5+Q6,5)</f>
        <v>30374.45</v>
      </c>
    </row>
    <row r="7" spans="1:19" x14ac:dyDescent="0.25">
      <c r="A7" s="25"/>
      <c r="B7" s="25"/>
      <c r="C7" s="25"/>
      <c r="D7" s="25"/>
      <c r="E7" s="25" t="s">
        <v>104</v>
      </c>
      <c r="F7" s="25"/>
      <c r="G7" s="26">
        <v>42345</v>
      </c>
      <c r="H7" s="25"/>
      <c r="I7" s="25"/>
      <c r="J7" s="25"/>
      <c r="K7" s="25" t="s">
        <v>673</v>
      </c>
      <c r="L7" s="25"/>
      <c r="M7" s="25" t="s">
        <v>735</v>
      </c>
      <c r="N7" s="25"/>
      <c r="O7" s="25" t="s">
        <v>95</v>
      </c>
      <c r="P7" s="25"/>
      <c r="Q7" s="27">
        <v>-21.14</v>
      </c>
      <c r="R7" s="25"/>
      <c r="S7" s="27">
        <f>ROUND(S6+Q7,5)</f>
        <v>30353.31</v>
      </c>
    </row>
    <row r="8" spans="1:19" x14ac:dyDescent="0.25">
      <c r="A8" s="25"/>
      <c r="B8" s="25"/>
      <c r="C8" s="25"/>
      <c r="D8" s="25"/>
      <c r="E8" s="25" t="s">
        <v>104</v>
      </c>
      <c r="F8" s="25"/>
      <c r="G8" s="26">
        <v>42345</v>
      </c>
      <c r="H8" s="25"/>
      <c r="I8" s="25"/>
      <c r="J8" s="25"/>
      <c r="K8" s="25" t="s">
        <v>151</v>
      </c>
      <c r="L8" s="25"/>
      <c r="M8" s="25" t="s">
        <v>788</v>
      </c>
      <c r="N8" s="25"/>
      <c r="O8" s="25" t="s">
        <v>99</v>
      </c>
      <c r="P8" s="25"/>
      <c r="Q8" s="27">
        <v>-500</v>
      </c>
      <c r="R8" s="25"/>
      <c r="S8" s="27">
        <f>ROUND(S7+Q8,5)</f>
        <v>29853.31</v>
      </c>
    </row>
    <row r="9" spans="1:19" x14ac:dyDescent="0.25">
      <c r="A9" s="25"/>
      <c r="B9" s="25"/>
      <c r="C9" s="25"/>
      <c r="D9" s="25"/>
      <c r="E9" s="25" t="s">
        <v>104</v>
      </c>
      <c r="F9" s="25"/>
      <c r="G9" s="26">
        <v>42345</v>
      </c>
      <c r="H9" s="25"/>
      <c r="I9" s="25"/>
      <c r="J9" s="25"/>
      <c r="K9" s="25" t="s">
        <v>122</v>
      </c>
      <c r="L9" s="25"/>
      <c r="M9" s="25" t="s">
        <v>163</v>
      </c>
      <c r="N9" s="25"/>
      <c r="O9" s="25" t="s">
        <v>95</v>
      </c>
      <c r="P9" s="25"/>
      <c r="Q9" s="27">
        <v>-10</v>
      </c>
      <c r="R9" s="25"/>
      <c r="S9" s="27">
        <f>ROUND(S8+Q9,5)</f>
        <v>29843.31</v>
      </c>
    </row>
    <row r="10" spans="1:19" x14ac:dyDescent="0.25">
      <c r="A10" s="25"/>
      <c r="B10" s="25"/>
      <c r="C10" s="25"/>
      <c r="D10" s="25"/>
      <c r="E10" s="25" t="s">
        <v>105</v>
      </c>
      <c r="F10" s="25"/>
      <c r="G10" s="26">
        <v>42346</v>
      </c>
      <c r="H10" s="25"/>
      <c r="I10" s="25" t="s">
        <v>225</v>
      </c>
      <c r="J10" s="25"/>
      <c r="K10" s="25" t="s">
        <v>240</v>
      </c>
      <c r="L10" s="25"/>
      <c r="M10" s="25" t="s">
        <v>789</v>
      </c>
      <c r="N10" s="25"/>
      <c r="O10" s="25" t="s">
        <v>39</v>
      </c>
      <c r="P10" s="25"/>
      <c r="Q10" s="27">
        <v>23645</v>
      </c>
      <c r="R10" s="25"/>
      <c r="S10" s="27">
        <f>ROUND(S9+Q10,5)</f>
        <v>53488.31</v>
      </c>
    </row>
    <row r="11" spans="1:19" x14ac:dyDescent="0.25">
      <c r="A11" s="25"/>
      <c r="B11" s="25"/>
      <c r="C11" s="25"/>
      <c r="D11" s="25"/>
      <c r="E11" s="25" t="s">
        <v>104</v>
      </c>
      <c r="F11" s="25"/>
      <c r="G11" s="26">
        <v>42346</v>
      </c>
      <c r="H11" s="25"/>
      <c r="I11" s="25" t="s">
        <v>761</v>
      </c>
      <c r="J11" s="25"/>
      <c r="K11" s="25" t="s">
        <v>510</v>
      </c>
      <c r="L11" s="25"/>
      <c r="M11" s="25" t="s">
        <v>790</v>
      </c>
      <c r="N11" s="25"/>
      <c r="O11" s="25" t="s">
        <v>79</v>
      </c>
      <c r="P11" s="25"/>
      <c r="Q11" s="27">
        <v>-2580</v>
      </c>
      <c r="R11" s="25"/>
      <c r="S11" s="27">
        <f>ROUND(S10+Q11,5)</f>
        <v>50908.31</v>
      </c>
    </row>
    <row r="12" spans="1:19" x14ac:dyDescent="0.25">
      <c r="A12" s="25"/>
      <c r="B12" s="25"/>
      <c r="C12" s="25"/>
      <c r="D12" s="25"/>
      <c r="E12" s="25" t="s">
        <v>104</v>
      </c>
      <c r="F12" s="25"/>
      <c r="G12" s="26">
        <v>42346</v>
      </c>
      <c r="H12" s="25"/>
      <c r="I12" s="25"/>
      <c r="J12" s="25"/>
      <c r="K12" s="25" t="s">
        <v>152</v>
      </c>
      <c r="L12" s="25"/>
      <c r="M12" s="25" t="s">
        <v>791</v>
      </c>
      <c r="N12" s="25"/>
      <c r="O12" s="25" t="s">
        <v>219</v>
      </c>
      <c r="P12" s="25"/>
      <c r="Q12" s="27">
        <v>-1595</v>
      </c>
      <c r="R12" s="25"/>
      <c r="S12" s="27">
        <f>ROUND(S11+Q12,5)</f>
        <v>49313.31</v>
      </c>
    </row>
    <row r="13" spans="1:19" x14ac:dyDescent="0.25">
      <c r="A13" s="25"/>
      <c r="B13" s="25"/>
      <c r="C13" s="25"/>
      <c r="D13" s="25"/>
      <c r="E13" s="25" t="s">
        <v>104</v>
      </c>
      <c r="F13" s="25"/>
      <c r="G13" s="26">
        <v>42348</v>
      </c>
      <c r="H13" s="25"/>
      <c r="I13" s="25"/>
      <c r="J13" s="25"/>
      <c r="K13" s="25" t="s">
        <v>126</v>
      </c>
      <c r="L13" s="25"/>
      <c r="M13" s="25" t="s">
        <v>257</v>
      </c>
      <c r="N13" s="25"/>
      <c r="O13" s="25" t="s">
        <v>97</v>
      </c>
      <c r="P13" s="25"/>
      <c r="Q13" s="27">
        <v>-85</v>
      </c>
      <c r="R13" s="25"/>
      <c r="S13" s="27">
        <f>ROUND(S12+Q13,5)</f>
        <v>49228.31</v>
      </c>
    </row>
    <row r="14" spans="1:19" x14ac:dyDescent="0.25">
      <c r="A14" s="25"/>
      <c r="B14" s="25"/>
      <c r="C14" s="25"/>
      <c r="D14" s="25"/>
      <c r="E14" s="25" t="s">
        <v>104</v>
      </c>
      <c r="F14" s="25"/>
      <c r="G14" s="26">
        <v>42349</v>
      </c>
      <c r="H14" s="25"/>
      <c r="I14" s="25"/>
      <c r="J14" s="25"/>
      <c r="K14" s="25" t="s">
        <v>126</v>
      </c>
      <c r="L14" s="25"/>
      <c r="M14" s="25" t="s">
        <v>418</v>
      </c>
      <c r="N14" s="25"/>
      <c r="O14" s="25" t="s">
        <v>97</v>
      </c>
      <c r="P14" s="25"/>
      <c r="Q14" s="27">
        <v>-351.05</v>
      </c>
      <c r="R14" s="25"/>
      <c r="S14" s="27">
        <f>ROUND(S13+Q14,5)</f>
        <v>48877.26</v>
      </c>
    </row>
    <row r="15" spans="1:19" x14ac:dyDescent="0.25">
      <c r="A15" s="25"/>
      <c r="B15" s="25"/>
      <c r="C15" s="25"/>
      <c r="D15" s="25"/>
      <c r="E15" s="25" t="s">
        <v>104</v>
      </c>
      <c r="F15" s="25"/>
      <c r="G15" s="26">
        <v>42352</v>
      </c>
      <c r="H15" s="25"/>
      <c r="I15" s="25"/>
      <c r="J15" s="25"/>
      <c r="K15" s="25" t="s">
        <v>509</v>
      </c>
      <c r="L15" s="25"/>
      <c r="M15" s="25" t="s">
        <v>792</v>
      </c>
      <c r="N15" s="25"/>
      <c r="O15" s="25" t="s">
        <v>74</v>
      </c>
      <c r="P15" s="25"/>
      <c r="Q15" s="27">
        <v>-301.7</v>
      </c>
      <c r="R15" s="25"/>
      <c r="S15" s="27">
        <f>ROUND(S14+Q15,5)</f>
        <v>48575.56</v>
      </c>
    </row>
    <row r="16" spans="1:19" x14ac:dyDescent="0.25">
      <c r="A16" s="25"/>
      <c r="B16" s="25"/>
      <c r="C16" s="25"/>
      <c r="D16" s="25"/>
      <c r="E16" s="25" t="s">
        <v>104</v>
      </c>
      <c r="F16" s="25"/>
      <c r="G16" s="26">
        <v>42354</v>
      </c>
      <c r="H16" s="25"/>
      <c r="I16" s="25"/>
      <c r="J16" s="25"/>
      <c r="K16" s="25" t="s">
        <v>125</v>
      </c>
      <c r="L16" s="25"/>
      <c r="M16" s="25" t="s">
        <v>566</v>
      </c>
      <c r="N16" s="25"/>
      <c r="O16" s="25" t="s">
        <v>95</v>
      </c>
      <c r="P16" s="25"/>
      <c r="Q16" s="27">
        <v>-44.97</v>
      </c>
      <c r="R16" s="25"/>
      <c r="S16" s="27">
        <f>ROUND(S15+Q16,5)</f>
        <v>48530.59</v>
      </c>
    </row>
    <row r="17" spans="1:19" x14ac:dyDescent="0.25">
      <c r="A17" s="25"/>
      <c r="B17" s="25"/>
      <c r="C17" s="25"/>
      <c r="D17" s="25"/>
      <c r="E17" s="25" t="s">
        <v>105</v>
      </c>
      <c r="F17" s="25"/>
      <c r="G17" s="26">
        <v>42359</v>
      </c>
      <c r="H17" s="25"/>
      <c r="I17" s="25" t="s">
        <v>225</v>
      </c>
      <c r="J17" s="25"/>
      <c r="K17" s="25" t="s">
        <v>410</v>
      </c>
      <c r="L17" s="25"/>
      <c r="M17" s="25" t="s">
        <v>793</v>
      </c>
      <c r="N17" s="25"/>
      <c r="O17" s="25" t="s">
        <v>39</v>
      </c>
      <c r="P17" s="25"/>
      <c r="Q17" s="27">
        <v>1000</v>
      </c>
      <c r="R17" s="25"/>
      <c r="S17" s="27">
        <f>ROUND(S16+Q17,5)</f>
        <v>49530.59</v>
      </c>
    </row>
    <row r="18" spans="1:19" x14ac:dyDescent="0.25">
      <c r="A18" s="25"/>
      <c r="B18" s="25"/>
      <c r="C18" s="25"/>
      <c r="D18" s="25"/>
      <c r="E18" s="25" t="s">
        <v>104</v>
      </c>
      <c r="F18" s="25"/>
      <c r="G18" s="26">
        <v>42359</v>
      </c>
      <c r="H18" s="25"/>
      <c r="I18" s="25"/>
      <c r="J18" s="25"/>
      <c r="K18" s="25" t="s">
        <v>125</v>
      </c>
      <c r="L18" s="25"/>
      <c r="M18" s="25" t="s">
        <v>566</v>
      </c>
      <c r="N18" s="25"/>
      <c r="O18" s="25" t="s">
        <v>95</v>
      </c>
      <c r="P18" s="25"/>
      <c r="Q18" s="27">
        <v>-62.16</v>
      </c>
      <c r="R18" s="25"/>
      <c r="S18" s="27">
        <f>ROUND(S17+Q18,5)</f>
        <v>49468.43</v>
      </c>
    </row>
    <row r="19" spans="1:19" x14ac:dyDescent="0.25">
      <c r="A19" s="25"/>
      <c r="B19" s="25"/>
      <c r="C19" s="25"/>
      <c r="D19" s="25"/>
      <c r="E19" s="25" t="s">
        <v>104</v>
      </c>
      <c r="F19" s="25"/>
      <c r="G19" s="26">
        <v>42359</v>
      </c>
      <c r="H19" s="25"/>
      <c r="I19" s="25"/>
      <c r="J19" s="25"/>
      <c r="K19" s="25" t="s">
        <v>142</v>
      </c>
      <c r="L19" s="25"/>
      <c r="M19" s="25" t="s">
        <v>186</v>
      </c>
      <c r="N19" s="25"/>
      <c r="O19" s="25" t="s">
        <v>76</v>
      </c>
      <c r="P19" s="25"/>
      <c r="Q19" s="27">
        <v>-400</v>
      </c>
      <c r="R19" s="25"/>
      <c r="S19" s="27">
        <f>ROUND(S18+Q19,5)</f>
        <v>49068.43</v>
      </c>
    </row>
    <row r="20" spans="1:19" x14ac:dyDescent="0.25">
      <c r="A20" s="25"/>
      <c r="B20" s="25"/>
      <c r="C20" s="25"/>
      <c r="D20" s="25"/>
      <c r="E20" s="25" t="s">
        <v>104</v>
      </c>
      <c r="F20" s="25"/>
      <c r="G20" s="26">
        <v>42361</v>
      </c>
      <c r="H20" s="25"/>
      <c r="I20" s="25"/>
      <c r="J20" s="25"/>
      <c r="K20" s="25" t="s">
        <v>143</v>
      </c>
      <c r="L20" s="25"/>
      <c r="M20" s="25" t="s">
        <v>187</v>
      </c>
      <c r="N20" s="25"/>
      <c r="O20" s="25" t="s">
        <v>87</v>
      </c>
      <c r="P20" s="25"/>
      <c r="Q20" s="27">
        <v>-55</v>
      </c>
      <c r="R20" s="25"/>
      <c r="S20" s="27">
        <f>ROUND(S19+Q20,5)</f>
        <v>49013.43</v>
      </c>
    </row>
    <row r="21" spans="1:19" ht="15.75" thickBot="1" x14ac:dyDescent="0.3">
      <c r="A21" s="25"/>
      <c r="B21" s="25"/>
      <c r="C21" s="25"/>
      <c r="D21" s="25"/>
      <c r="E21" s="25" t="s">
        <v>104</v>
      </c>
      <c r="F21" s="25"/>
      <c r="G21" s="26">
        <v>42366</v>
      </c>
      <c r="H21" s="25"/>
      <c r="I21" s="25" t="s">
        <v>762</v>
      </c>
      <c r="J21" s="25"/>
      <c r="K21" s="25" t="s">
        <v>677</v>
      </c>
      <c r="L21" s="25"/>
      <c r="M21" s="25" t="s">
        <v>794</v>
      </c>
      <c r="N21" s="25"/>
      <c r="O21" s="25" t="s">
        <v>219</v>
      </c>
      <c r="P21" s="25"/>
      <c r="Q21" s="28">
        <v>-6090.9</v>
      </c>
      <c r="R21" s="25"/>
      <c r="S21" s="28">
        <f>ROUND(S20+Q21,5)</f>
        <v>42922.53</v>
      </c>
    </row>
    <row r="22" spans="1:19" x14ac:dyDescent="0.25">
      <c r="A22" s="25"/>
      <c r="B22" s="25" t="s">
        <v>34</v>
      </c>
      <c r="C22" s="25"/>
      <c r="D22" s="25"/>
      <c r="E22" s="25"/>
      <c r="F22" s="25"/>
      <c r="G22" s="26"/>
      <c r="H22" s="25"/>
      <c r="I22" s="25"/>
      <c r="J22" s="25"/>
      <c r="K22" s="25"/>
      <c r="L22" s="25"/>
      <c r="M22" s="25"/>
      <c r="N22" s="25"/>
      <c r="O22" s="25"/>
      <c r="P22" s="25"/>
      <c r="Q22" s="27">
        <f>ROUND(SUM(Q2:Q21),5)</f>
        <v>7377.28</v>
      </c>
      <c r="R22" s="25"/>
      <c r="S22" s="27">
        <f>S21</f>
        <v>42922.53</v>
      </c>
    </row>
    <row r="23" spans="1:19" ht="30" customHeight="1" x14ac:dyDescent="0.25">
      <c r="A23" s="22"/>
      <c r="B23" s="22" t="s">
        <v>35</v>
      </c>
      <c r="C23" s="22"/>
      <c r="D23" s="22"/>
      <c r="E23" s="22"/>
      <c r="F23" s="22"/>
      <c r="G23" s="24"/>
      <c r="H23" s="22"/>
      <c r="I23" s="22"/>
      <c r="J23" s="22"/>
      <c r="K23" s="22"/>
      <c r="L23" s="22"/>
      <c r="M23" s="22"/>
      <c r="N23" s="22"/>
      <c r="O23" s="22"/>
      <c r="P23" s="22"/>
      <c r="Q23" s="23"/>
      <c r="R23" s="22"/>
      <c r="S23" s="23">
        <v>401.67</v>
      </c>
    </row>
    <row r="24" spans="1:19" x14ac:dyDescent="0.25">
      <c r="A24" s="25"/>
      <c r="B24" s="25" t="s">
        <v>36</v>
      </c>
      <c r="C24" s="25"/>
      <c r="D24" s="25"/>
      <c r="E24" s="25"/>
      <c r="F24" s="25"/>
      <c r="G24" s="26"/>
      <c r="H24" s="25"/>
      <c r="I24" s="25"/>
      <c r="J24" s="25"/>
      <c r="K24" s="25"/>
      <c r="L24" s="25"/>
      <c r="M24" s="25"/>
      <c r="N24" s="25"/>
      <c r="O24" s="25"/>
      <c r="P24" s="25"/>
      <c r="Q24" s="27"/>
      <c r="R24" s="25"/>
      <c r="S24" s="27">
        <f>S23</f>
        <v>401.67</v>
      </c>
    </row>
    <row r="25" spans="1:19" ht="30" customHeight="1" x14ac:dyDescent="0.25">
      <c r="A25" s="22"/>
      <c r="B25" s="22" t="s">
        <v>37</v>
      </c>
      <c r="C25" s="22"/>
      <c r="D25" s="22"/>
      <c r="E25" s="22"/>
      <c r="F25" s="22"/>
      <c r="G25" s="24"/>
      <c r="H25" s="22"/>
      <c r="I25" s="22"/>
      <c r="J25" s="22"/>
      <c r="K25" s="22"/>
      <c r="L25" s="22"/>
      <c r="M25" s="22"/>
      <c r="N25" s="22"/>
      <c r="O25" s="22"/>
      <c r="P25" s="22"/>
      <c r="Q25" s="23"/>
      <c r="R25" s="22"/>
      <c r="S25" s="23">
        <v>5212</v>
      </c>
    </row>
    <row r="26" spans="1:19" x14ac:dyDescent="0.25">
      <c r="A26" s="25"/>
      <c r="B26" s="25"/>
      <c r="C26" s="25"/>
      <c r="D26" s="25"/>
      <c r="E26" s="25" t="s">
        <v>104</v>
      </c>
      <c r="F26" s="25"/>
      <c r="G26" s="26">
        <v>42339</v>
      </c>
      <c r="H26" s="25"/>
      <c r="I26" s="25"/>
      <c r="J26" s="25"/>
      <c r="K26" s="25" t="s">
        <v>242</v>
      </c>
      <c r="L26" s="25"/>
      <c r="M26" s="25" t="s">
        <v>268</v>
      </c>
      <c r="N26" s="25"/>
      <c r="O26" s="25" t="s">
        <v>97</v>
      </c>
      <c r="P26" s="25"/>
      <c r="Q26" s="27">
        <v>-30</v>
      </c>
      <c r="R26" s="25"/>
      <c r="S26" s="27">
        <f>ROUND(S25+Q26,5)</f>
        <v>5182</v>
      </c>
    </row>
    <row r="27" spans="1:19" x14ac:dyDescent="0.25">
      <c r="A27" s="25"/>
      <c r="B27" s="25"/>
      <c r="C27" s="25"/>
      <c r="D27" s="25"/>
      <c r="E27" s="25" t="s">
        <v>106</v>
      </c>
      <c r="F27" s="25"/>
      <c r="G27" s="26">
        <v>42342</v>
      </c>
      <c r="H27" s="25"/>
      <c r="I27" s="25"/>
      <c r="J27" s="25"/>
      <c r="K27" s="25" t="s">
        <v>777</v>
      </c>
      <c r="L27" s="25"/>
      <c r="M27" s="25" t="s">
        <v>795</v>
      </c>
      <c r="N27" s="25"/>
      <c r="O27" s="25" t="s">
        <v>212</v>
      </c>
      <c r="P27" s="25"/>
      <c r="Q27" s="27">
        <v>819.95</v>
      </c>
      <c r="R27" s="25"/>
      <c r="S27" s="27">
        <f>ROUND(S26+Q27,5)</f>
        <v>6001.95</v>
      </c>
    </row>
    <row r="28" spans="1:19" x14ac:dyDescent="0.25">
      <c r="A28" s="25"/>
      <c r="B28" s="25"/>
      <c r="C28" s="25"/>
      <c r="D28" s="25"/>
      <c r="E28" s="25" t="s">
        <v>106</v>
      </c>
      <c r="F28" s="25"/>
      <c r="G28" s="26">
        <v>42344</v>
      </c>
      <c r="H28" s="25"/>
      <c r="I28" s="25"/>
      <c r="J28" s="25"/>
      <c r="K28" s="25" t="s">
        <v>778</v>
      </c>
      <c r="L28" s="25"/>
      <c r="M28" s="25" t="s">
        <v>431</v>
      </c>
      <c r="N28" s="25"/>
      <c r="O28" s="25" t="s">
        <v>212</v>
      </c>
      <c r="P28" s="25"/>
      <c r="Q28" s="27">
        <v>121.57</v>
      </c>
      <c r="R28" s="25"/>
      <c r="S28" s="27">
        <f>ROUND(S27+Q28,5)</f>
        <v>6123.52</v>
      </c>
    </row>
    <row r="29" spans="1:19" x14ac:dyDescent="0.25">
      <c r="A29" s="25"/>
      <c r="B29" s="25"/>
      <c r="C29" s="25"/>
      <c r="D29" s="25"/>
      <c r="E29" s="25" t="s">
        <v>106</v>
      </c>
      <c r="F29" s="25"/>
      <c r="G29" s="26">
        <v>42353</v>
      </c>
      <c r="H29" s="25"/>
      <c r="I29" s="25"/>
      <c r="J29" s="25"/>
      <c r="K29" s="25" t="s">
        <v>779</v>
      </c>
      <c r="L29" s="25"/>
      <c r="M29" s="25" t="s">
        <v>795</v>
      </c>
      <c r="N29" s="25"/>
      <c r="O29" s="25" t="s">
        <v>212</v>
      </c>
      <c r="P29" s="25"/>
      <c r="Q29" s="27">
        <v>723.45</v>
      </c>
      <c r="R29" s="25"/>
      <c r="S29" s="27">
        <f>ROUND(S28+Q29,5)</f>
        <v>6846.97</v>
      </c>
    </row>
    <row r="30" spans="1:19" x14ac:dyDescent="0.25">
      <c r="A30" s="25"/>
      <c r="B30" s="25"/>
      <c r="C30" s="25"/>
      <c r="D30" s="25"/>
      <c r="E30" s="25" t="s">
        <v>106</v>
      </c>
      <c r="F30" s="25"/>
      <c r="G30" s="26">
        <v>42354</v>
      </c>
      <c r="H30" s="25"/>
      <c r="I30" s="25"/>
      <c r="J30" s="25"/>
      <c r="K30" s="25" t="s">
        <v>780</v>
      </c>
      <c r="L30" s="25"/>
      <c r="M30" s="25" t="s">
        <v>796</v>
      </c>
      <c r="N30" s="25"/>
      <c r="O30" s="25" t="s">
        <v>212</v>
      </c>
      <c r="P30" s="25"/>
      <c r="Q30" s="27">
        <v>72.069999999999993</v>
      </c>
      <c r="R30" s="25"/>
      <c r="S30" s="27">
        <f>ROUND(S29+Q30,5)</f>
        <v>6919.04</v>
      </c>
    </row>
    <row r="31" spans="1:19" x14ac:dyDescent="0.25">
      <c r="A31" s="25"/>
      <c r="B31" s="25"/>
      <c r="C31" s="25"/>
      <c r="D31" s="25"/>
      <c r="E31" s="25" t="s">
        <v>104</v>
      </c>
      <c r="F31" s="25"/>
      <c r="G31" s="26">
        <v>42359</v>
      </c>
      <c r="H31" s="25"/>
      <c r="I31" s="25"/>
      <c r="J31" s="25"/>
      <c r="K31" s="25" t="s">
        <v>781</v>
      </c>
      <c r="L31" s="25"/>
      <c r="M31" s="25" t="s">
        <v>797</v>
      </c>
      <c r="N31" s="25"/>
      <c r="O31" s="25" t="s">
        <v>95</v>
      </c>
      <c r="P31" s="25"/>
      <c r="Q31" s="27">
        <v>-169.79</v>
      </c>
      <c r="R31" s="25"/>
      <c r="S31" s="27">
        <f>ROUND(S30+Q31,5)</f>
        <v>6749.25</v>
      </c>
    </row>
    <row r="32" spans="1:19" x14ac:dyDescent="0.25">
      <c r="A32" s="25"/>
      <c r="B32" s="25"/>
      <c r="C32" s="25"/>
      <c r="D32" s="25"/>
      <c r="E32" s="25" t="s">
        <v>106</v>
      </c>
      <c r="F32" s="25"/>
      <c r="G32" s="26">
        <v>42361</v>
      </c>
      <c r="H32" s="25"/>
      <c r="I32" s="25"/>
      <c r="J32" s="25"/>
      <c r="K32" s="25" t="s">
        <v>782</v>
      </c>
      <c r="L32" s="25"/>
      <c r="M32" s="25" t="s">
        <v>431</v>
      </c>
      <c r="N32" s="25"/>
      <c r="O32" s="25" t="s">
        <v>212</v>
      </c>
      <c r="P32" s="25"/>
      <c r="Q32" s="27">
        <v>120.32</v>
      </c>
      <c r="R32" s="25"/>
      <c r="S32" s="27">
        <f>ROUND(S31+Q32,5)</f>
        <v>6869.57</v>
      </c>
    </row>
    <row r="33" spans="1:19" ht="15.75" thickBot="1" x14ac:dyDescent="0.3">
      <c r="A33" s="25"/>
      <c r="B33" s="25"/>
      <c r="C33" s="25"/>
      <c r="D33" s="25"/>
      <c r="E33" s="25" t="s">
        <v>106</v>
      </c>
      <c r="F33" s="25"/>
      <c r="G33" s="26">
        <v>42367</v>
      </c>
      <c r="H33" s="25"/>
      <c r="I33" s="25"/>
      <c r="J33" s="25"/>
      <c r="K33" s="25" t="s">
        <v>783</v>
      </c>
      <c r="L33" s="25"/>
      <c r="M33" s="25" t="s">
        <v>795</v>
      </c>
      <c r="N33" s="25"/>
      <c r="O33" s="25" t="s">
        <v>212</v>
      </c>
      <c r="P33" s="25"/>
      <c r="Q33" s="28">
        <v>730.95</v>
      </c>
      <c r="R33" s="25"/>
      <c r="S33" s="28">
        <f>ROUND(S32+Q33,5)</f>
        <v>7600.52</v>
      </c>
    </row>
    <row r="34" spans="1:19" x14ac:dyDescent="0.25">
      <c r="A34" s="25"/>
      <c r="B34" s="25" t="s">
        <v>38</v>
      </c>
      <c r="C34" s="25"/>
      <c r="D34" s="25"/>
      <c r="E34" s="25"/>
      <c r="F34" s="25"/>
      <c r="G34" s="26"/>
      <c r="H34" s="25"/>
      <c r="I34" s="25"/>
      <c r="J34" s="25"/>
      <c r="K34" s="25"/>
      <c r="L34" s="25"/>
      <c r="M34" s="25"/>
      <c r="N34" s="25"/>
      <c r="O34" s="25"/>
      <c r="P34" s="25"/>
      <c r="Q34" s="27">
        <f>ROUND(SUM(Q25:Q33),5)</f>
        <v>2388.52</v>
      </c>
      <c r="R34" s="25"/>
      <c r="S34" s="27">
        <f>S33</f>
        <v>7600.52</v>
      </c>
    </row>
    <row r="35" spans="1:19" ht="30" customHeight="1" x14ac:dyDescent="0.25">
      <c r="A35" s="22"/>
      <c r="B35" s="22" t="s">
        <v>39</v>
      </c>
      <c r="C35" s="22"/>
      <c r="D35" s="22"/>
      <c r="E35" s="22"/>
      <c r="F35" s="22"/>
      <c r="G35" s="24"/>
      <c r="H35" s="22"/>
      <c r="I35" s="22"/>
      <c r="J35" s="22"/>
      <c r="K35" s="22"/>
      <c r="L35" s="22"/>
      <c r="M35" s="22"/>
      <c r="N35" s="22"/>
      <c r="O35" s="22"/>
      <c r="P35" s="22"/>
      <c r="Q35" s="23"/>
      <c r="R35" s="22"/>
      <c r="S35" s="23">
        <v>124236.65</v>
      </c>
    </row>
    <row r="36" spans="1:19" x14ac:dyDescent="0.25">
      <c r="A36" s="25"/>
      <c r="B36" s="25"/>
      <c r="C36" s="25"/>
      <c r="D36" s="25"/>
      <c r="E36" s="25" t="s">
        <v>105</v>
      </c>
      <c r="F36" s="25"/>
      <c r="G36" s="26">
        <v>42346</v>
      </c>
      <c r="H36" s="25"/>
      <c r="I36" s="25" t="s">
        <v>225</v>
      </c>
      <c r="J36" s="25"/>
      <c r="K36" s="25" t="s">
        <v>240</v>
      </c>
      <c r="L36" s="25"/>
      <c r="M36" s="25" t="s">
        <v>789</v>
      </c>
      <c r="N36" s="25"/>
      <c r="O36" s="25" t="s">
        <v>33</v>
      </c>
      <c r="P36" s="25"/>
      <c r="Q36" s="27">
        <v>-23645</v>
      </c>
      <c r="R36" s="25"/>
      <c r="S36" s="27">
        <f>ROUND(S35+Q36,5)</f>
        <v>100591.65</v>
      </c>
    </row>
    <row r="37" spans="1:19" x14ac:dyDescent="0.25">
      <c r="A37" s="25"/>
      <c r="B37" s="25"/>
      <c r="C37" s="25"/>
      <c r="D37" s="25"/>
      <c r="E37" s="25" t="s">
        <v>107</v>
      </c>
      <c r="F37" s="25"/>
      <c r="G37" s="26">
        <v>42359</v>
      </c>
      <c r="H37" s="25"/>
      <c r="I37" s="25" t="s">
        <v>763</v>
      </c>
      <c r="J37" s="25"/>
      <c r="K37" s="25" t="s">
        <v>784</v>
      </c>
      <c r="L37" s="25"/>
      <c r="M37" s="25"/>
      <c r="N37" s="25"/>
      <c r="O37" s="25" t="s">
        <v>213</v>
      </c>
      <c r="P37" s="25"/>
      <c r="Q37" s="27">
        <v>300</v>
      </c>
      <c r="R37" s="25"/>
      <c r="S37" s="27">
        <f>ROUND(S36+Q37,5)</f>
        <v>100891.65</v>
      </c>
    </row>
    <row r="38" spans="1:19" x14ac:dyDescent="0.25">
      <c r="A38" s="25"/>
      <c r="B38" s="25"/>
      <c r="C38" s="25"/>
      <c r="D38" s="25"/>
      <c r="E38" s="25" t="s">
        <v>105</v>
      </c>
      <c r="F38" s="25"/>
      <c r="G38" s="26">
        <v>42359</v>
      </c>
      <c r="H38" s="25"/>
      <c r="I38" s="25" t="s">
        <v>225</v>
      </c>
      <c r="J38" s="25"/>
      <c r="K38" s="25" t="s">
        <v>410</v>
      </c>
      <c r="L38" s="25"/>
      <c r="M38" s="25" t="s">
        <v>793</v>
      </c>
      <c r="N38" s="25"/>
      <c r="O38" s="25" t="s">
        <v>33</v>
      </c>
      <c r="P38" s="25"/>
      <c r="Q38" s="27">
        <v>-1000</v>
      </c>
      <c r="R38" s="25"/>
      <c r="S38" s="27">
        <f>ROUND(S37+Q38,5)</f>
        <v>99891.65</v>
      </c>
    </row>
    <row r="39" spans="1:19" x14ac:dyDescent="0.25">
      <c r="A39" s="25"/>
      <c r="B39" s="25"/>
      <c r="C39" s="25"/>
      <c r="D39" s="25"/>
      <c r="E39" s="25" t="s">
        <v>107</v>
      </c>
      <c r="F39" s="25"/>
      <c r="G39" s="26">
        <v>42369</v>
      </c>
      <c r="H39" s="25"/>
      <c r="I39" s="25" t="s">
        <v>764</v>
      </c>
      <c r="J39" s="25"/>
      <c r="K39" s="25" t="s">
        <v>410</v>
      </c>
      <c r="L39" s="25"/>
      <c r="M39" s="25"/>
      <c r="N39" s="25"/>
      <c r="O39" s="25" t="s">
        <v>271</v>
      </c>
      <c r="P39" s="25"/>
      <c r="Q39" s="27">
        <v>1250</v>
      </c>
      <c r="R39" s="25"/>
      <c r="S39" s="27">
        <f>ROUND(S38+Q39,5)</f>
        <v>101141.65</v>
      </c>
    </row>
    <row r="40" spans="1:19" x14ac:dyDescent="0.25">
      <c r="A40" s="25"/>
      <c r="B40" s="25"/>
      <c r="C40" s="25"/>
      <c r="D40" s="25"/>
      <c r="E40" s="25" t="s">
        <v>107</v>
      </c>
      <c r="F40" s="25"/>
      <c r="G40" s="26">
        <v>42369</v>
      </c>
      <c r="H40" s="25"/>
      <c r="I40" s="25" t="s">
        <v>765</v>
      </c>
      <c r="J40" s="25"/>
      <c r="K40" s="25" t="s">
        <v>321</v>
      </c>
      <c r="L40" s="25"/>
      <c r="M40" s="25"/>
      <c r="N40" s="25"/>
      <c r="O40" s="25" t="s">
        <v>212</v>
      </c>
      <c r="P40" s="25"/>
      <c r="Q40" s="27">
        <v>390.88</v>
      </c>
      <c r="R40" s="25"/>
      <c r="S40" s="27">
        <f>ROUND(S39+Q40,5)</f>
        <v>101532.53</v>
      </c>
    </row>
    <row r="41" spans="1:19" x14ac:dyDescent="0.25">
      <c r="A41" s="25"/>
      <c r="B41" s="25"/>
      <c r="C41" s="25"/>
      <c r="D41" s="25"/>
      <c r="E41" s="25" t="s">
        <v>107</v>
      </c>
      <c r="F41" s="25"/>
      <c r="G41" s="26">
        <v>42369</v>
      </c>
      <c r="H41" s="25"/>
      <c r="I41" s="25" t="s">
        <v>766</v>
      </c>
      <c r="J41" s="25"/>
      <c r="K41" s="25" t="s">
        <v>154</v>
      </c>
      <c r="L41" s="25"/>
      <c r="M41" s="25"/>
      <c r="N41" s="25"/>
      <c r="O41" s="25" t="s">
        <v>212</v>
      </c>
      <c r="P41" s="25"/>
      <c r="Q41" s="27">
        <v>265</v>
      </c>
      <c r="R41" s="25"/>
      <c r="S41" s="27">
        <f>ROUND(S40+Q41,5)</f>
        <v>101797.53</v>
      </c>
    </row>
    <row r="42" spans="1:19" x14ac:dyDescent="0.25">
      <c r="A42" s="25"/>
      <c r="B42" s="25"/>
      <c r="C42" s="25"/>
      <c r="D42" s="25"/>
      <c r="E42" s="25" t="s">
        <v>107</v>
      </c>
      <c r="F42" s="25"/>
      <c r="G42" s="26">
        <v>42369</v>
      </c>
      <c r="H42" s="25"/>
      <c r="I42" s="25" t="s">
        <v>767</v>
      </c>
      <c r="J42" s="25"/>
      <c r="K42" s="25" t="s">
        <v>323</v>
      </c>
      <c r="L42" s="25"/>
      <c r="M42" s="25"/>
      <c r="N42" s="25"/>
      <c r="O42" s="25" t="s">
        <v>212</v>
      </c>
      <c r="P42" s="25"/>
      <c r="Q42" s="27">
        <v>383.5</v>
      </c>
      <c r="R42" s="25"/>
      <c r="S42" s="27">
        <f>ROUND(S41+Q42,5)</f>
        <v>102181.03</v>
      </c>
    </row>
    <row r="43" spans="1:19" x14ac:dyDescent="0.25">
      <c r="A43" s="25"/>
      <c r="B43" s="25"/>
      <c r="C43" s="25"/>
      <c r="D43" s="25"/>
      <c r="E43" s="25" t="s">
        <v>107</v>
      </c>
      <c r="F43" s="25"/>
      <c r="G43" s="26">
        <v>42369</v>
      </c>
      <c r="H43" s="25"/>
      <c r="I43" s="25" t="s">
        <v>768</v>
      </c>
      <c r="J43" s="25"/>
      <c r="K43" s="25" t="s">
        <v>324</v>
      </c>
      <c r="L43" s="25"/>
      <c r="M43" s="25"/>
      <c r="N43" s="25"/>
      <c r="O43" s="25" t="s">
        <v>212</v>
      </c>
      <c r="P43" s="25"/>
      <c r="Q43" s="27">
        <v>1143.1300000000001</v>
      </c>
      <c r="R43" s="25"/>
      <c r="S43" s="27">
        <f>ROUND(S42+Q43,5)</f>
        <v>103324.16</v>
      </c>
    </row>
    <row r="44" spans="1:19" x14ac:dyDescent="0.25">
      <c r="A44" s="25"/>
      <c r="B44" s="25"/>
      <c r="C44" s="25"/>
      <c r="D44" s="25"/>
      <c r="E44" s="25" t="s">
        <v>107</v>
      </c>
      <c r="F44" s="25"/>
      <c r="G44" s="26">
        <v>42369</v>
      </c>
      <c r="H44" s="25"/>
      <c r="I44" s="25" t="s">
        <v>769</v>
      </c>
      <c r="J44" s="25"/>
      <c r="K44" s="25" t="s">
        <v>153</v>
      </c>
      <c r="L44" s="25"/>
      <c r="M44" s="25"/>
      <c r="N44" s="25"/>
      <c r="O44" s="25" t="s">
        <v>212</v>
      </c>
      <c r="P44" s="25"/>
      <c r="Q44" s="27">
        <v>2485</v>
      </c>
      <c r="R44" s="25"/>
      <c r="S44" s="27">
        <f>ROUND(S43+Q44,5)</f>
        <v>105809.16</v>
      </c>
    </row>
    <row r="45" spans="1:19" x14ac:dyDescent="0.25">
      <c r="A45" s="25"/>
      <c r="B45" s="25"/>
      <c r="C45" s="25"/>
      <c r="D45" s="25"/>
      <c r="E45" s="25" t="s">
        <v>107</v>
      </c>
      <c r="F45" s="25"/>
      <c r="G45" s="26">
        <v>42369</v>
      </c>
      <c r="H45" s="25"/>
      <c r="I45" s="25" t="s">
        <v>770</v>
      </c>
      <c r="J45" s="25"/>
      <c r="K45" s="25" t="s">
        <v>151</v>
      </c>
      <c r="L45" s="25"/>
      <c r="M45" s="25"/>
      <c r="N45" s="25"/>
      <c r="O45" s="25" t="s">
        <v>212</v>
      </c>
      <c r="P45" s="25"/>
      <c r="Q45" s="27">
        <v>7162.5</v>
      </c>
      <c r="R45" s="25"/>
      <c r="S45" s="27">
        <f>ROUND(S44+Q45,5)</f>
        <v>112971.66</v>
      </c>
    </row>
    <row r="46" spans="1:19" x14ac:dyDescent="0.25">
      <c r="A46" s="25"/>
      <c r="B46" s="25"/>
      <c r="C46" s="25"/>
      <c r="D46" s="25"/>
      <c r="E46" s="25" t="s">
        <v>107</v>
      </c>
      <c r="F46" s="25"/>
      <c r="G46" s="26">
        <v>42369</v>
      </c>
      <c r="H46" s="25"/>
      <c r="I46" s="25" t="s">
        <v>771</v>
      </c>
      <c r="J46" s="25"/>
      <c r="K46" s="25" t="s">
        <v>239</v>
      </c>
      <c r="L46" s="25"/>
      <c r="M46" s="25"/>
      <c r="N46" s="25"/>
      <c r="O46" s="25" t="s">
        <v>212</v>
      </c>
      <c r="P46" s="25"/>
      <c r="Q46" s="27">
        <v>2529.63</v>
      </c>
      <c r="R46" s="25"/>
      <c r="S46" s="27">
        <f>ROUND(S45+Q46,5)</f>
        <v>115501.29</v>
      </c>
    </row>
    <row r="47" spans="1:19" x14ac:dyDescent="0.25">
      <c r="A47" s="25"/>
      <c r="B47" s="25"/>
      <c r="C47" s="25"/>
      <c r="D47" s="25"/>
      <c r="E47" s="25" t="s">
        <v>107</v>
      </c>
      <c r="F47" s="25"/>
      <c r="G47" s="26">
        <v>42369</v>
      </c>
      <c r="H47" s="25"/>
      <c r="I47" s="25" t="s">
        <v>772</v>
      </c>
      <c r="J47" s="25"/>
      <c r="K47" s="25" t="s">
        <v>129</v>
      </c>
      <c r="L47" s="25"/>
      <c r="M47" s="25"/>
      <c r="N47" s="25"/>
      <c r="O47" s="25" t="s">
        <v>212</v>
      </c>
      <c r="P47" s="25"/>
      <c r="Q47" s="27">
        <v>420.38</v>
      </c>
      <c r="R47" s="25"/>
      <c r="S47" s="27">
        <f>ROUND(S46+Q47,5)</f>
        <v>115921.67</v>
      </c>
    </row>
    <row r="48" spans="1:19" x14ac:dyDescent="0.25">
      <c r="A48" s="25"/>
      <c r="B48" s="25"/>
      <c r="C48" s="25"/>
      <c r="D48" s="25"/>
      <c r="E48" s="25" t="s">
        <v>107</v>
      </c>
      <c r="F48" s="25"/>
      <c r="G48" s="26">
        <v>42369</v>
      </c>
      <c r="H48" s="25"/>
      <c r="I48" s="25" t="s">
        <v>773</v>
      </c>
      <c r="J48" s="25"/>
      <c r="K48" s="25" t="s">
        <v>319</v>
      </c>
      <c r="L48" s="25"/>
      <c r="M48" s="25"/>
      <c r="N48" s="25"/>
      <c r="O48" s="25" t="s">
        <v>212</v>
      </c>
      <c r="P48" s="25"/>
      <c r="Q48" s="27">
        <v>516.25</v>
      </c>
      <c r="R48" s="25"/>
      <c r="S48" s="27">
        <f>ROUND(S47+Q48,5)</f>
        <v>116437.92</v>
      </c>
    </row>
    <row r="49" spans="1:19" ht="15.75" thickBot="1" x14ac:dyDescent="0.3">
      <c r="A49" s="25"/>
      <c r="B49" s="25"/>
      <c r="C49" s="25"/>
      <c r="D49" s="25"/>
      <c r="E49" s="25" t="s">
        <v>107</v>
      </c>
      <c r="F49" s="25"/>
      <c r="G49" s="26">
        <v>42369</v>
      </c>
      <c r="H49" s="25"/>
      <c r="I49" s="25" t="s">
        <v>774</v>
      </c>
      <c r="J49" s="25"/>
      <c r="K49" s="25" t="s">
        <v>237</v>
      </c>
      <c r="L49" s="25"/>
      <c r="M49" s="25"/>
      <c r="N49" s="25"/>
      <c r="O49" s="25" t="s">
        <v>212</v>
      </c>
      <c r="P49" s="25"/>
      <c r="Q49" s="28">
        <v>803.88</v>
      </c>
      <c r="R49" s="25"/>
      <c r="S49" s="28">
        <f>ROUND(S48+Q49,5)</f>
        <v>117241.8</v>
      </c>
    </row>
    <row r="50" spans="1:19" x14ac:dyDescent="0.25">
      <c r="A50" s="25"/>
      <c r="B50" s="25" t="s">
        <v>40</v>
      </c>
      <c r="C50" s="25"/>
      <c r="D50" s="25"/>
      <c r="E50" s="25"/>
      <c r="F50" s="25"/>
      <c r="G50" s="26"/>
      <c r="H50" s="25"/>
      <c r="I50" s="25"/>
      <c r="J50" s="25"/>
      <c r="K50" s="25"/>
      <c r="L50" s="25"/>
      <c r="M50" s="25"/>
      <c r="N50" s="25"/>
      <c r="O50" s="25"/>
      <c r="P50" s="25"/>
      <c r="Q50" s="27">
        <f>ROUND(SUM(Q35:Q49),5)</f>
        <v>-6994.85</v>
      </c>
      <c r="R50" s="25"/>
      <c r="S50" s="27">
        <f>S49</f>
        <v>117241.8</v>
      </c>
    </row>
    <row r="51" spans="1:19" ht="30" customHeight="1" x14ac:dyDescent="0.25">
      <c r="A51" s="22"/>
      <c r="B51" s="22" t="s">
        <v>41</v>
      </c>
      <c r="C51" s="22"/>
      <c r="D51" s="22"/>
      <c r="E51" s="22"/>
      <c r="F51" s="22"/>
      <c r="G51" s="24"/>
      <c r="H51" s="22"/>
      <c r="I51" s="22"/>
      <c r="J51" s="22"/>
      <c r="K51" s="22"/>
      <c r="L51" s="22"/>
      <c r="M51" s="22"/>
      <c r="N51" s="22"/>
      <c r="O51" s="22"/>
      <c r="P51" s="22"/>
      <c r="Q51" s="23"/>
      <c r="R51" s="22"/>
      <c r="S51" s="23">
        <v>-20000</v>
      </c>
    </row>
    <row r="52" spans="1:19" x14ac:dyDescent="0.25">
      <c r="A52" s="25"/>
      <c r="B52" s="25" t="s">
        <v>42</v>
      </c>
      <c r="C52" s="25"/>
      <c r="D52" s="25"/>
      <c r="E52" s="25"/>
      <c r="F52" s="25"/>
      <c r="G52" s="26"/>
      <c r="H52" s="25"/>
      <c r="I52" s="25"/>
      <c r="J52" s="25"/>
      <c r="K52" s="25"/>
      <c r="L52" s="25"/>
      <c r="M52" s="25"/>
      <c r="N52" s="25"/>
      <c r="O52" s="25"/>
      <c r="P52" s="25"/>
      <c r="Q52" s="27"/>
      <c r="R52" s="25"/>
      <c r="S52" s="27">
        <f>S51</f>
        <v>-20000</v>
      </c>
    </row>
    <row r="53" spans="1:19" ht="30" customHeight="1" x14ac:dyDescent="0.25">
      <c r="A53" s="22"/>
      <c r="B53" s="22" t="s">
        <v>43</v>
      </c>
      <c r="C53" s="22"/>
      <c r="D53" s="22"/>
      <c r="E53" s="22"/>
      <c r="F53" s="22"/>
      <c r="G53" s="24"/>
      <c r="H53" s="22"/>
      <c r="I53" s="22"/>
      <c r="J53" s="22"/>
      <c r="K53" s="22"/>
      <c r="L53" s="22"/>
      <c r="M53" s="22"/>
      <c r="N53" s="22"/>
      <c r="O53" s="22"/>
      <c r="P53" s="22"/>
      <c r="Q53" s="23"/>
      <c r="R53" s="22"/>
      <c r="S53" s="23">
        <v>2443.5300000000002</v>
      </c>
    </row>
    <row r="54" spans="1:19" x14ac:dyDescent="0.25">
      <c r="A54" s="25"/>
      <c r="B54" s="25" t="s">
        <v>44</v>
      </c>
      <c r="C54" s="25"/>
      <c r="D54" s="25"/>
      <c r="E54" s="25"/>
      <c r="F54" s="25"/>
      <c r="G54" s="26"/>
      <c r="H54" s="25"/>
      <c r="I54" s="25"/>
      <c r="J54" s="25"/>
      <c r="K54" s="25"/>
      <c r="L54" s="25"/>
      <c r="M54" s="25"/>
      <c r="N54" s="25"/>
      <c r="O54" s="25"/>
      <c r="P54" s="25"/>
      <c r="Q54" s="27"/>
      <c r="R54" s="25"/>
      <c r="S54" s="27">
        <f>S53</f>
        <v>2443.5300000000002</v>
      </c>
    </row>
    <row r="55" spans="1:19" ht="30" customHeight="1" x14ac:dyDescent="0.25">
      <c r="A55" s="22"/>
      <c r="B55" s="22" t="s">
        <v>45</v>
      </c>
      <c r="C55" s="22"/>
      <c r="D55" s="22"/>
      <c r="E55" s="22"/>
      <c r="F55" s="22"/>
      <c r="G55" s="24"/>
      <c r="H55" s="22"/>
      <c r="I55" s="22"/>
      <c r="J55" s="22"/>
      <c r="K55" s="22"/>
      <c r="L55" s="22"/>
      <c r="M55" s="22"/>
      <c r="N55" s="22"/>
      <c r="O55" s="22"/>
      <c r="P55" s="22"/>
      <c r="Q55" s="23"/>
      <c r="R55" s="22"/>
      <c r="S55" s="23">
        <v>0</v>
      </c>
    </row>
    <row r="56" spans="1:19" x14ac:dyDescent="0.25">
      <c r="A56" s="25"/>
      <c r="B56" s="25" t="s">
        <v>46</v>
      </c>
      <c r="C56" s="25"/>
      <c r="D56" s="25"/>
      <c r="E56" s="25"/>
      <c r="F56" s="25"/>
      <c r="G56" s="26"/>
      <c r="H56" s="25"/>
      <c r="I56" s="25"/>
      <c r="J56" s="25"/>
      <c r="K56" s="25"/>
      <c r="L56" s="25"/>
      <c r="M56" s="25"/>
      <c r="N56" s="25"/>
      <c r="O56" s="25"/>
      <c r="P56" s="25"/>
      <c r="Q56" s="27"/>
      <c r="R56" s="25"/>
      <c r="S56" s="27">
        <f>S55</f>
        <v>0</v>
      </c>
    </row>
    <row r="57" spans="1:19" ht="30" customHeight="1" x14ac:dyDescent="0.25">
      <c r="A57" s="22"/>
      <c r="B57" s="22" t="s">
        <v>47</v>
      </c>
      <c r="C57" s="22"/>
      <c r="D57" s="22"/>
      <c r="E57" s="22"/>
      <c r="F57" s="22"/>
      <c r="G57" s="24"/>
      <c r="H57" s="22"/>
      <c r="I57" s="22"/>
      <c r="J57" s="22"/>
      <c r="K57" s="22"/>
      <c r="L57" s="22"/>
      <c r="M57" s="22"/>
      <c r="N57" s="22"/>
      <c r="O57" s="22"/>
      <c r="P57" s="22"/>
      <c r="Q57" s="23"/>
      <c r="R57" s="22"/>
      <c r="S57" s="23">
        <v>1416</v>
      </c>
    </row>
    <row r="58" spans="1:19" x14ac:dyDescent="0.25">
      <c r="A58" s="25"/>
      <c r="B58" s="25" t="s">
        <v>48</v>
      </c>
      <c r="C58" s="25"/>
      <c r="D58" s="25"/>
      <c r="E58" s="25"/>
      <c r="F58" s="25"/>
      <c r="G58" s="26"/>
      <c r="H58" s="25"/>
      <c r="I58" s="25"/>
      <c r="J58" s="25"/>
      <c r="K58" s="25"/>
      <c r="L58" s="25"/>
      <c r="M58" s="25"/>
      <c r="N58" s="25"/>
      <c r="O58" s="25"/>
      <c r="P58" s="25"/>
      <c r="Q58" s="27"/>
      <c r="R58" s="25"/>
      <c r="S58" s="27">
        <f>S57</f>
        <v>1416</v>
      </c>
    </row>
    <row r="59" spans="1:19" ht="30" customHeight="1" x14ac:dyDescent="0.25">
      <c r="A59" s="22"/>
      <c r="B59" s="22" t="s">
        <v>49</v>
      </c>
      <c r="C59" s="22"/>
      <c r="D59" s="22"/>
      <c r="E59" s="22"/>
      <c r="F59" s="22"/>
      <c r="G59" s="24"/>
      <c r="H59" s="22"/>
      <c r="I59" s="22"/>
      <c r="J59" s="22"/>
      <c r="K59" s="22"/>
      <c r="L59" s="22"/>
      <c r="M59" s="22"/>
      <c r="N59" s="22"/>
      <c r="O59" s="22"/>
      <c r="P59" s="22"/>
      <c r="Q59" s="23"/>
      <c r="R59" s="22"/>
      <c r="S59" s="23">
        <v>134000.20000000001</v>
      </c>
    </row>
    <row r="60" spans="1:19" x14ac:dyDescent="0.25">
      <c r="A60" s="22"/>
      <c r="B60" s="22"/>
      <c r="C60" s="22" t="s">
        <v>50</v>
      </c>
      <c r="D60" s="22"/>
      <c r="E60" s="22"/>
      <c r="F60" s="22"/>
      <c r="G60" s="24"/>
      <c r="H60" s="22"/>
      <c r="I60" s="22"/>
      <c r="J60" s="22"/>
      <c r="K60" s="22"/>
      <c r="L60" s="22"/>
      <c r="M60" s="22"/>
      <c r="N60" s="22"/>
      <c r="O60" s="22"/>
      <c r="P60" s="22"/>
      <c r="Q60" s="23"/>
      <c r="R60" s="22"/>
      <c r="S60" s="23">
        <v>-190999.8</v>
      </c>
    </row>
    <row r="61" spans="1:19" x14ac:dyDescent="0.25">
      <c r="A61" s="25"/>
      <c r="B61" s="25"/>
      <c r="C61" s="25" t="s">
        <v>51</v>
      </c>
      <c r="D61" s="25"/>
      <c r="E61" s="25"/>
      <c r="F61" s="25"/>
      <c r="G61" s="26"/>
      <c r="H61" s="25"/>
      <c r="I61" s="25"/>
      <c r="J61" s="25"/>
      <c r="K61" s="25"/>
      <c r="L61" s="25"/>
      <c r="M61" s="25"/>
      <c r="N61" s="25"/>
      <c r="O61" s="25"/>
      <c r="P61" s="25"/>
      <c r="Q61" s="27"/>
      <c r="R61" s="25"/>
      <c r="S61" s="27">
        <f>S60</f>
        <v>-190999.8</v>
      </c>
    </row>
    <row r="62" spans="1:19" ht="30" customHeight="1" x14ac:dyDescent="0.25">
      <c r="A62" s="22"/>
      <c r="B62" s="22"/>
      <c r="C62" s="22" t="s">
        <v>52</v>
      </c>
      <c r="D62" s="22"/>
      <c r="E62" s="22"/>
      <c r="F62" s="22"/>
      <c r="G62" s="24"/>
      <c r="H62" s="22"/>
      <c r="I62" s="22"/>
      <c r="J62" s="22"/>
      <c r="K62" s="22"/>
      <c r="L62" s="22"/>
      <c r="M62" s="22"/>
      <c r="N62" s="22"/>
      <c r="O62" s="22"/>
      <c r="P62" s="22"/>
      <c r="Q62" s="23"/>
      <c r="R62" s="22"/>
      <c r="S62" s="23">
        <v>325000</v>
      </c>
    </row>
    <row r="63" spans="1:19" ht="15.75" thickBot="1" x14ac:dyDescent="0.3">
      <c r="A63" s="25"/>
      <c r="B63" s="25"/>
      <c r="C63" s="25" t="s">
        <v>53</v>
      </c>
      <c r="D63" s="25"/>
      <c r="E63" s="25"/>
      <c r="F63" s="25"/>
      <c r="G63" s="26"/>
      <c r="H63" s="25"/>
      <c r="I63" s="25"/>
      <c r="J63" s="25"/>
      <c r="K63" s="25"/>
      <c r="L63" s="25"/>
      <c r="M63" s="25"/>
      <c r="N63" s="25"/>
      <c r="O63" s="25"/>
      <c r="P63" s="25"/>
      <c r="Q63" s="28"/>
      <c r="R63" s="25"/>
      <c r="S63" s="28">
        <f>S62</f>
        <v>325000</v>
      </c>
    </row>
    <row r="64" spans="1:19" ht="30" customHeight="1" x14ac:dyDescent="0.25">
      <c r="A64" s="25"/>
      <c r="B64" s="25" t="s">
        <v>54</v>
      </c>
      <c r="C64" s="25"/>
      <c r="D64" s="25"/>
      <c r="E64" s="25"/>
      <c r="F64" s="25"/>
      <c r="G64" s="26"/>
      <c r="H64" s="25"/>
      <c r="I64" s="25"/>
      <c r="J64" s="25"/>
      <c r="K64" s="25"/>
      <c r="L64" s="25"/>
      <c r="M64" s="25"/>
      <c r="N64" s="25"/>
      <c r="O64" s="25"/>
      <c r="P64" s="25"/>
      <c r="Q64" s="27"/>
      <c r="R64" s="25"/>
      <c r="S64" s="27">
        <f>ROUND(S61+S63,5)</f>
        <v>134000.20000000001</v>
      </c>
    </row>
    <row r="65" spans="1:19" ht="30" customHeight="1" x14ac:dyDescent="0.25">
      <c r="A65" s="22"/>
      <c r="B65" s="22" t="s">
        <v>55</v>
      </c>
      <c r="C65" s="22"/>
      <c r="D65" s="22"/>
      <c r="E65" s="22"/>
      <c r="F65" s="22"/>
      <c r="G65" s="24"/>
      <c r="H65" s="22"/>
      <c r="I65" s="22"/>
      <c r="J65" s="22"/>
      <c r="K65" s="22"/>
      <c r="L65" s="22"/>
      <c r="M65" s="22"/>
      <c r="N65" s="22"/>
      <c r="O65" s="22"/>
      <c r="P65" s="22"/>
      <c r="Q65" s="23"/>
      <c r="R65" s="22"/>
      <c r="S65" s="23">
        <v>-36538.32</v>
      </c>
    </row>
    <row r="66" spans="1:19" ht="15.75" thickBot="1" x14ac:dyDescent="0.3">
      <c r="A66" s="21"/>
      <c r="B66" s="21"/>
      <c r="C66" s="21"/>
      <c r="D66" s="21"/>
      <c r="E66" s="25" t="s">
        <v>279</v>
      </c>
      <c r="F66" s="25"/>
      <c r="G66" s="26">
        <v>42369</v>
      </c>
      <c r="H66" s="25"/>
      <c r="I66" s="25"/>
      <c r="J66" s="25"/>
      <c r="K66" s="25" t="s">
        <v>152</v>
      </c>
      <c r="L66" s="25"/>
      <c r="M66" s="25" t="s">
        <v>798</v>
      </c>
      <c r="N66" s="25"/>
      <c r="O66" s="25" t="s">
        <v>212</v>
      </c>
      <c r="P66" s="25"/>
      <c r="Q66" s="28">
        <v>-35000</v>
      </c>
      <c r="R66" s="25"/>
      <c r="S66" s="28">
        <f>ROUND(S65+Q66,5)</f>
        <v>-71538.320000000007</v>
      </c>
    </row>
    <row r="67" spans="1:19" x14ac:dyDescent="0.25">
      <c r="A67" s="25"/>
      <c r="B67" s="25" t="s">
        <v>56</v>
      </c>
      <c r="C67" s="25"/>
      <c r="D67" s="25"/>
      <c r="E67" s="25"/>
      <c r="F67" s="25"/>
      <c r="G67" s="26"/>
      <c r="H67" s="25"/>
      <c r="I67" s="25"/>
      <c r="J67" s="25"/>
      <c r="K67" s="25"/>
      <c r="L67" s="25"/>
      <c r="M67" s="25"/>
      <c r="N67" s="25"/>
      <c r="O67" s="25"/>
      <c r="P67" s="25"/>
      <c r="Q67" s="27">
        <f>ROUND(SUM(Q65:Q66),5)</f>
        <v>-35000</v>
      </c>
      <c r="R67" s="25"/>
      <c r="S67" s="27">
        <f>S66</f>
        <v>-71538.320000000007</v>
      </c>
    </row>
    <row r="68" spans="1:19" ht="30" customHeight="1" x14ac:dyDescent="0.25">
      <c r="A68" s="22"/>
      <c r="B68" s="22" t="s">
        <v>57</v>
      </c>
      <c r="C68" s="22"/>
      <c r="D68" s="22"/>
      <c r="E68" s="22"/>
      <c r="F68" s="22"/>
      <c r="G68" s="24"/>
      <c r="H68" s="22"/>
      <c r="I68" s="22"/>
      <c r="J68" s="22"/>
      <c r="K68" s="22"/>
      <c r="L68" s="22"/>
      <c r="M68" s="22"/>
      <c r="N68" s="22"/>
      <c r="O68" s="22"/>
      <c r="P68" s="22"/>
      <c r="Q68" s="23"/>
      <c r="R68" s="22"/>
      <c r="S68" s="23">
        <v>0</v>
      </c>
    </row>
    <row r="69" spans="1:19" x14ac:dyDescent="0.25">
      <c r="A69" s="25"/>
      <c r="B69" s="25" t="s">
        <v>58</v>
      </c>
      <c r="C69" s="25"/>
      <c r="D69" s="25"/>
      <c r="E69" s="25"/>
      <c r="F69" s="25"/>
      <c r="G69" s="26"/>
      <c r="H69" s="25"/>
      <c r="I69" s="25"/>
      <c r="J69" s="25"/>
      <c r="K69" s="25"/>
      <c r="L69" s="25"/>
      <c r="M69" s="25"/>
      <c r="N69" s="25"/>
      <c r="O69" s="25"/>
      <c r="P69" s="25"/>
      <c r="Q69" s="27"/>
      <c r="R69" s="25"/>
      <c r="S69" s="27">
        <f>S68</f>
        <v>0</v>
      </c>
    </row>
    <row r="70" spans="1:19" ht="30" customHeight="1" x14ac:dyDescent="0.25">
      <c r="A70" s="22"/>
      <c r="B70" s="22" t="s">
        <v>59</v>
      </c>
      <c r="C70" s="22"/>
      <c r="D70" s="22"/>
      <c r="E70" s="22"/>
      <c r="F70" s="22"/>
      <c r="G70" s="24"/>
      <c r="H70" s="22"/>
      <c r="I70" s="22"/>
      <c r="J70" s="22"/>
      <c r="K70" s="22"/>
      <c r="L70" s="22"/>
      <c r="M70" s="22"/>
      <c r="N70" s="22"/>
      <c r="O70" s="22"/>
      <c r="P70" s="22"/>
      <c r="Q70" s="23"/>
      <c r="R70" s="22"/>
      <c r="S70" s="23">
        <v>-56746.03</v>
      </c>
    </row>
    <row r="71" spans="1:19" x14ac:dyDescent="0.25">
      <c r="A71" s="25"/>
      <c r="B71" s="25" t="s">
        <v>60</v>
      </c>
      <c r="C71" s="25"/>
      <c r="D71" s="25"/>
      <c r="E71" s="25"/>
      <c r="F71" s="25"/>
      <c r="G71" s="26"/>
      <c r="H71" s="25"/>
      <c r="I71" s="25"/>
      <c r="J71" s="25"/>
      <c r="K71" s="25"/>
      <c r="L71" s="25"/>
      <c r="M71" s="25"/>
      <c r="N71" s="25"/>
      <c r="O71" s="25"/>
      <c r="P71" s="25"/>
      <c r="Q71" s="27"/>
      <c r="R71" s="25"/>
      <c r="S71" s="27">
        <f>S70</f>
        <v>-56746.03</v>
      </c>
    </row>
    <row r="72" spans="1:19" ht="30" customHeight="1" x14ac:dyDescent="0.25">
      <c r="A72" s="22"/>
      <c r="B72" s="22" t="s">
        <v>61</v>
      </c>
      <c r="C72" s="22"/>
      <c r="D72" s="22"/>
      <c r="E72" s="22"/>
      <c r="F72" s="22"/>
      <c r="G72" s="24"/>
      <c r="H72" s="22"/>
      <c r="I72" s="22"/>
      <c r="J72" s="22"/>
      <c r="K72" s="22"/>
      <c r="L72" s="22"/>
      <c r="M72" s="22"/>
      <c r="N72" s="22"/>
      <c r="O72" s="22"/>
      <c r="P72" s="22"/>
      <c r="Q72" s="23"/>
      <c r="R72" s="22"/>
      <c r="S72" s="23">
        <v>-23168.86</v>
      </c>
    </row>
    <row r="73" spans="1:19" x14ac:dyDescent="0.25">
      <c r="A73" s="25"/>
      <c r="B73" s="25" t="s">
        <v>62</v>
      </c>
      <c r="C73" s="25"/>
      <c r="D73" s="25"/>
      <c r="E73" s="25"/>
      <c r="F73" s="25"/>
      <c r="G73" s="26"/>
      <c r="H73" s="25"/>
      <c r="I73" s="25"/>
      <c r="J73" s="25"/>
      <c r="K73" s="25"/>
      <c r="L73" s="25"/>
      <c r="M73" s="25"/>
      <c r="N73" s="25"/>
      <c r="O73" s="25"/>
      <c r="P73" s="25"/>
      <c r="Q73" s="27"/>
      <c r="R73" s="25"/>
      <c r="S73" s="27">
        <f>S72</f>
        <v>-23168.86</v>
      </c>
    </row>
    <row r="74" spans="1:19" ht="30" customHeight="1" x14ac:dyDescent="0.25">
      <c r="A74" s="22"/>
      <c r="B74" s="22" t="s">
        <v>63</v>
      </c>
      <c r="C74" s="22"/>
      <c r="D74" s="22"/>
      <c r="E74" s="22"/>
      <c r="F74" s="22"/>
      <c r="G74" s="24"/>
      <c r="H74" s="22"/>
      <c r="I74" s="22"/>
      <c r="J74" s="22"/>
      <c r="K74" s="22"/>
      <c r="L74" s="22"/>
      <c r="M74" s="22"/>
      <c r="N74" s="22"/>
      <c r="O74" s="22"/>
      <c r="P74" s="22"/>
      <c r="Q74" s="23"/>
      <c r="R74" s="22"/>
      <c r="S74" s="23">
        <v>-248243.83</v>
      </c>
    </row>
    <row r="75" spans="1:19" x14ac:dyDescent="0.25">
      <c r="A75" s="25"/>
      <c r="B75" s="25" t="s">
        <v>64</v>
      </c>
      <c r="C75" s="25"/>
      <c r="D75" s="25"/>
      <c r="E75" s="25"/>
      <c r="F75" s="25"/>
      <c r="G75" s="26"/>
      <c r="H75" s="25"/>
      <c r="I75" s="25"/>
      <c r="J75" s="25"/>
      <c r="K75" s="25"/>
      <c r="L75" s="25"/>
      <c r="M75" s="25"/>
      <c r="N75" s="25"/>
      <c r="O75" s="25"/>
      <c r="P75" s="25"/>
      <c r="Q75" s="27"/>
      <c r="R75" s="25"/>
      <c r="S75" s="27">
        <f>S74</f>
        <v>-248243.83</v>
      </c>
    </row>
    <row r="76" spans="1:19" ht="30" customHeight="1" x14ac:dyDescent="0.25">
      <c r="A76" s="22"/>
      <c r="B76" s="22" t="s">
        <v>65</v>
      </c>
      <c r="C76" s="22"/>
      <c r="D76" s="22"/>
      <c r="E76" s="22"/>
      <c r="F76" s="22"/>
      <c r="G76" s="24"/>
      <c r="H76" s="22"/>
      <c r="I76" s="22"/>
      <c r="J76" s="22"/>
      <c r="K76" s="22"/>
      <c r="L76" s="22"/>
      <c r="M76" s="22"/>
      <c r="N76" s="22"/>
      <c r="O76" s="22"/>
      <c r="P76" s="22"/>
      <c r="Q76" s="23"/>
      <c r="R76" s="22"/>
      <c r="S76" s="23">
        <v>-6601</v>
      </c>
    </row>
    <row r="77" spans="1:19" x14ac:dyDescent="0.25">
      <c r="A77" s="25"/>
      <c r="B77" s="25" t="s">
        <v>66</v>
      </c>
      <c r="C77" s="25"/>
      <c r="D77" s="25"/>
      <c r="E77" s="25"/>
      <c r="F77" s="25"/>
      <c r="G77" s="26"/>
      <c r="H77" s="25"/>
      <c r="I77" s="25"/>
      <c r="J77" s="25"/>
      <c r="K77" s="25"/>
      <c r="L77" s="25"/>
      <c r="M77" s="25"/>
      <c r="N77" s="25"/>
      <c r="O77" s="25"/>
      <c r="P77" s="25"/>
      <c r="Q77" s="27"/>
      <c r="R77" s="25"/>
      <c r="S77" s="27">
        <f>S76</f>
        <v>-6601</v>
      </c>
    </row>
    <row r="78" spans="1:19" ht="30" customHeight="1" x14ac:dyDescent="0.25">
      <c r="A78" s="22"/>
      <c r="B78" s="22" t="s">
        <v>67</v>
      </c>
      <c r="C78" s="22"/>
      <c r="D78" s="22"/>
      <c r="E78" s="22"/>
      <c r="F78" s="22"/>
      <c r="G78" s="24"/>
      <c r="H78" s="22"/>
      <c r="I78" s="22"/>
      <c r="J78" s="22"/>
      <c r="K78" s="22"/>
      <c r="L78" s="22"/>
      <c r="M78" s="22"/>
      <c r="N78" s="22"/>
      <c r="O78" s="22"/>
      <c r="P78" s="22"/>
      <c r="Q78" s="23"/>
      <c r="R78" s="22"/>
      <c r="S78" s="23">
        <v>243782.47</v>
      </c>
    </row>
    <row r="79" spans="1:19" x14ac:dyDescent="0.25">
      <c r="A79" s="25"/>
      <c r="B79" s="25" t="s">
        <v>68</v>
      </c>
      <c r="C79" s="25"/>
      <c r="D79" s="25"/>
      <c r="E79" s="25"/>
      <c r="F79" s="25"/>
      <c r="G79" s="26"/>
      <c r="H79" s="25"/>
      <c r="I79" s="25"/>
      <c r="J79" s="25"/>
      <c r="K79" s="25"/>
      <c r="L79" s="25"/>
      <c r="M79" s="25"/>
      <c r="N79" s="25"/>
      <c r="O79" s="25"/>
      <c r="P79" s="25"/>
      <c r="Q79" s="27"/>
      <c r="R79" s="25"/>
      <c r="S79" s="27">
        <v>243782.47</v>
      </c>
    </row>
    <row r="80" spans="1:19" ht="30" customHeight="1" x14ac:dyDescent="0.25">
      <c r="A80" s="22"/>
      <c r="B80" s="22" t="s">
        <v>271</v>
      </c>
      <c r="C80" s="22"/>
      <c r="D80" s="22"/>
      <c r="E80" s="22"/>
      <c r="F80" s="22"/>
      <c r="G80" s="24"/>
      <c r="H80" s="22"/>
      <c r="I80" s="22"/>
      <c r="J80" s="22"/>
      <c r="K80" s="22"/>
      <c r="L80" s="22"/>
      <c r="M80" s="22"/>
      <c r="N80" s="22"/>
      <c r="O80" s="22"/>
      <c r="P80" s="22"/>
      <c r="Q80" s="23"/>
      <c r="R80" s="22"/>
      <c r="S80" s="23">
        <v>-32835.75</v>
      </c>
    </row>
    <row r="81" spans="1:19" x14ac:dyDescent="0.25">
      <c r="A81" s="25"/>
      <c r="B81" s="25"/>
      <c r="C81" s="25"/>
      <c r="D81" s="25"/>
      <c r="E81" s="25" t="s">
        <v>107</v>
      </c>
      <c r="F81" s="25"/>
      <c r="G81" s="26">
        <v>42369</v>
      </c>
      <c r="H81" s="25"/>
      <c r="I81" s="25" t="s">
        <v>764</v>
      </c>
      <c r="J81" s="25"/>
      <c r="K81" s="25" t="s">
        <v>410</v>
      </c>
      <c r="L81" s="25"/>
      <c r="M81" s="25" t="s">
        <v>799</v>
      </c>
      <c r="N81" s="25"/>
      <c r="O81" s="25" t="s">
        <v>39</v>
      </c>
      <c r="P81" s="25"/>
      <c r="Q81" s="27">
        <v>-1250</v>
      </c>
      <c r="R81" s="25"/>
      <c r="S81" s="27">
        <f>ROUND(S80+Q81,5)</f>
        <v>-34085.75</v>
      </c>
    </row>
    <row r="82" spans="1:19" x14ac:dyDescent="0.25">
      <c r="A82" s="25"/>
      <c r="B82" s="25"/>
      <c r="C82" s="25"/>
      <c r="D82" s="25"/>
      <c r="E82" s="25" t="s">
        <v>107</v>
      </c>
      <c r="F82" s="25"/>
      <c r="G82" s="26">
        <v>42369</v>
      </c>
      <c r="H82" s="25"/>
      <c r="I82" s="25" t="s">
        <v>765</v>
      </c>
      <c r="J82" s="25"/>
      <c r="K82" s="25" t="s">
        <v>321</v>
      </c>
      <c r="L82" s="25"/>
      <c r="M82" s="25" t="s">
        <v>800</v>
      </c>
      <c r="N82" s="25"/>
      <c r="O82" s="25" t="s">
        <v>39</v>
      </c>
      <c r="P82" s="25"/>
      <c r="Q82" s="27">
        <v>-331.25</v>
      </c>
      <c r="R82" s="25"/>
      <c r="S82" s="27">
        <f>ROUND(S81+Q82,5)</f>
        <v>-34417</v>
      </c>
    </row>
    <row r="83" spans="1:19" x14ac:dyDescent="0.25">
      <c r="A83" s="25"/>
      <c r="B83" s="25"/>
      <c r="C83" s="25"/>
      <c r="D83" s="25"/>
      <c r="E83" s="25" t="s">
        <v>107</v>
      </c>
      <c r="F83" s="25"/>
      <c r="G83" s="26">
        <v>42369</v>
      </c>
      <c r="H83" s="25"/>
      <c r="I83" s="25" t="s">
        <v>766</v>
      </c>
      <c r="J83" s="25"/>
      <c r="K83" s="25" t="s">
        <v>154</v>
      </c>
      <c r="L83" s="25"/>
      <c r="M83" s="25" t="s">
        <v>801</v>
      </c>
      <c r="N83" s="25"/>
      <c r="O83" s="25" t="s">
        <v>39</v>
      </c>
      <c r="P83" s="25"/>
      <c r="Q83" s="27">
        <v>-312.5</v>
      </c>
      <c r="R83" s="25"/>
      <c r="S83" s="27">
        <f>ROUND(S82+Q83,5)</f>
        <v>-34729.5</v>
      </c>
    </row>
    <row r="84" spans="1:19" x14ac:dyDescent="0.25">
      <c r="A84" s="25"/>
      <c r="B84" s="25"/>
      <c r="C84" s="25"/>
      <c r="D84" s="25"/>
      <c r="E84" s="25" t="s">
        <v>107</v>
      </c>
      <c r="F84" s="25"/>
      <c r="G84" s="26">
        <v>42369</v>
      </c>
      <c r="H84" s="25"/>
      <c r="I84" s="25" t="s">
        <v>766</v>
      </c>
      <c r="J84" s="25"/>
      <c r="K84" s="25" t="s">
        <v>154</v>
      </c>
      <c r="L84" s="25"/>
      <c r="M84" s="25" t="s">
        <v>802</v>
      </c>
      <c r="N84" s="25"/>
      <c r="O84" s="25" t="s">
        <v>39</v>
      </c>
      <c r="P84" s="25"/>
      <c r="Q84" s="27">
        <v>-10</v>
      </c>
      <c r="R84" s="25"/>
      <c r="S84" s="27">
        <f>ROUND(S83+Q84,5)</f>
        <v>-34739.5</v>
      </c>
    </row>
    <row r="85" spans="1:19" x14ac:dyDescent="0.25">
      <c r="A85" s="25"/>
      <c r="B85" s="25"/>
      <c r="C85" s="25"/>
      <c r="D85" s="25"/>
      <c r="E85" s="25" t="s">
        <v>107</v>
      </c>
      <c r="F85" s="25"/>
      <c r="G85" s="26">
        <v>42369</v>
      </c>
      <c r="H85" s="25"/>
      <c r="I85" s="25" t="s">
        <v>767</v>
      </c>
      <c r="J85" s="25"/>
      <c r="K85" s="25" t="s">
        <v>323</v>
      </c>
      <c r="L85" s="25"/>
      <c r="M85" s="25" t="s">
        <v>803</v>
      </c>
      <c r="N85" s="25"/>
      <c r="O85" s="25" t="s">
        <v>39</v>
      </c>
      <c r="P85" s="25"/>
      <c r="Q85" s="27">
        <v>-325</v>
      </c>
      <c r="R85" s="25"/>
      <c r="S85" s="27">
        <f>ROUND(S84+Q85,5)</f>
        <v>-35064.5</v>
      </c>
    </row>
    <row r="86" spans="1:19" x14ac:dyDescent="0.25">
      <c r="A86" s="25"/>
      <c r="B86" s="25"/>
      <c r="C86" s="25"/>
      <c r="D86" s="25"/>
      <c r="E86" s="25" t="s">
        <v>107</v>
      </c>
      <c r="F86" s="25"/>
      <c r="G86" s="26">
        <v>42369</v>
      </c>
      <c r="H86" s="25"/>
      <c r="I86" s="25" t="s">
        <v>768</v>
      </c>
      <c r="J86" s="25"/>
      <c r="K86" s="25" t="s">
        <v>324</v>
      </c>
      <c r="L86" s="25"/>
      <c r="M86" s="25" t="s">
        <v>803</v>
      </c>
      <c r="N86" s="25"/>
      <c r="O86" s="25" t="s">
        <v>39</v>
      </c>
      <c r="P86" s="25"/>
      <c r="Q86" s="27">
        <v>-968.75</v>
      </c>
      <c r="R86" s="25"/>
      <c r="S86" s="27">
        <f>ROUND(S85+Q86,5)</f>
        <v>-36033.25</v>
      </c>
    </row>
    <row r="87" spans="1:19" x14ac:dyDescent="0.25">
      <c r="A87" s="25"/>
      <c r="B87" s="25"/>
      <c r="C87" s="25"/>
      <c r="D87" s="25"/>
      <c r="E87" s="25" t="s">
        <v>107</v>
      </c>
      <c r="F87" s="25"/>
      <c r="G87" s="26">
        <v>42369</v>
      </c>
      <c r="H87" s="25"/>
      <c r="I87" s="25" t="s">
        <v>769</v>
      </c>
      <c r="J87" s="25"/>
      <c r="K87" s="25" t="s">
        <v>153</v>
      </c>
      <c r="L87" s="25"/>
      <c r="M87" s="25" t="s">
        <v>803</v>
      </c>
      <c r="N87" s="25"/>
      <c r="O87" s="25" t="s">
        <v>39</v>
      </c>
      <c r="P87" s="25"/>
      <c r="Q87" s="27">
        <v>-1846</v>
      </c>
      <c r="R87" s="25"/>
      <c r="S87" s="27">
        <f>ROUND(S86+Q87,5)</f>
        <v>-37879.25</v>
      </c>
    </row>
    <row r="88" spans="1:19" x14ac:dyDescent="0.25">
      <c r="A88" s="25"/>
      <c r="B88" s="25"/>
      <c r="C88" s="25"/>
      <c r="D88" s="25"/>
      <c r="E88" s="25" t="s">
        <v>107</v>
      </c>
      <c r="F88" s="25"/>
      <c r="G88" s="26">
        <v>42369</v>
      </c>
      <c r="H88" s="25"/>
      <c r="I88" s="25" t="s">
        <v>770</v>
      </c>
      <c r="J88" s="25"/>
      <c r="K88" s="25" t="s">
        <v>151</v>
      </c>
      <c r="L88" s="25"/>
      <c r="M88" s="25" t="s">
        <v>803</v>
      </c>
      <c r="N88" s="25"/>
      <c r="O88" s="25" t="s">
        <v>39</v>
      </c>
      <c r="P88" s="25"/>
      <c r="Q88" s="27">
        <v>-7412.5</v>
      </c>
      <c r="R88" s="25"/>
      <c r="S88" s="27">
        <f>ROUND(S87+Q88,5)</f>
        <v>-45291.75</v>
      </c>
    </row>
    <row r="89" spans="1:19" x14ac:dyDescent="0.25">
      <c r="A89" s="25"/>
      <c r="B89" s="25"/>
      <c r="C89" s="25"/>
      <c r="D89" s="25"/>
      <c r="E89" s="25" t="s">
        <v>107</v>
      </c>
      <c r="F89" s="25"/>
      <c r="G89" s="26">
        <v>42369</v>
      </c>
      <c r="H89" s="25"/>
      <c r="I89" s="25" t="s">
        <v>771</v>
      </c>
      <c r="J89" s="25"/>
      <c r="K89" s="25" t="s">
        <v>239</v>
      </c>
      <c r="L89" s="25"/>
      <c r="M89" s="25" t="s">
        <v>803</v>
      </c>
      <c r="N89" s="25"/>
      <c r="O89" s="25" t="s">
        <v>39</v>
      </c>
      <c r="P89" s="25"/>
      <c r="Q89" s="27">
        <v>-2143.75</v>
      </c>
      <c r="R89" s="25"/>
      <c r="S89" s="27">
        <f>ROUND(S88+Q89,5)</f>
        <v>-47435.5</v>
      </c>
    </row>
    <row r="90" spans="1:19" x14ac:dyDescent="0.25">
      <c r="A90" s="25"/>
      <c r="B90" s="25"/>
      <c r="C90" s="25"/>
      <c r="D90" s="25"/>
      <c r="E90" s="25" t="s">
        <v>107</v>
      </c>
      <c r="F90" s="25"/>
      <c r="G90" s="26">
        <v>42369</v>
      </c>
      <c r="H90" s="25"/>
      <c r="I90" s="25" t="s">
        <v>772</v>
      </c>
      <c r="J90" s="25"/>
      <c r="K90" s="25" t="s">
        <v>129</v>
      </c>
      <c r="L90" s="25"/>
      <c r="M90" s="25" t="s">
        <v>803</v>
      </c>
      <c r="N90" s="25"/>
      <c r="O90" s="25" t="s">
        <v>39</v>
      </c>
      <c r="P90" s="25"/>
      <c r="Q90" s="27">
        <v>-356.25</v>
      </c>
      <c r="R90" s="25"/>
      <c r="S90" s="27">
        <f>ROUND(S89+Q90,5)</f>
        <v>-47791.75</v>
      </c>
    </row>
    <row r="91" spans="1:19" x14ac:dyDescent="0.25">
      <c r="A91" s="25"/>
      <c r="B91" s="25"/>
      <c r="C91" s="25"/>
      <c r="D91" s="25"/>
      <c r="E91" s="25" t="s">
        <v>107</v>
      </c>
      <c r="F91" s="25"/>
      <c r="G91" s="26">
        <v>42369</v>
      </c>
      <c r="H91" s="25"/>
      <c r="I91" s="25" t="s">
        <v>773</v>
      </c>
      <c r="J91" s="25"/>
      <c r="K91" s="25" t="s">
        <v>319</v>
      </c>
      <c r="L91" s="25"/>
      <c r="M91" s="25" t="s">
        <v>803</v>
      </c>
      <c r="N91" s="25"/>
      <c r="O91" s="25" t="s">
        <v>39</v>
      </c>
      <c r="P91" s="25"/>
      <c r="Q91" s="27">
        <v>-437.5</v>
      </c>
      <c r="R91" s="25"/>
      <c r="S91" s="27">
        <f>ROUND(S90+Q91,5)</f>
        <v>-48229.25</v>
      </c>
    </row>
    <row r="92" spans="1:19" ht="15.75" thickBot="1" x14ac:dyDescent="0.3">
      <c r="A92" s="25"/>
      <c r="B92" s="25"/>
      <c r="C92" s="25"/>
      <c r="D92" s="25"/>
      <c r="E92" s="25" t="s">
        <v>107</v>
      </c>
      <c r="F92" s="25"/>
      <c r="G92" s="26">
        <v>42369</v>
      </c>
      <c r="H92" s="25"/>
      <c r="I92" s="25" t="s">
        <v>774</v>
      </c>
      <c r="J92" s="25"/>
      <c r="K92" s="25" t="s">
        <v>237</v>
      </c>
      <c r="L92" s="25"/>
      <c r="M92" s="25" t="s">
        <v>803</v>
      </c>
      <c r="N92" s="25"/>
      <c r="O92" s="25" t="s">
        <v>39</v>
      </c>
      <c r="P92" s="25"/>
      <c r="Q92" s="28">
        <v>-681.25</v>
      </c>
      <c r="R92" s="25"/>
      <c r="S92" s="28">
        <f>ROUND(S91+Q92,5)</f>
        <v>-48910.5</v>
      </c>
    </row>
    <row r="93" spans="1:19" x14ac:dyDescent="0.25">
      <c r="A93" s="25"/>
      <c r="B93" s="25" t="s">
        <v>272</v>
      </c>
      <c r="C93" s="25"/>
      <c r="D93" s="25"/>
      <c r="E93" s="25"/>
      <c r="F93" s="25"/>
      <c r="G93" s="26"/>
      <c r="H93" s="25"/>
      <c r="I93" s="25"/>
      <c r="J93" s="25"/>
      <c r="K93" s="25"/>
      <c r="L93" s="25"/>
      <c r="M93" s="25"/>
      <c r="N93" s="25"/>
      <c r="O93" s="25"/>
      <c r="P93" s="25"/>
      <c r="Q93" s="27">
        <f>ROUND(SUM(Q80:Q92),5)</f>
        <v>-16074.75</v>
      </c>
      <c r="R93" s="25"/>
      <c r="S93" s="27">
        <f>S92</f>
        <v>-48910.5</v>
      </c>
    </row>
    <row r="94" spans="1:19" ht="30" customHeight="1" x14ac:dyDescent="0.25">
      <c r="A94" s="22"/>
      <c r="B94" s="22" t="s">
        <v>213</v>
      </c>
      <c r="C94" s="22"/>
      <c r="D94" s="22"/>
      <c r="E94" s="22"/>
      <c r="F94" s="22"/>
      <c r="G94" s="24"/>
      <c r="H94" s="22"/>
      <c r="I94" s="22"/>
      <c r="J94" s="22"/>
      <c r="K94" s="22"/>
      <c r="L94" s="22"/>
      <c r="M94" s="22"/>
      <c r="N94" s="22"/>
      <c r="O94" s="22"/>
      <c r="P94" s="22"/>
      <c r="Q94" s="23"/>
      <c r="R94" s="22"/>
      <c r="S94" s="23">
        <v>-665</v>
      </c>
    </row>
    <row r="95" spans="1:19" x14ac:dyDescent="0.25">
      <c r="A95" s="25"/>
      <c r="B95" s="25"/>
      <c r="C95" s="25"/>
      <c r="D95" s="25"/>
      <c r="E95" s="25" t="s">
        <v>106</v>
      </c>
      <c r="F95" s="25"/>
      <c r="G95" s="26">
        <v>42344</v>
      </c>
      <c r="H95" s="25"/>
      <c r="I95" s="25"/>
      <c r="J95" s="25"/>
      <c r="K95" s="25" t="s">
        <v>778</v>
      </c>
      <c r="L95" s="25"/>
      <c r="M95" s="25" t="s">
        <v>431</v>
      </c>
      <c r="N95" s="25"/>
      <c r="O95" s="25" t="s">
        <v>37</v>
      </c>
      <c r="P95" s="25"/>
      <c r="Q95" s="27">
        <v>-125</v>
      </c>
      <c r="R95" s="25"/>
      <c r="S95" s="27">
        <f>ROUND(S94+Q95,5)</f>
        <v>-790</v>
      </c>
    </row>
    <row r="96" spans="1:19" x14ac:dyDescent="0.25">
      <c r="A96" s="25"/>
      <c r="B96" s="25"/>
      <c r="C96" s="25"/>
      <c r="D96" s="25"/>
      <c r="E96" s="25" t="s">
        <v>106</v>
      </c>
      <c r="F96" s="25"/>
      <c r="G96" s="26">
        <v>42354</v>
      </c>
      <c r="H96" s="25"/>
      <c r="I96" s="25"/>
      <c r="J96" s="25"/>
      <c r="K96" s="25" t="s">
        <v>780</v>
      </c>
      <c r="L96" s="25"/>
      <c r="M96" s="25" t="s">
        <v>796</v>
      </c>
      <c r="N96" s="25"/>
      <c r="O96" s="25" t="s">
        <v>37</v>
      </c>
      <c r="P96" s="25"/>
      <c r="Q96" s="27">
        <v>-75</v>
      </c>
      <c r="R96" s="25"/>
      <c r="S96" s="27">
        <f>ROUND(S95+Q96,5)</f>
        <v>-865</v>
      </c>
    </row>
    <row r="97" spans="1:19" x14ac:dyDescent="0.25">
      <c r="A97" s="25"/>
      <c r="B97" s="25"/>
      <c r="C97" s="25"/>
      <c r="D97" s="25"/>
      <c r="E97" s="25" t="s">
        <v>107</v>
      </c>
      <c r="F97" s="25"/>
      <c r="G97" s="26">
        <v>42359</v>
      </c>
      <c r="H97" s="25"/>
      <c r="I97" s="25" t="s">
        <v>763</v>
      </c>
      <c r="J97" s="25"/>
      <c r="K97" s="25" t="s">
        <v>784</v>
      </c>
      <c r="L97" s="25"/>
      <c r="M97" s="25" t="s">
        <v>804</v>
      </c>
      <c r="N97" s="25"/>
      <c r="O97" s="25" t="s">
        <v>39</v>
      </c>
      <c r="P97" s="25"/>
      <c r="Q97" s="27">
        <v>-300</v>
      </c>
      <c r="R97" s="25"/>
      <c r="S97" s="27">
        <f>ROUND(S96+Q97,5)</f>
        <v>-1165</v>
      </c>
    </row>
    <row r="98" spans="1:19" x14ac:dyDescent="0.25">
      <c r="A98" s="25"/>
      <c r="B98" s="25"/>
      <c r="C98" s="25"/>
      <c r="D98" s="25"/>
      <c r="E98" s="25" t="s">
        <v>106</v>
      </c>
      <c r="F98" s="25"/>
      <c r="G98" s="26">
        <v>42361</v>
      </c>
      <c r="H98" s="25"/>
      <c r="I98" s="25"/>
      <c r="J98" s="25"/>
      <c r="K98" s="25" t="s">
        <v>782</v>
      </c>
      <c r="L98" s="25"/>
      <c r="M98" s="25" t="s">
        <v>431</v>
      </c>
      <c r="N98" s="25"/>
      <c r="O98" s="25" t="s">
        <v>37</v>
      </c>
      <c r="P98" s="25"/>
      <c r="Q98" s="27">
        <v>-125</v>
      </c>
      <c r="R98" s="25"/>
      <c r="S98" s="27">
        <f>ROUND(S97+Q98,5)</f>
        <v>-1290</v>
      </c>
    </row>
    <row r="99" spans="1:19" x14ac:dyDescent="0.25">
      <c r="A99" s="25"/>
      <c r="B99" s="25"/>
      <c r="C99" s="25"/>
      <c r="D99" s="25"/>
      <c r="E99" s="25" t="s">
        <v>107</v>
      </c>
      <c r="F99" s="25"/>
      <c r="G99" s="26">
        <v>42369</v>
      </c>
      <c r="H99" s="25"/>
      <c r="I99" s="25" t="s">
        <v>770</v>
      </c>
      <c r="J99" s="25"/>
      <c r="K99" s="25" t="s">
        <v>151</v>
      </c>
      <c r="L99" s="25"/>
      <c r="M99" s="25" t="s">
        <v>805</v>
      </c>
      <c r="N99" s="25"/>
      <c r="O99" s="25" t="s">
        <v>39</v>
      </c>
      <c r="P99" s="25"/>
      <c r="Q99" s="27">
        <v>125</v>
      </c>
      <c r="R99" s="25"/>
      <c r="S99" s="27">
        <f>ROUND(S98+Q99,5)</f>
        <v>-1165</v>
      </c>
    </row>
    <row r="100" spans="1:19" x14ac:dyDescent="0.25">
      <c r="A100" s="25"/>
      <c r="B100" s="25"/>
      <c r="C100" s="25"/>
      <c r="D100" s="25"/>
      <c r="E100" s="25" t="s">
        <v>107</v>
      </c>
      <c r="F100" s="25"/>
      <c r="G100" s="26">
        <v>42369</v>
      </c>
      <c r="H100" s="25"/>
      <c r="I100" s="25" t="s">
        <v>770</v>
      </c>
      <c r="J100" s="25"/>
      <c r="K100" s="25" t="s">
        <v>151</v>
      </c>
      <c r="L100" s="25"/>
      <c r="M100" s="25" t="s">
        <v>806</v>
      </c>
      <c r="N100" s="25"/>
      <c r="O100" s="25" t="s">
        <v>39</v>
      </c>
      <c r="P100" s="25"/>
      <c r="Q100" s="27">
        <v>125</v>
      </c>
      <c r="R100" s="25"/>
      <c r="S100" s="27">
        <f>ROUND(S99+Q100,5)</f>
        <v>-1040</v>
      </c>
    </row>
    <row r="101" spans="1:19" ht="15.75" thickBot="1" x14ac:dyDescent="0.3">
      <c r="A101" s="25"/>
      <c r="B101" s="25"/>
      <c r="C101" s="25"/>
      <c r="D101" s="25"/>
      <c r="E101" s="25" t="s">
        <v>107</v>
      </c>
      <c r="F101" s="25"/>
      <c r="G101" s="26">
        <v>42369</v>
      </c>
      <c r="H101" s="25"/>
      <c r="I101" s="25" t="s">
        <v>766</v>
      </c>
      <c r="J101" s="25"/>
      <c r="K101" s="25" t="s">
        <v>154</v>
      </c>
      <c r="L101" s="25"/>
      <c r="M101" s="25" t="s">
        <v>807</v>
      </c>
      <c r="N101" s="25"/>
      <c r="O101" s="25" t="s">
        <v>39</v>
      </c>
      <c r="P101" s="25"/>
      <c r="Q101" s="28">
        <v>125</v>
      </c>
      <c r="R101" s="25"/>
      <c r="S101" s="28">
        <f>ROUND(S100+Q101,5)</f>
        <v>-915</v>
      </c>
    </row>
    <row r="102" spans="1:19" x14ac:dyDescent="0.25">
      <c r="A102" s="25"/>
      <c r="B102" s="25" t="s">
        <v>214</v>
      </c>
      <c r="C102" s="25"/>
      <c r="D102" s="25"/>
      <c r="E102" s="25"/>
      <c r="F102" s="25"/>
      <c r="G102" s="26"/>
      <c r="H102" s="25"/>
      <c r="I102" s="25"/>
      <c r="J102" s="25"/>
      <c r="K102" s="25"/>
      <c r="L102" s="25"/>
      <c r="M102" s="25"/>
      <c r="N102" s="25"/>
      <c r="O102" s="25"/>
      <c r="P102" s="25"/>
      <c r="Q102" s="27">
        <f>ROUND(SUM(Q94:Q101),5)</f>
        <v>-250</v>
      </c>
      <c r="R102" s="25"/>
      <c r="S102" s="27">
        <f>S101</f>
        <v>-915</v>
      </c>
    </row>
    <row r="103" spans="1:19" ht="30" customHeight="1" x14ac:dyDescent="0.25">
      <c r="A103" s="22"/>
      <c r="B103" s="22" t="s">
        <v>583</v>
      </c>
      <c r="C103" s="22"/>
      <c r="D103" s="22"/>
      <c r="E103" s="22"/>
      <c r="F103" s="22"/>
      <c r="G103" s="24"/>
      <c r="H103" s="22"/>
      <c r="I103" s="22"/>
      <c r="J103" s="22"/>
      <c r="K103" s="22"/>
      <c r="L103" s="22"/>
      <c r="M103" s="22"/>
      <c r="N103" s="22"/>
      <c r="O103" s="22"/>
      <c r="P103" s="22"/>
      <c r="Q103" s="23"/>
      <c r="R103" s="22"/>
      <c r="S103" s="23">
        <v>-28857.45</v>
      </c>
    </row>
    <row r="104" spans="1:19" x14ac:dyDescent="0.25">
      <c r="A104" s="25"/>
      <c r="B104" s="25" t="s">
        <v>584</v>
      </c>
      <c r="C104" s="25"/>
      <c r="D104" s="25"/>
      <c r="E104" s="25"/>
      <c r="F104" s="25"/>
      <c r="G104" s="26"/>
      <c r="H104" s="25"/>
      <c r="I104" s="25"/>
      <c r="J104" s="25"/>
      <c r="K104" s="25"/>
      <c r="L104" s="25"/>
      <c r="M104" s="25"/>
      <c r="N104" s="25"/>
      <c r="O104" s="25"/>
      <c r="P104" s="25"/>
      <c r="Q104" s="27"/>
      <c r="R104" s="25"/>
      <c r="S104" s="27">
        <f>S103</f>
        <v>-28857.45</v>
      </c>
    </row>
    <row r="105" spans="1:19" ht="30" customHeight="1" x14ac:dyDescent="0.25">
      <c r="A105" s="22"/>
      <c r="B105" s="22" t="s">
        <v>215</v>
      </c>
      <c r="C105" s="22"/>
      <c r="D105" s="22"/>
      <c r="E105" s="22"/>
      <c r="F105" s="22"/>
      <c r="G105" s="24"/>
      <c r="H105" s="22"/>
      <c r="I105" s="22"/>
      <c r="J105" s="22"/>
      <c r="K105" s="22"/>
      <c r="L105" s="22"/>
      <c r="M105" s="22"/>
      <c r="N105" s="22"/>
      <c r="O105" s="22"/>
      <c r="P105" s="22"/>
      <c r="Q105" s="23"/>
      <c r="R105" s="22"/>
      <c r="S105" s="23">
        <v>-17770</v>
      </c>
    </row>
    <row r="106" spans="1:19" x14ac:dyDescent="0.25">
      <c r="A106" s="25"/>
      <c r="B106" s="25"/>
      <c r="C106" s="25"/>
      <c r="D106" s="25"/>
      <c r="E106" s="25" t="s">
        <v>106</v>
      </c>
      <c r="F106" s="25"/>
      <c r="G106" s="26">
        <v>42342</v>
      </c>
      <c r="H106" s="25"/>
      <c r="I106" s="25"/>
      <c r="J106" s="25"/>
      <c r="K106" s="25" t="s">
        <v>777</v>
      </c>
      <c r="L106" s="25"/>
      <c r="M106" s="25" t="s">
        <v>795</v>
      </c>
      <c r="N106" s="25"/>
      <c r="O106" s="25" t="s">
        <v>37</v>
      </c>
      <c r="P106" s="25"/>
      <c r="Q106" s="27">
        <v>-850</v>
      </c>
      <c r="R106" s="25"/>
      <c r="S106" s="27">
        <f>ROUND(S105+Q106,5)</f>
        <v>-18620</v>
      </c>
    </row>
    <row r="107" spans="1:19" x14ac:dyDescent="0.25">
      <c r="A107" s="25"/>
      <c r="B107" s="25"/>
      <c r="C107" s="25"/>
      <c r="D107" s="25"/>
      <c r="E107" s="25" t="s">
        <v>106</v>
      </c>
      <c r="F107" s="25"/>
      <c r="G107" s="26">
        <v>42353</v>
      </c>
      <c r="H107" s="25"/>
      <c r="I107" s="25"/>
      <c r="J107" s="25"/>
      <c r="K107" s="25" t="s">
        <v>779</v>
      </c>
      <c r="L107" s="25"/>
      <c r="M107" s="25" t="s">
        <v>795</v>
      </c>
      <c r="N107" s="25"/>
      <c r="O107" s="25" t="s">
        <v>37</v>
      </c>
      <c r="P107" s="25"/>
      <c r="Q107" s="27">
        <v>-750</v>
      </c>
      <c r="R107" s="25"/>
      <c r="S107" s="27">
        <f>ROUND(S106+Q107,5)</f>
        <v>-19370</v>
      </c>
    </row>
    <row r="108" spans="1:19" ht="15.75" thickBot="1" x14ac:dyDescent="0.3">
      <c r="A108" s="25"/>
      <c r="B108" s="25"/>
      <c r="C108" s="25"/>
      <c r="D108" s="25"/>
      <c r="E108" s="25" t="s">
        <v>106</v>
      </c>
      <c r="F108" s="25"/>
      <c r="G108" s="26">
        <v>42367</v>
      </c>
      <c r="H108" s="25"/>
      <c r="I108" s="25"/>
      <c r="J108" s="25"/>
      <c r="K108" s="25" t="s">
        <v>783</v>
      </c>
      <c r="L108" s="25"/>
      <c r="M108" s="25" t="s">
        <v>795</v>
      </c>
      <c r="N108" s="25"/>
      <c r="O108" s="25" t="s">
        <v>37</v>
      </c>
      <c r="P108" s="25"/>
      <c r="Q108" s="28">
        <v>-750</v>
      </c>
      <c r="R108" s="25"/>
      <c r="S108" s="28">
        <f>ROUND(S107+Q108,5)</f>
        <v>-20120</v>
      </c>
    </row>
    <row r="109" spans="1:19" x14ac:dyDescent="0.25">
      <c r="A109" s="25"/>
      <c r="B109" s="25" t="s">
        <v>216</v>
      </c>
      <c r="C109" s="25"/>
      <c r="D109" s="25"/>
      <c r="E109" s="25"/>
      <c r="F109" s="25"/>
      <c r="G109" s="26"/>
      <c r="H109" s="25"/>
      <c r="I109" s="25"/>
      <c r="J109" s="25"/>
      <c r="K109" s="25"/>
      <c r="L109" s="25"/>
      <c r="M109" s="25"/>
      <c r="N109" s="25"/>
      <c r="O109" s="25"/>
      <c r="P109" s="25"/>
      <c r="Q109" s="27">
        <v>-2350</v>
      </c>
      <c r="R109" s="25"/>
      <c r="S109" s="27">
        <v>-20120</v>
      </c>
    </row>
    <row r="110" spans="1:19" ht="30" customHeight="1" x14ac:dyDescent="0.25">
      <c r="A110" s="22"/>
      <c r="B110" s="22" t="s">
        <v>273</v>
      </c>
      <c r="C110" s="22"/>
      <c r="D110" s="22"/>
      <c r="E110" s="22"/>
      <c r="F110" s="22"/>
      <c r="G110" s="24"/>
      <c r="H110" s="22"/>
      <c r="I110" s="22"/>
      <c r="J110" s="22"/>
      <c r="K110" s="22"/>
      <c r="L110" s="22"/>
      <c r="M110" s="22"/>
      <c r="N110" s="22"/>
      <c r="O110" s="22"/>
      <c r="P110" s="22"/>
      <c r="Q110" s="23"/>
      <c r="R110" s="22"/>
      <c r="S110" s="23">
        <v>-3393.06</v>
      </c>
    </row>
    <row r="111" spans="1:19" x14ac:dyDescent="0.25">
      <c r="A111" s="25"/>
      <c r="B111" s="25"/>
      <c r="C111" s="25"/>
      <c r="D111" s="25"/>
      <c r="E111" s="25" t="s">
        <v>107</v>
      </c>
      <c r="F111" s="25"/>
      <c r="G111" s="26">
        <v>42369</v>
      </c>
      <c r="H111" s="25"/>
      <c r="I111" s="25" t="s">
        <v>765</v>
      </c>
      <c r="J111" s="25"/>
      <c r="K111" s="25" t="s">
        <v>321</v>
      </c>
      <c r="L111" s="25"/>
      <c r="M111" s="25" t="s">
        <v>362</v>
      </c>
      <c r="N111" s="25"/>
      <c r="O111" s="25" t="s">
        <v>39</v>
      </c>
      <c r="P111" s="25"/>
      <c r="Q111" s="27">
        <v>-59.63</v>
      </c>
      <c r="R111" s="25"/>
      <c r="S111" s="27">
        <f>ROUND(S110+Q111,5)</f>
        <v>-3452.69</v>
      </c>
    </row>
    <row r="112" spans="1:19" x14ac:dyDescent="0.25">
      <c r="A112" s="25"/>
      <c r="B112" s="25"/>
      <c r="C112" s="25"/>
      <c r="D112" s="25"/>
      <c r="E112" s="25" t="s">
        <v>107</v>
      </c>
      <c r="F112" s="25"/>
      <c r="G112" s="26">
        <v>42369</v>
      </c>
      <c r="H112" s="25"/>
      <c r="I112" s="25" t="s">
        <v>766</v>
      </c>
      <c r="J112" s="25"/>
      <c r="K112" s="25" t="s">
        <v>154</v>
      </c>
      <c r="L112" s="25"/>
      <c r="M112" s="25" t="s">
        <v>360</v>
      </c>
      <c r="N112" s="25"/>
      <c r="O112" s="25" t="s">
        <v>39</v>
      </c>
      <c r="P112" s="25"/>
      <c r="Q112" s="27">
        <v>-67.5</v>
      </c>
      <c r="R112" s="25"/>
      <c r="S112" s="27">
        <f>ROUND(S111+Q112,5)</f>
        <v>-3520.19</v>
      </c>
    </row>
    <row r="113" spans="1:19" x14ac:dyDescent="0.25">
      <c r="A113" s="25"/>
      <c r="B113" s="25"/>
      <c r="C113" s="25"/>
      <c r="D113" s="25"/>
      <c r="E113" s="25" t="s">
        <v>107</v>
      </c>
      <c r="F113" s="25"/>
      <c r="G113" s="26">
        <v>42369</v>
      </c>
      <c r="H113" s="25"/>
      <c r="I113" s="25" t="s">
        <v>767</v>
      </c>
      <c r="J113" s="25"/>
      <c r="K113" s="25" t="s">
        <v>323</v>
      </c>
      <c r="L113" s="25"/>
      <c r="M113" s="25" t="s">
        <v>362</v>
      </c>
      <c r="N113" s="25"/>
      <c r="O113" s="25" t="s">
        <v>39</v>
      </c>
      <c r="P113" s="25"/>
      <c r="Q113" s="27">
        <v>-58.5</v>
      </c>
      <c r="R113" s="25"/>
      <c r="S113" s="27">
        <f>ROUND(S112+Q113,5)</f>
        <v>-3578.69</v>
      </c>
    </row>
    <row r="114" spans="1:19" x14ac:dyDescent="0.25">
      <c r="A114" s="25"/>
      <c r="B114" s="25"/>
      <c r="C114" s="25"/>
      <c r="D114" s="25"/>
      <c r="E114" s="25" t="s">
        <v>107</v>
      </c>
      <c r="F114" s="25"/>
      <c r="G114" s="26">
        <v>42369</v>
      </c>
      <c r="H114" s="25"/>
      <c r="I114" s="25" t="s">
        <v>768</v>
      </c>
      <c r="J114" s="25"/>
      <c r="K114" s="25" t="s">
        <v>324</v>
      </c>
      <c r="L114" s="25"/>
      <c r="M114" s="25" t="s">
        <v>363</v>
      </c>
      <c r="N114" s="25"/>
      <c r="O114" s="25" t="s">
        <v>39</v>
      </c>
      <c r="P114" s="25"/>
      <c r="Q114" s="27">
        <v>-174.38</v>
      </c>
      <c r="R114" s="25"/>
      <c r="S114" s="27">
        <f>ROUND(S113+Q114,5)</f>
        <v>-3753.07</v>
      </c>
    </row>
    <row r="115" spans="1:19" x14ac:dyDescent="0.25">
      <c r="A115" s="25"/>
      <c r="B115" s="25"/>
      <c r="C115" s="25"/>
      <c r="D115" s="25"/>
      <c r="E115" s="25" t="s">
        <v>107</v>
      </c>
      <c r="F115" s="25"/>
      <c r="G115" s="26">
        <v>42369</v>
      </c>
      <c r="H115" s="25"/>
      <c r="I115" s="25" t="s">
        <v>769</v>
      </c>
      <c r="J115" s="25"/>
      <c r="K115" s="25" t="s">
        <v>153</v>
      </c>
      <c r="L115" s="25"/>
      <c r="M115" s="25" t="s">
        <v>360</v>
      </c>
      <c r="N115" s="25"/>
      <c r="O115" s="25" t="s">
        <v>39</v>
      </c>
      <c r="P115" s="25"/>
      <c r="Q115" s="27">
        <v>-639</v>
      </c>
      <c r="R115" s="25"/>
      <c r="S115" s="27">
        <f>ROUND(S114+Q115,5)</f>
        <v>-4392.07</v>
      </c>
    </row>
    <row r="116" spans="1:19" x14ac:dyDescent="0.25">
      <c r="A116" s="25"/>
      <c r="B116" s="25"/>
      <c r="C116" s="25"/>
      <c r="D116" s="25"/>
      <c r="E116" s="25" t="s">
        <v>107</v>
      </c>
      <c r="F116" s="25"/>
      <c r="G116" s="26">
        <v>42369</v>
      </c>
      <c r="H116" s="25"/>
      <c r="I116" s="25" t="s">
        <v>771</v>
      </c>
      <c r="J116" s="25"/>
      <c r="K116" s="25" t="s">
        <v>239</v>
      </c>
      <c r="L116" s="25"/>
      <c r="M116" s="25" t="s">
        <v>808</v>
      </c>
      <c r="N116" s="25"/>
      <c r="O116" s="25" t="s">
        <v>39</v>
      </c>
      <c r="P116" s="25"/>
      <c r="Q116" s="27">
        <v>-385.88</v>
      </c>
      <c r="R116" s="25"/>
      <c r="S116" s="27">
        <f>ROUND(S115+Q116,5)</f>
        <v>-4777.95</v>
      </c>
    </row>
    <row r="117" spans="1:19" x14ac:dyDescent="0.25">
      <c r="A117" s="25"/>
      <c r="B117" s="25"/>
      <c r="C117" s="25"/>
      <c r="D117" s="25"/>
      <c r="E117" s="25" t="s">
        <v>107</v>
      </c>
      <c r="F117" s="25"/>
      <c r="G117" s="26">
        <v>42369</v>
      </c>
      <c r="H117" s="25"/>
      <c r="I117" s="25" t="s">
        <v>772</v>
      </c>
      <c r="J117" s="25"/>
      <c r="K117" s="25" t="s">
        <v>129</v>
      </c>
      <c r="L117" s="25"/>
      <c r="M117" s="25" t="s">
        <v>364</v>
      </c>
      <c r="N117" s="25"/>
      <c r="O117" s="25" t="s">
        <v>39</v>
      </c>
      <c r="P117" s="25"/>
      <c r="Q117" s="27">
        <v>-64.13</v>
      </c>
      <c r="R117" s="25"/>
      <c r="S117" s="27">
        <f>ROUND(S116+Q117,5)</f>
        <v>-4842.08</v>
      </c>
    </row>
    <row r="118" spans="1:19" x14ac:dyDescent="0.25">
      <c r="A118" s="25"/>
      <c r="B118" s="25"/>
      <c r="C118" s="25"/>
      <c r="D118" s="25"/>
      <c r="E118" s="25" t="s">
        <v>107</v>
      </c>
      <c r="F118" s="25"/>
      <c r="G118" s="26">
        <v>42369</v>
      </c>
      <c r="H118" s="25"/>
      <c r="I118" s="25" t="s">
        <v>773</v>
      </c>
      <c r="J118" s="25"/>
      <c r="K118" s="25" t="s">
        <v>319</v>
      </c>
      <c r="L118" s="25"/>
      <c r="M118" s="25" t="s">
        <v>363</v>
      </c>
      <c r="N118" s="25"/>
      <c r="O118" s="25" t="s">
        <v>39</v>
      </c>
      <c r="P118" s="25"/>
      <c r="Q118" s="27">
        <v>-78.75</v>
      </c>
      <c r="R118" s="25"/>
      <c r="S118" s="27">
        <f>ROUND(S117+Q118,5)</f>
        <v>-4920.83</v>
      </c>
    </row>
    <row r="119" spans="1:19" ht="15.75" thickBot="1" x14ac:dyDescent="0.3">
      <c r="A119" s="25"/>
      <c r="B119" s="25"/>
      <c r="C119" s="25"/>
      <c r="D119" s="25"/>
      <c r="E119" s="25" t="s">
        <v>107</v>
      </c>
      <c r="F119" s="25"/>
      <c r="G119" s="26">
        <v>42369</v>
      </c>
      <c r="H119" s="25"/>
      <c r="I119" s="25" t="s">
        <v>774</v>
      </c>
      <c r="J119" s="25"/>
      <c r="K119" s="25" t="s">
        <v>237</v>
      </c>
      <c r="L119" s="25"/>
      <c r="M119" s="25" t="s">
        <v>809</v>
      </c>
      <c r="N119" s="25"/>
      <c r="O119" s="25" t="s">
        <v>39</v>
      </c>
      <c r="P119" s="25"/>
      <c r="Q119" s="28">
        <v>-122.63</v>
      </c>
      <c r="R119" s="25"/>
      <c r="S119" s="28">
        <f>ROUND(S118+Q119,5)</f>
        <v>-5043.46</v>
      </c>
    </row>
    <row r="120" spans="1:19" x14ac:dyDescent="0.25">
      <c r="A120" s="25"/>
      <c r="B120" s="25" t="s">
        <v>274</v>
      </c>
      <c r="C120" s="25"/>
      <c r="D120" s="25"/>
      <c r="E120" s="25"/>
      <c r="F120" s="25"/>
      <c r="G120" s="26"/>
      <c r="H120" s="25"/>
      <c r="I120" s="25"/>
      <c r="J120" s="25"/>
      <c r="K120" s="25"/>
      <c r="L120" s="25"/>
      <c r="M120" s="25"/>
      <c r="N120" s="25"/>
      <c r="O120" s="25"/>
      <c r="P120" s="25"/>
      <c r="Q120" s="27">
        <f>ROUND(SUM(Q110:Q119),5)</f>
        <v>-1650.4</v>
      </c>
      <c r="R120" s="25"/>
      <c r="S120" s="27">
        <f>S119</f>
        <v>-5043.46</v>
      </c>
    </row>
    <row r="121" spans="1:19" ht="30" customHeight="1" x14ac:dyDescent="0.25">
      <c r="A121" s="22"/>
      <c r="B121" s="22" t="s">
        <v>369</v>
      </c>
      <c r="C121" s="22"/>
      <c r="D121" s="22"/>
      <c r="E121" s="22"/>
      <c r="F121" s="22"/>
      <c r="G121" s="24"/>
      <c r="H121" s="22"/>
      <c r="I121" s="22"/>
      <c r="J121" s="22"/>
      <c r="K121" s="22"/>
      <c r="L121" s="22"/>
      <c r="M121" s="22"/>
      <c r="N121" s="22"/>
      <c r="O121" s="22"/>
      <c r="P121" s="22"/>
      <c r="Q121" s="23"/>
      <c r="R121" s="22"/>
      <c r="S121" s="23">
        <v>-34963</v>
      </c>
    </row>
    <row r="122" spans="1:19" x14ac:dyDescent="0.25">
      <c r="A122" s="25"/>
      <c r="B122" s="25" t="s">
        <v>370</v>
      </c>
      <c r="C122" s="25"/>
      <c r="D122" s="25"/>
      <c r="E122" s="25"/>
      <c r="F122" s="25"/>
      <c r="G122" s="26"/>
      <c r="H122" s="25"/>
      <c r="I122" s="25"/>
      <c r="J122" s="25"/>
      <c r="K122" s="25"/>
      <c r="L122" s="25"/>
      <c r="M122" s="25"/>
      <c r="N122" s="25"/>
      <c r="O122" s="25"/>
      <c r="P122" s="25"/>
      <c r="Q122" s="27"/>
      <c r="R122" s="25"/>
      <c r="S122" s="27">
        <f>S121</f>
        <v>-34963</v>
      </c>
    </row>
    <row r="123" spans="1:19" ht="30" customHeight="1" x14ac:dyDescent="0.25">
      <c r="A123" s="22"/>
      <c r="B123" s="22" t="s">
        <v>69</v>
      </c>
      <c r="C123" s="22"/>
      <c r="D123" s="22"/>
      <c r="E123" s="22"/>
      <c r="F123" s="22"/>
      <c r="G123" s="24"/>
      <c r="H123" s="22"/>
      <c r="I123" s="22"/>
      <c r="J123" s="22"/>
      <c r="K123" s="22"/>
      <c r="L123" s="22"/>
      <c r="M123" s="22"/>
      <c r="N123" s="22"/>
      <c r="O123" s="22"/>
      <c r="P123" s="22"/>
      <c r="Q123" s="23"/>
      <c r="R123" s="22"/>
      <c r="S123" s="23">
        <v>-4080</v>
      </c>
    </row>
    <row r="124" spans="1:19" x14ac:dyDescent="0.25">
      <c r="A124" s="25"/>
      <c r="B124" s="25" t="s">
        <v>70</v>
      </c>
      <c r="C124" s="25"/>
      <c r="D124" s="25"/>
      <c r="E124" s="25"/>
      <c r="F124" s="25"/>
      <c r="G124" s="26"/>
      <c r="H124" s="25"/>
      <c r="I124" s="25"/>
      <c r="J124" s="25"/>
      <c r="K124" s="25"/>
      <c r="L124" s="25"/>
      <c r="M124" s="25"/>
      <c r="N124" s="25"/>
      <c r="O124" s="25"/>
      <c r="P124" s="25"/>
      <c r="Q124" s="27"/>
      <c r="R124" s="25"/>
      <c r="S124" s="27">
        <f>S123</f>
        <v>-4080</v>
      </c>
    </row>
    <row r="125" spans="1:19" ht="30" customHeight="1" x14ac:dyDescent="0.25">
      <c r="A125" s="22"/>
      <c r="B125" s="22" t="s">
        <v>71</v>
      </c>
      <c r="C125" s="22"/>
      <c r="D125" s="22"/>
      <c r="E125" s="22"/>
      <c r="F125" s="22"/>
      <c r="G125" s="24"/>
      <c r="H125" s="22"/>
      <c r="I125" s="22"/>
      <c r="J125" s="22"/>
      <c r="K125" s="22"/>
      <c r="L125" s="22"/>
      <c r="M125" s="22"/>
      <c r="N125" s="22"/>
      <c r="O125" s="22"/>
      <c r="P125" s="22"/>
      <c r="Q125" s="23"/>
      <c r="R125" s="22"/>
      <c r="S125" s="23">
        <v>-348500</v>
      </c>
    </row>
    <row r="126" spans="1:19" x14ac:dyDescent="0.25">
      <c r="A126" s="25"/>
      <c r="B126" s="25" t="s">
        <v>72</v>
      </c>
      <c r="C126" s="25"/>
      <c r="D126" s="25"/>
      <c r="E126" s="25"/>
      <c r="F126" s="25"/>
      <c r="G126" s="26"/>
      <c r="H126" s="25"/>
      <c r="I126" s="25"/>
      <c r="J126" s="25"/>
      <c r="K126" s="25"/>
      <c r="L126" s="25"/>
      <c r="M126" s="25"/>
      <c r="N126" s="25"/>
      <c r="O126" s="25"/>
      <c r="P126" s="25"/>
      <c r="Q126" s="27"/>
      <c r="R126" s="25"/>
      <c r="S126" s="27">
        <f>S125</f>
        <v>-348500</v>
      </c>
    </row>
    <row r="127" spans="1:19" ht="30" customHeight="1" x14ac:dyDescent="0.25">
      <c r="A127" s="22"/>
      <c r="B127" s="22" t="s">
        <v>73</v>
      </c>
      <c r="C127" s="22"/>
      <c r="D127" s="22"/>
      <c r="E127" s="22"/>
      <c r="F127" s="22"/>
      <c r="G127" s="24"/>
      <c r="H127" s="22"/>
      <c r="I127" s="22"/>
      <c r="J127" s="22"/>
      <c r="K127" s="22"/>
      <c r="L127" s="22"/>
      <c r="M127" s="22"/>
      <c r="N127" s="22"/>
      <c r="O127" s="22"/>
      <c r="P127" s="22"/>
      <c r="Q127" s="23"/>
      <c r="R127" s="22"/>
      <c r="S127" s="23">
        <v>13695.95</v>
      </c>
    </row>
    <row r="128" spans="1:19" x14ac:dyDescent="0.25">
      <c r="A128" s="22"/>
      <c r="B128" s="22"/>
      <c r="C128" s="22" t="s">
        <v>74</v>
      </c>
      <c r="D128" s="22"/>
      <c r="E128" s="22"/>
      <c r="F128" s="22"/>
      <c r="G128" s="24"/>
      <c r="H128" s="22"/>
      <c r="I128" s="22"/>
      <c r="J128" s="22"/>
      <c r="K128" s="22"/>
      <c r="L128" s="22"/>
      <c r="M128" s="22"/>
      <c r="N128" s="22"/>
      <c r="O128" s="22"/>
      <c r="P128" s="22"/>
      <c r="Q128" s="23"/>
      <c r="R128" s="22"/>
      <c r="S128" s="23">
        <v>1204.71</v>
      </c>
    </row>
    <row r="129" spans="1:19" ht="15.75" thickBot="1" x14ac:dyDescent="0.3">
      <c r="A129" s="21"/>
      <c r="B129" s="21"/>
      <c r="C129" s="21"/>
      <c r="D129" s="21"/>
      <c r="E129" s="25" t="s">
        <v>104</v>
      </c>
      <c r="F129" s="25"/>
      <c r="G129" s="26">
        <v>42352</v>
      </c>
      <c r="H129" s="25"/>
      <c r="I129" s="25"/>
      <c r="J129" s="25"/>
      <c r="K129" s="25" t="s">
        <v>509</v>
      </c>
      <c r="L129" s="25"/>
      <c r="M129" s="25" t="s">
        <v>792</v>
      </c>
      <c r="N129" s="25"/>
      <c r="O129" s="25" t="s">
        <v>33</v>
      </c>
      <c r="P129" s="25"/>
      <c r="Q129" s="28">
        <v>301.7</v>
      </c>
      <c r="R129" s="25"/>
      <c r="S129" s="28">
        <f>ROUND(S128+Q129,5)</f>
        <v>1506.41</v>
      </c>
    </row>
    <row r="130" spans="1:19" x14ac:dyDescent="0.25">
      <c r="A130" s="25"/>
      <c r="B130" s="25"/>
      <c r="C130" s="25" t="s">
        <v>75</v>
      </c>
      <c r="D130" s="25"/>
      <c r="E130" s="25"/>
      <c r="F130" s="25"/>
      <c r="G130" s="26"/>
      <c r="H130" s="25"/>
      <c r="I130" s="25"/>
      <c r="J130" s="25"/>
      <c r="K130" s="25"/>
      <c r="L130" s="25"/>
      <c r="M130" s="25"/>
      <c r="N130" s="25"/>
      <c r="O130" s="25"/>
      <c r="P130" s="25"/>
      <c r="Q130" s="27">
        <f>ROUND(SUM(Q128:Q129),5)</f>
        <v>301.7</v>
      </c>
      <c r="R130" s="25"/>
      <c r="S130" s="27">
        <f>S129</f>
        <v>1506.41</v>
      </c>
    </row>
    <row r="131" spans="1:19" ht="30" customHeight="1" x14ac:dyDescent="0.25">
      <c r="A131" s="22"/>
      <c r="B131" s="22"/>
      <c r="C131" s="22" t="s">
        <v>76</v>
      </c>
      <c r="D131" s="22"/>
      <c r="E131" s="22"/>
      <c r="F131" s="22"/>
      <c r="G131" s="24"/>
      <c r="H131" s="22"/>
      <c r="I131" s="22"/>
      <c r="J131" s="22"/>
      <c r="K131" s="22"/>
      <c r="L131" s="22"/>
      <c r="M131" s="22"/>
      <c r="N131" s="22"/>
      <c r="O131" s="22"/>
      <c r="P131" s="22"/>
      <c r="Q131" s="23"/>
      <c r="R131" s="22"/>
      <c r="S131" s="23">
        <v>2700</v>
      </c>
    </row>
    <row r="132" spans="1:19" ht="15.75" thickBot="1" x14ac:dyDescent="0.3">
      <c r="A132" s="21"/>
      <c r="B132" s="21"/>
      <c r="C132" s="21"/>
      <c r="D132" s="21"/>
      <c r="E132" s="25" t="s">
        <v>104</v>
      </c>
      <c r="F132" s="25"/>
      <c r="G132" s="26">
        <v>42359</v>
      </c>
      <c r="H132" s="25"/>
      <c r="I132" s="25"/>
      <c r="J132" s="25"/>
      <c r="K132" s="25" t="s">
        <v>142</v>
      </c>
      <c r="L132" s="25"/>
      <c r="M132" s="25" t="s">
        <v>209</v>
      </c>
      <c r="N132" s="25"/>
      <c r="O132" s="25" t="s">
        <v>33</v>
      </c>
      <c r="P132" s="25"/>
      <c r="Q132" s="28">
        <v>400</v>
      </c>
      <c r="R132" s="25"/>
      <c r="S132" s="28">
        <f>ROUND(S131+Q132,5)</f>
        <v>3100</v>
      </c>
    </row>
    <row r="133" spans="1:19" x14ac:dyDescent="0.25">
      <c r="A133" s="25"/>
      <c r="B133" s="25"/>
      <c r="C133" s="25" t="s">
        <v>77</v>
      </c>
      <c r="D133" s="25"/>
      <c r="E133" s="25"/>
      <c r="F133" s="25"/>
      <c r="G133" s="26"/>
      <c r="H133" s="25"/>
      <c r="I133" s="25"/>
      <c r="J133" s="25"/>
      <c r="K133" s="25"/>
      <c r="L133" s="25"/>
      <c r="M133" s="25"/>
      <c r="N133" s="25"/>
      <c r="O133" s="25"/>
      <c r="P133" s="25"/>
      <c r="Q133" s="27">
        <f>ROUND(SUM(Q131:Q132),5)</f>
        <v>400</v>
      </c>
      <c r="R133" s="25"/>
      <c r="S133" s="27">
        <f>S132</f>
        <v>3100</v>
      </c>
    </row>
    <row r="134" spans="1:19" ht="30" customHeight="1" x14ac:dyDescent="0.25">
      <c r="A134" s="22"/>
      <c r="B134" s="22"/>
      <c r="C134" s="22" t="s">
        <v>663</v>
      </c>
      <c r="D134" s="22"/>
      <c r="E134" s="22"/>
      <c r="F134" s="22"/>
      <c r="G134" s="24"/>
      <c r="H134" s="22"/>
      <c r="I134" s="22"/>
      <c r="J134" s="22"/>
      <c r="K134" s="22"/>
      <c r="L134" s="22"/>
      <c r="M134" s="22"/>
      <c r="N134" s="22"/>
      <c r="O134" s="22"/>
      <c r="P134" s="22"/>
      <c r="Q134" s="23"/>
      <c r="R134" s="22"/>
      <c r="S134" s="23">
        <v>1675</v>
      </c>
    </row>
    <row r="135" spans="1:19" x14ac:dyDescent="0.25">
      <c r="A135" s="25"/>
      <c r="B135" s="25"/>
      <c r="C135" s="25" t="s">
        <v>664</v>
      </c>
      <c r="D135" s="25"/>
      <c r="E135" s="25"/>
      <c r="F135" s="25"/>
      <c r="G135" s="26"/>
      <c r="H135" s="25"/>
      <c r="I135" s="25"/>
      <c r="J135" s="25"/>
      <c r="K135" s="25"/>
      <c r="L135" s="25"/>
      <c r="M135" s="25"/>
      <c r="N135" s="25"/>
      <c r="O135" s="25"/>
      <c r="P135" s="25"/>
      <c r="Q135" s="27"/>
      <c r="R135" s="25"/>
      <c r="S135" s="27">
        <f>S134</f>
        <v>1675</v>
      </c>
    </row>
    <row r="136" spans="1:19" ht="30" customHeight="1" x14ac:dyDescent="0.25">
      <c r="A136" s="22"/>
      <c r="B136" s="22"/>
      <c r="C136" s="22" t="s">
        <v>371</v>
      </c>
      <c r="D136" s="22"/>
      <c r="E136" s="22"/>
      <c r="F136" s="22"/>
      <c r="G136" s="24"/>
      <c r="H136" s="22"/>
      <c r="I136" s="22"/>
      <c r="J136" s="22"/>
      <c r="K136" s="22"/>
      <c r="L136" s="22"/>
      <c r="M136" s="22"/>
      <c r="N136" s="22"/>
      <c r="O136" s="22"/>
      <c r="P136" s="22"/>
      <c r="Q136" s="23"/>
      <c r="R136" s="22"/>
      <c r="S136" s="23">
        <v>525.08000000000004</v>
      </c>
    </row>
    <row r="137" spans="1:19" x14ac:dyDescent="0.25">
      <c r="A137" s="25"/>
      <c r="B137" s="25"/>
      <c r="C137" s="25" t="s">
        <v>372</v>
      </c>
      <c r="D137" s="25"/>
      <c r="E137" s="25"/>
      <c r="F137" s="25"/>
      <c r="G137" s="26"/>
      <c r="H137" s="25"/>
      <c r="I137" s="25"/>
      <c r="J137" s="25"/>
      <c r="K137" s="25"/>
      <c r="L137" s="25"/>
      <c r="M137" s="25"/>
      <c r="N137" s="25"/>
      <c r="O137" s="25"/>
      <c r="P137" s="25"/>
      <c r="Q137" s="27"/>
      <c r="R137" s="25"/>
      <c r="S137" s="27">
        <f>S136</f>
        <v>525.08000000000004</v>
      </c>
    </row>
    <row r="138" spans="1:19" ht="30" customHeight="1" x14ac:dyDescent="0.25">
      <c r="A138" s="22"/>
      <c r="B138" s="22"/>
      <c r="C138" s="22" t="s">
        <v>436</v>
      </c>
      <c r="D138" s="22"/>
      <c r="E138" s="22"/>
      <c r="F138" s="22"/>
      <c r="G138" s="24"/>
      <c r="H138" s="22"/>
      <c r="I138" s="22"/>
      <c r="J138" s="22"/>
      <c r="K138" s="22"/>
      <c r="L138" s="22"/>
      <c r="M138" s="22"/>
      <c r="N138" s="22"/>
      <c r="O138" s="22"/>
      <c r="P138" s="22"/>
      <c r="Q138" s="23"/>
      <c r="R138" s="22"/>
      <c r="S138" s="23">
        <v>7591.16</v>
      </c>
    </row>
    <row r="139" spans="1:19" x14ac:dyDescent="0.25">
      <c r="A139" s="22"/>
      <c r="B139" s="22"/>
      <c r="C139" s="22"/>
      <c r="D139" s="22" t="s">
        <v>437</v>
      </c>
      <c r="E139" s="22"/>
      <c r="F139" s="22"/>
      <c r="G139" s="24"/>
      <c r="H139" s="22"/>
      <c r="I139" s="22"/>
      <c r="J139" s="22"/>
      <c r="K139" s="22"/>
      <c r="L139" s="22"/>
      <c r="M139" s="22"/>
      <c r="N139" s="22"/>
      <c r="O139" s="22"/>
      <c r="P139" s="22"/>
      <c r="Q139" s="23"/>
      <c r="R139" s="22"/>
      <c r="S139" s="23">
        <v>7500</v>
      </c>
    </row>
    <row r="140" spans="1:19" x14ac:dyDescent="0.25">
      <c r="A140" s="25"/>
      <c r="B140" s="25"/>
      <c r="C140" s="25"/>
      <c r="D140" s="25" t="s">
        <v>438</v>
      </c>
      <c r="E140" s="25"/>
      <c r="F140" s="25"/>
      <c r="G140" s="26"/>
      <c r="H140" s="25"/>
      <c r="I140" s="25"/>
      <c r="J140" s="25"/>
      <c r="K140" s="25"/>
      <c r="L140" s="25"/>
      <c r="M140" s="25"/>
      <c r="N140" s="25"/>
      <c r="O140" s="25"/>
      <c r="P140" s="25"/>
      <c r="Q140" s="27"/>
      <c r="R140" s="25"/>
      <c r="S140" s="27">
        <f>S139</f>
        <v>7500</v>
      </c>
    </row>
    <row r="141" spans="1:19" ht="30" customHeight="1" x14ac:dyDescent="0.25">
      <c r="A141" s="22"/>
      <c r="B141" s="22"/>
      <c r="C141" s="22"/>
      <c r="D141" s="22" t="s">
        <v>439</v>
      </c>
      <c r="E141" s="22"/>
      <c r="F141" s="22"/>
      <c r="G141" s="24"/>
      <c r="H141" s="22"/>
      <c r="I141" s="22"/>
      <c r="J141" s="22"/>
      <c r="K141" s="22"/>
      <c r="L141" s="22"/>
      <c r="M141" s="22"/>
      <c r="N141" s="22"/>
      <c r="O141" s="22"/>
      <c r="P141" s="22"/>
      <c r="Q141" s="23"/>
      <c r="R141" s="22"/>
      <c r="S141" s="23">
        <v>75</v>
      </c>
    </row>
    <row r="142" spans="1:19" x14ac:dyDescent="0.25">
      <c r="A142" s="25"/>
      <c r="B142" s="25"/>
      <c r="C142" s="25"/>
      <c r="D142" s="25" t="s">
        <v>440</v>
      </c>
      <c r="E142" s="25"/>
      <c r="F142" s="25"/>
      <c r="G142" s="26"/>
      <c r="H142" s="25"/>
      <c r="I142" s="25"/>
      <c r="J142" s="25"/>
      <c r="K142" s="25"/>
      <c r="L142" s="25"/>
      <c r="M142" s="25"/>
      <c r="N142" s="25"/>
      <c r="O142" s="25"/>
      <c r="P142" s="25"/>
      <c r="Q142" s="27"/>
      <c r="R142" s="25"/>
      <c r="S142" s="27">
        <f>S141</f>
        <v>75</v>
      </c>
    </row>
    <row r="143" spans="1:19" ht="30" customHeight="1" x14ac:dyDescent="0.25">
      <c r="A143" s="22"/>
      <c r="B143" s="22"/>
      <c r="C143" s="22"/>
      <c r="D143" s="22" t="s">
        <v>441</v>
      </c>
      <c r="E143" s="22"/>
      <c r="F143" s="22"/>
      <c r="G143" s="24"/>
      <c r="H143" s="22"/>
      <c r="I143" s="22"/>
      <c r="J143" s="22"/>
      <c r="K143" s="22"/>
      <c r="L143" s="22"/>
      <c r="M143" s="22"/>
      <c r="N143" s="22"/>
      <c r="O143" s="22"/>
      <c r="P143" s="22"/>
      <c r="Q143" s="23"/>
      <c r="R143" s="22"/>
      <c r="S143" s="23">
        <v>16.16</v>
      </c>
    </row>
    <row r="144" spans="1:19" ht="15.75" thickBot="1" x14ac:dyDescent="0.3">
      <c r="A144" s="25"/>
      <c r="B144" s="25"/>
      <c r="C144" s="25"/>
      <c r="D144" s="25" t="s">
        <v>442</v>
      </c>
      <c r="E144" s="25"/>
      <c r="F144" s="25"/>
      <c r="G144" s="26"/>
      <c r="H144" s="25"/>
      <c r="I144" s="25"/>
      <c r="J144" s="25"/>
      <c r="K144" s="25"/>
      <c r="L144" s="25"/>
      <c r="M144" s="25"/>
      <c r="N144" s="25"/>
      <c r="O144" s="25"/>
      <c r="P144" s="25"/>
      <c r="Q144" s="29"/>
      <c r="R144" s="25"/>
      <c r="S144" s="29">
        <f>S143</f>
        <v>16.16</v>
      </c>
    </row>
    <row r="145" spans="1:19" ht="30" customHeight="1" thickBot="1" x14ac:dyDescent="0.3">
      <c r="A145" s="25"/>
      <c r="B145" s="25"/>
      <c r="C145" s="25" t="s">
        <v>443</v>
      </c>
      <c r="D145" s="25"/>
      <c r="E145" s="25"/>
      <c r="F145" s="25"/>
      <c r="G145" s="26"/>
      <c r="H145" s="25"/>
      <c r="I145" s="25"/>
      <c r="J145" s="25"/>
      <c r="K145" s="25"/>
      <c r="L145" s="25"/>
      <c r="M145" s="25"/>
      <c r="N145" s="25"/>
      <c r="O145" s="25"/>
      <c r="P145" s="25"/>
      <c r="Q145" s="30"/>
      <c r="R145" s="25"/>
      <c r="S145" s="30">
        <f>ROUND(S140+S142+S144,5)</f>
        <v>7591.16</v>
      </c>
    </row>
    <row r="146" spans="1:19" ht="30" customHeight="1" x14ac:dyDescent="0.25">
      <c r="A146" s="25"/>
      <c r="B146" s="25" t="s">
        <v>78</v>
      </c>
      <c r="C146" s="25"/>
      <c r="D146" s="25"/>
      <c r="E146" s="25"/>
      <c r="F146" s="25"/>
      <c r="G146" s="26"/>
      <c r="H146" s="25"/>
      <c r="I146" s="25"/>
      <c r="J146" s="25"/>
      <c r="K146" s="25"/>
      <c r="L146" s="25"/>
      <c r="M146" s="25"/>
      <c r="N146" s="25"/>
      <c r="O146" s="25"/>
      <c r="P146" s="25"/>
      <c r="Q146" s="27">
        <f>ROUND(Q130+Q133+Q135+Q137+Q145,5)</f>
        <v>701.7</v>
      </c>
      <c r="R146" s="25"/>
      <c r="S146" s="27">
        <f>ROUND(S130+S133+S135+S137+S145,5)</f>
        <v>14397.65</v>
      </c>
    </row>
    <row r="147" spans="1:19" ht="30" customHeight="1" x14ac:dyDescent="0.25">
      <c r="A147" s="22"/>
      <c r="B147" s="22" t="s">
        <v>79</v>
      </c>
      <c r="C147" s="22"/>
      <c r="D147" s="22"/>
      <c r="E147" s="22"/>
      <c r="F147" s="22"/>
      <c r="G147" s="24"/>
      <c r="H147" s="22"/>
      <c r="I147" s="22"/>
      <c r="J147" s="22"/>
      <c r="K147" s="22"/>
      <c r="L147" s="22"/>
      <c r="M147" s="22"/>
      <c r="N147" s="22"/>
      <c r="O147" s="22"/>
      <c r="P147" s="22"/>
      <c r="Q147" s="23"/>
      <c r="R147" s="22"/>
      <c r="S147" s="23">
        <v>90742.09</v>
      </c>
    </row>
    <row r="148" spans="1:19" x14ac:dyDescent="0.25">
      <c r="A148" s="25"/>
      <c r="B148" s="25"/>
      <c r="C148" s="25"/>
      <c r="D148" s="25"/>
      <c r="E148" s="25" t="s">
        <v>104</v>
      </c>
      <c r="F148" s="25"/>
      <c r="G148" s="26">
        <v>42346</v>
      </c>
      <c r="H148" s="25"/>
      <c r="I148" s="25" t="s">
        <v>761</v>
      </c>
      <c r="J148" s="25"/>
      <c r="K148" s="25" t="s">
        <v>510</v>
      </c>
      <c r="L148" s="25"/>
      <c r="M148" s="25" t="s">
        <v>790</v>
      </c>
      <c r="N148" s="25"/>
      <c r="O148" s="25" t="s">
        <v>33</v>
      </c>
      <c r="P148" s="25"/>
      <c r="Q148" s="27">
        <v>2580</v>
      </c>
      <c r="R148" s="25"/>
      <c r="S148" s="27">
        <f>ROUND(S147+Q148,5)</f>
        <v>93322.09</v>
      </c>
    </row>
    <row r="149" spans="1:19" ht="15.75" thickBot="1" x14ac:dyDescent="0.3">
      <c r="A149" s="25"/>
      <c r="B149" s="25"/>
      <c r="C149" s="25"/>
      <c r="D149" s="25"/>
      <c r="E149" s="25" t="s">
        <v>279</v>
      </c>
      <c r="F149" s="25"/>
      <c r="G149" s="26">
        <v>42369</v>
      </c>
      <c r="H149" s="25"/>
      <c r="I149" s="25"/>
      <c r="J149" s="25"/>
      <c r="K149" s="25" t="s">
        <v>152</v>
      </c>
      <c r="L149" s="25"/>
      <c r="M149" s="25" t="s">
        <v>810</v>
      </c>
      <c r="N149" s="25"/>
      <c r="O149" s="25" t="s">
        <v>55</v>
      </c>
      <c r="P149" s="25"/>
      <c r="Q149" s="28">
        <v>35000</v>
      </c>
      <c r="R149" s="25"/>
      <c r="S149" s="28">
        <f>ROUND(S148+Q149,5)</f>
        <v>128322.09</v>
      </c>
    </row>
    <row r="150" spans="1:19" x14ac:dyDescent="0.25">
      <c r="A150" s="25"/>
      <c r="B150" s="25" t="s">
        <v>80</v>
      </c>
      <c r="C150" s="25"/>
      <c r="D150" s="25"/>
      <c r="E150" s="25"/>
      <c r="F150" s="25"/>
      <c r="G150" s="26"/>
      <c r="H150" s="25"/>
      <c r="I150" s="25"/>
      <c r="J150" s="25"/>
      <c r="K150" s="25"/>
      <c r="L150" s="25"/>
      <c r="M150" s="25"/>
      <c r="N150" s="25"/>
      <c r="O150" s="25"/>
      <c r="P150" s="25"/>
      <c r="Q150" s="27">
        <f>ROUND(SUM(Q147:Q149),5)</f>
        <v>37580</v>
      </c>
      <c r="R150" s="25"/>
      <c r="S150" s="27">
        <f>S149</f>
        <v>128322.09</v>
      </c>
    </row>
    <row r="151" spans="1:19" ht="30" customHeight="1" x14ac:dyDescent="0.25">
      <c r="A151" s="22"/>
      <c r="B151" s="22" t="s">
        <v>81</v>
      </c>
      <c r="C151" s="22"/>
      <c r="D151" s="22"/>
      <c r="E151" s="22"/>
      <c r="F151" s="22"/>
      <c r="G151" s="24"/>
      <c r="H151" s="22"/>
      <c r="I151" s="22"/>
      <c r="J151" s="22"/>
      <c r="K151" s="22"/>
      <c r="L151" s="22"/>
      <c r="M151" s="22"/>
      <c r="N151" s="22"/>
      <c r="O151" s="22"/>
      <c r="P151" s="22"/>
      <c r="Q151" s="23"/>
      <c r="R151" s="22"/>
      <c r="S151" s="23">
        <v>87293.71</v>
      </c>
    </row>
    <row r="152" spans="1:19" x14ac:dyDescent="0.25">
      <c r="A152" s="22"/>
      <c r="B152" s="22"/>
      <c r="C152" s="22" t="s">
        <v>82</v>
      </c>
      <c r="D152" s="22"/>
      <c r="E152" s="22"/>
      <c r="F152" s="22"/>
      <c r="G152" s="24"/>
      <c r="H152" s="22"/>
      <c r="I152" s="22"/>
      <c r="J152" s="22"/>
      <c r="K152" s="22"/>
      <c r="L152" s="22"/>
      <c r="M152" s="22"/>
      <c r="N152" s="22"/>
      <c r="O152" s="22"/>
      <c r="P152" s="22"/>
      <c r="Q152" s="23"/>
      <c r="R152" s="22"/>
      <c r="S152" s="23">
        <v>25761.34</v>
      </c>
    </row>
    <row r="153" spans="1:19" ht="15.75" thickBot="1" x14ac:dyDescent="0.3">
      <c r="A153" s="21"/>
      <c r="B153" s="21"/>
      <c r="C153" s="21"/>
      <c r="D153" s="21"/>
      <c r="E153" s="25" t="s">
        <v>104</v>
      </c>
      <c r="F153" s="25"/>
      <c r="G153" s="26">
        <v>42339</v>
      </c>
      <c r="H153" s="25"/>
      <c r="I153" s="25"/>
      <c r="J153" s="25"/>
      <c r="K153" s="25" t="s">
        <v>511</v>
      </c>
      <c r="L153" s="25"/>
      <c r="M153" s="25" t="s">
        <v>568</v>
      </c>
      <c r="N153" s="25"/>
      <c r="O153" s="25" t="s">
        <v>33</v>
      </c>
      <c r="P153" s="25"/>
      <c r="Q153" s="28">
        <v>2706.65</v>
      </c>
      <c r="R153" s="25"/>
      <c r="S153" s="28">
        <f>ROUND(S152+Q153,5)</f>
        <v>28467.99</v>
      </c>
    </row>
    <row r="154" spans="1:19" x14ac:dyDescent="0.25">
      <c r="A154" s="25"/>
      <c r="B154" s="25"/>
      <c r="C154" s="25" t="s">
        <v>83</v>
      </c>
      <c r="D154" s="25"/>
      <c r="E154" s="25"/>
      <c r="F154" s="25"/>
      <c r="G154" s="26"/>
      <c r="H154" s="25"/>
      <c r="I154" s="25"/>
      <c r="J154" s="25"/>
      <c r="K154" s="25"/>
      <c r="L154" s="25"/>
      <c r="M154" s="25"/>
      <c r="N154" s="25"/>
      <c r="O154" s="25"/>
      <c r="P154" s="25"/>
      <c r="Q154" s="27">
        <f>ROUND(SUM(Q152:Q153),5)</f>
        <v>2706.65</v>
      </c>
      <c r="R154" s="25"/>
      <c r="S154" s="27">
        <f>S153</f>
        <v>28467.99</v>
      </c>
    </row>
    <row r="155" spans="1:19" ht="30" customHeight="1" x14ac:dyDescent="0.25">
      <c r="A155" s="22"/>
      <c r="B155" s="22"/>
      <c r="C155" s="22" t="s">
        <v>275</v>
      </c>
      <c r="D155" s="22"/>
      <c r="E155" s="22"/>
      <c r="F155" s="22"/>
      <c r="G155" s="24"/>
      <c r="H155" s="22"/>
      <c r="I155" s="22"/>
      <c r="J155" s="22"/>
      <c r="K155" s="22"/>
      <c r="L155" s="22"/>
      <c r="M155" s="22"/>
      <c r="N155" s="22"/>
      <c r="O155" s="22"/>
      <c r="P155" s="22"/>
      <c r="Q155" s="23"/>
      <c r="R155" s="22"/>
      <c r="S155" s="23">
        <v>677.62</v>
      </c>
    </row>
    <row r="156" spans="1:19" x14ac:dyDescent="0.25">
      <c r="A156" s="25"/>
      <c r="B156" s="25"/>
      <c r="C156" s="25" t="s">
        <v>276</v>
      </c>
      <c r="D156" s="25"/>
      <c r="E156" s="25"/>
      <c r="F156" s="25"/>
      <c r="G156" s="26"/>
      <c r="H156" s="25"/>
      <c r="I156" s="25"/>
      <c r="J156" s="25"/>
      <c r="K156" s="25"/>
      <c r="L156" s="25"/>
      <c r="M156" s="25"/>
      <c r="N156" s="25"/>
      <c r="O156" s="25"/>
      <c r="P156" s="25"/>
      <c r="Q156" s="27"/>
      <c r="R156" s="25"/>
      <c r="S156" s="27">
        <f>S155</f>
        <v>677.62</v>
      </c>
    </row>
    <row r="157" spans="1:19" ht="30" customHeight="1" x14ac:dyDescent="0.25">
      <c r="A157" s="22"/>
      <c r="B157" s="22"/>
      <c r="C157" s="22" t="s">
        <v>84</v>
      </c>
      <c r="D157" s="22"/>
      <c r="E157" s="22"/>
      <c r="F157" s="22"/>
      <c r="G157" s="24"/>
      <c r="H157" s="22"/>
      <c r="I157" s="22"/>
      <c r="J157" s="22"/>
      <c r="K157" s="22"/>
      <c r="L157" s="22"/>
      <c r="M157" s="22"/>
      <c r="N157" s="22"/>
      <c r="O157" s="22"/>
      <c r="P157" s="22"/>
      <c r="Q157" s="23"/>
      <c r="R157" s="22"/>
      <c r="S157" s="23">
        <v>5461.98</v>
      </c>
    </row>
    <row r="158" spans="1:19" x14ac:dyDescent="0.25">
      <c r="A158" s="25"/>
      <c r="B158" s="25"/>
      <c r="C158" s="25" t="s">
        <v>85</v>
      </c>
      <c r="D158" s="25"/>
      <c r="E158" s="25"/>
      <c r="F158" s="25"/>
      <c r="G158" s="26"/>
      <c r="H158" s="25"/>
      <c r="I158" s="25"/>
      <c r="J158" s="25"/>
      <c r="K158" s="25"/>
      <c r="L158" s="25"/>
      <c r="M158" s="25"/>
      <c r="N158" s="25"/>
      <c r="O158" s="25"/>
      <c r="P158" s="25"/>
      <c r="Q158" s="27"/>
      <c r="R158" s="25"/>
      <c r="S158" s="27">
        <f>S157</f>
        <v>5461.98</v>
      </c>
    </row>
    <row r="159" spans="1:19" ht="30" customHeight="1" x14ac:dyDescent="0.25">
      <c r="A159" s="22"/>
      <c r="B159" s="22"/>
      <c r="C159" s="22" t="s">
        <v>217</v>
      </c>
      <c r="D159" s="22"/>
      <c r="E159" s="22"/>
      <c r="F159" s="22"/>
      <c r="G159" s="24"/>
      <c r="H159" s="22"/>
      <c r="I159" s="22"/>
      <c r="J159" s="22"/>
      <c r="K159" s="22"/>
      <c r="L159" s="22"/>
      <c r="M159" s="22"/>
      <c r="N159" s="22"/>
      <c r="O159" s="22"/>
      <c r="P159" s="22"/>
      <c r="Q159" s="23"/>
      <c r="R159" s="22"/>
      <c r="S159" s="23">
        <v>55392.77</v>
      </c>
    </row>
    <row r="160" spans="1:19" ht="15.75" thickBot="1" x14ac:dyDescent="0.3">
      <c r="A160" s="25"/>
      <c r="B160" s="25"/>
      <c r="C160" s="25" t="s">
        <v>218</v>
      </c>
      <c r="D160" s="25"/>
      <c r="E160" s="25"/>
      <c r="F160" s="25"/>
      <c r="G160" s="26"/>
      <c r="H160" s="25"/>
      <c r="I160" s="25"/>
      <c r="J160" s="25"/>
      <c r="K160" s="25"/>
      <c r="L160" s="25"/>
      <c r="M160" s="25"/>
      <c r="N160" s="25"/>
      <c r="O160" s="25"/>
      <c r="P160" s="25"/>
      <c r="Q160" s="28"/>
      <c r="R160" s="25"/>
      <c r="S160" s="28">
        <f>S159</f>
        <v>55392.77</v>
      </c>
    </row>
    <row r="161" spans="1:19" ht="30" customHeight="1" x14ac:dyDescent="0.25">
      <c r="A161" s="25"/>
      <c r="B161" s="25" t="s">
        <v>86</v>
      </c>
      <c r="C161" s="25"/>
      <c r="D161" s="25"/>
      <c r="E161" s="25"/>
      <c r="F161" s="25"/>
      <c r="G161" s="26"/>
      <c r="H161" s="25"/>
      <c r="I161" s="25"/>
      <c r="J161" s="25"/>
      <c r="K161" s="25"/>
      <c r="L161" s="25"/>
      <c r="M161" s="25"/>
      <c r="N161" s="25"/>
      <c r="O161" s="25"/>
      <c r="P161" s="25"/>
      <c r="Q161" s="27">
        <f>ROUND(Q154+Q156+Q158+Q160,5)</f>
        <v>2706.65</v>
      </c>
      <c r="R161" s="25"/>
      <c r="S161" s="27">
        <f>ROUND(S154+S156+S158+S160,5)</f>
        <v>90000.36</v>
      </c>
    </row>
    <row r="162" spans="1:19" ht="30" customHeight="1" x14ac:dyDescent="0.25">
      <c r="A162" s="22"/>
      <c r="B162" s="22" t="s">
        <v>87</v>
      </c>
      <c r="C162" s="22"/>
      <c r="D162" s="22"/>
      <c r="E162" s="22"/>
      <c r="F162" s="22"/>
      <c r="G162" s="24"/>
      <c r="H162" s="22"/>
      <c r="I162" s="22"/>
      <c r="J162" s="22"/>
      <c r="K162" s="22"/>
      <c r="L162" s="22"/>
      <c r="M162" s="22"/>
      <c r="N162" s="22"/>
      <c r="O162" s="22"/>
      <c r="P162" s="22"/>
      <c r="Q162" s="23"/>
      <c r="R162" s="22"/>
      <c r="S162" s="23">
        <v>2487.0700000000002</v>
      </c>
    </row>
    <row r="163" spans="1:19" x14ac:dyDescent="0.25">
      <c r="A163" s="22"/>
      <c r="B163" s="22"/>
      <c r="C163" s="22" t="s">
        <v>88</v>
      </c>
      <c r="D163" s="22"/>
      <c r="E163" s="22"/>
      <c r="F163" s="22"/>
      <c r="G163" s="24"/>
      <c r="H163" s="22"/>
      <c r="I163" s="22"/>
      <c r="J163" s="22"/>
      <c r="K163" s="22"/>
      <c r="L163" s="22"/>
      <c r="M163" s="22"/>
      <c r="N163" s="22"/>
      <c r="O163" s="22"/>
      <c r="P163" s="22"/>
      <c r="Q163" s="23"/>
      <c r="R163" s="22"/>
      <c r="S163" s="23">
        <v>1315.81</v>
      </c>
    </row>
    <row r="164" spans="1:19" x14ac:dyDescent="0.25">
      <c r="A164" s="25"/>
      <c r="B164" s="25"/>
      <c r="C164" s="25" t="s">
        <v>89</v>
      </c>
      <c r="D164" s="25"/>
      <c r="E164" s="25"/>
      <c r="F164" s="25"/>
      <c r="G164" s="26"/>
      <c r="H164" s="25"/>
      <c r="I164" s="25"/>
      <c r="J164" s="25"/>
      <c r="K164" s="25"/>
      <c r="L164" s="25"/>
      <c r="M164" s="25"/>
      <c r="N164" s="25"/>
      <c r="O164" s="25"/>
      <c r="P164" s="25"/>
      <c r="Q164" s="27"/>
      <c r="R164" s="25"/>
      <c r="S164" s="27">
        <f>S163</f>
        <v>1315.81</v>
      </c>
    </row>
    <row r="165" spans="1:19" ht="30" customHeight="1" x14ac:dyDescent="0.25">
      <c r="A165" s="22"/>
      <c r="B165" s="22"/>
      <c r="C165" s="22" t="s">
        <v>90</v>
      </c>
      <c r="D165" s="22"/>
      <c r="E165" s="22"/>
      <c r="F165" s="22"/>
      <c r="G165" s="24"/>
      <c r="H165" s="22"/>
      <c r="I165" s="22"/>
      <c r="J165" s="22"/>
      <c r="K165" s="22"/>
      <c r="L165" s="22"/>
      <c r="M165" s="22"/>
      <c r="N165" s="22"/>
      <c r="O165" s="22"/>
      <c r="P165" s="22"/>
      <c r="Q165" s="23"/>
      <c r="R165" s="22"/>
      <c r="S165" s="23">
        <v>1171.26</v>
      </c>
    </row>
    <row r="166" spans="1:19" ht="15.75" thickBot="1" x14ac:dyDescent="0.3">
      <c r="A166" s="21"/>
      <c r="B166" s="21"/>
      <c r="C166" s="21"/>
      <c r="D166" s="21"/>
      <c r="E166" s="25" t="s">
        <v>104</v>
      </c>
      <c r="F166" s="25"/>
      <c r="G166" s="26">
        <v>42361</v>
      </c>
      <c r="H166" s="25"/>
      <c r="I166" s="25"/>
      <c r="J166" s="25"/>
      <c r="K166" s="25" t="s">
        <v>143</v>
      </c>
      <c r="L166" s="25"/>
      <c r="M166" s="25" t="s">
        <v>187</v>
      </c>
      <c r="N166" s="25"/>
      <c r="O166" s="25" t="s">
        <v>33</v>
      </c>
      <c r="P166" s="25"/>
      <c r="Q166" s="29">
        <v>55</v>
      </c>
      <c r="R166" s="25"/>
      <c r="S166" s="29">
        <f>ROUND(S165+Q166,5)</f>
        <v>1226.26</v>
      </c>
    </row>
    <row r="167" spans="1:19" ht="15.75" thickBot="1" x14ac:dyDescent="0.3">
      <c r="A167" s="25"/>
      <c r="B167" s="25"/>
      <c r="C167" s="25" t="s">
        <v>91</v>
      </c>
      <c r="D167" s="25"/>
      <c r="E167" s="25"/>
      <c r="F167" s="25"/>
      <c r="G167" s="26"/>
      <c r="H167" s="25"/>
      <c r="I167" s="25"/>
      <c r="J167" s="25"/>
      <c r="K167" s="25"/>
      <c r="L167" s="25"/>
      <c r="M167" s="25"/>
      <c r="N167" s="25"/>
      <c r="O167" s="25"/>
      <c r="P167" s="25"/>
      <c r="Q167" s="30">
        <f>ROUND(SUM(Q165:Q166),5)</f>
        <v>55</v>
      </c>
      <c r="R167" s="25"/>
      <c r="S167" s="30">
        <f>S166</f>
        <v>1226.26</v>
      </c>
    </row>
    <row r="168" spans="1:19" ht="30" customHeight="1" x14ac:dyDescent="0.25">
      <c r="A168" s="25"/>
      <c r="B168" s="25" t="s">
        <v>92</v>
      </c>
      <c r="C168" s="25"/>
      <c r="D168" s="25"/>
      <c r="E168" s="25"/>
      <c r="F168" s="25"/>
      <c r="G168" s="26"/>
      <c r="H168" s="25"/>
      <c r="I168" s="25"/>
      <c r="J168" s="25"/>
      <c r="K168" s="25"/>
      <c r="L168" s="25"/>
      <c r="M168" s="25"/>
      <c r="N168" s="25"/>
      <c r="O168" s="25"/>
      <c r="P168" s="25"/>
      <c r="Q168" s="27">
        <f>ROUND(Q164+Q167,5)</f>
        <v>55</v>
      </c>
      <c r="R168" s="25"/>
      <c r="S168" s="27">
        <f>ROUND(S164+S167,5)</f>
        <v>2542.0700000000002</v>
      </c>
    </row>
    <row r="169" spans="1:19" ht="30" customHeight="1" x14ac:dyDescent="0.25">
      <c r="A169" s="22"/>
      <c r="B169" s="22" t="s">
        <v>93</v>
      </c>
      <c r="C169" s="22"/>
      <c r="D169" s="22"/>
      <c r="E169" s="22"/>
      <c r="F169" s="22"/>
      <c r="G169" s="24"/>
      <c r="H169" s="22"/>
      <c r="I169" s="22"/>
      <c r="J169" s="22"/>
      <c r="K169" s="22"/>
      <c r="L169" s="22"/>
      <c r="M169" s="22"/>
      <c r="N169" s="22"/>
      <c r="O169" s="22"/>
      <c r="P169" s="22"/>
      <c r="Q169" s="23"/>
      <c r="R169" s="22"/>
      <c r="S169" s="23">
        <v>42998.66</v>
      </c>
    </row>
    <row r="170" spans="1:19" x14ac:dyDescent="0.25">
      <c r="A170" s="25"/>
      <c r="B170" s="25"/>
      <c r="C170" s="25"/>
      <c r="D170" s="25"/>
      <c r="E170" s="25" t="s">
        <v>104</v>
      </c>
      <c r="F170" s="25"/>
      <c r="G170" s="26">
        <v>42339</v>
      </c>
      <c r="H170" s="25"/>
      <c r="I170" s="25" t="s">
        <v>759</v>
      </c>
      <c r="J170" s="25"/>
      <c r="K170" s="25" t="s">
        <v>775</v>
      </c>
      <c r="L170" s="25"/>
      <c r="M170" s="25" t="s">
        <v>785</v>
      </c>
      <c r="N170" s="25"/>
      <c r="O170" s="25" t="s">
        <v>33</v>
      </c>
      <c r="P170" s="25"/>
      <c r="Q170" s="27">
        <v>1391.93</v>
      </c>
      <c r="R170" s="25"/>
      <c r="S170" s="27">
        <f>ROUND(S169+Q170,5)</f>
        <v>44390.59</v>
      </c>
    </row>
    <row r="171" spans="1:19" ht="15.75" thickBot="1" x14ac:dyDescent="0.3">
      <c r="A171" s="25"/>
      <c r="B171" s="25"/>
      <c r="C171" s="25"/>
      <c r="D171" s="25"/>
      <c r="E171" s="25" t="s">
        <v>104</v>
      </c>
      <c r="F171" s="25"/>
      <c r="G171" s="26">
        <v>42339</v>
      </c>
      <c r="H171" s="25"/>
      <c r="I171" s="25" t="s">
        <v>760</v>
      </c>
      <c r="J171" s="25"/>
      <c r="K171" s="25" t="s">
        <v>776</v>
      </c>
      <c r="L171" s="25"/>
      <c r="M171" s="25" t="s">
        <v>786</v>
      </c>
      <c r="N171" s="25"/>
      <c r="O171" s="25" t="s">
        <v>33</v>
      </c>
      <c r="P171" s="25"/>
      <c r="Q171" s="28">
        <v>1000</v>
      </c>
      <c r="R171" s="25"/>
      <c r="S171" s="28">
        <f>ROUND(S170+Q171,5)</f>
        <v>45390.59</v>
      </c>
    </row>
    <row r="172" spans="1:19" x14ac:dyDescent="0.25">
      <c r="A172" s="25"/>
      <c r="B172" s="25" t="s">
        <v>94</v>
      </c>
      <c r="C172" s="25"/>
      <c r="D172" s="25"/>
      <c r="E172" s="25"/>
      <c r="F172" s="25"/>
      <c r="G172" s="26"/>
      <c r="H172" s="25"/>
      <c r="I172" s="25"/>
      <c r="J172" s="25"/>
      <c r="K172" s="25"/>
      <c r="L172" s="25"/>
      <c r="M172" s="25"/>
      <c r="N172" s="25"/>
      <c r="O172" s="25"/>
      <c r="P172" s="25"/>
      <c r="Q172" s="27">
        <f>ROUND(SUM(Q169:Q171),5)</f>
        <v>2391.9299999999998</v>
      </c>
      <c r="R172" s="25"/>
      <c r="S172" s="27">
        <f>S171</f>
        <v>45390.59</v>
      </c>
    </row>
    <row r="173" spans="1:19" ht="30" customHeight="1" x14ac:dyDescent="0.25">
      <c r="A173" s="22"/>
      <c r="B173" s="22" t="s">
        <v>95</v>
      </c>
      <c r="C173" s="22"/>
      <c r="D173" s="22"/>
      <c r="E173" s="22"/>
      <c r="F173" s="22"/>
      <c r="G173" s="24"/>
      <c r="H173" s="22"/>
      <c r="I173" s="22"/>
      <c r="J173" s="22"/>
      <c r="K173" s="22"/>
      <c r="L173" s="22"/>
      <c r="M173" s="22"/>
      <c r="N173" s="22"/>
      <c r="O173" s="22"/>
      <c r="P173" s="22"/>
      <c r="Q173" s="23"/>
      <c r="R173" s="22"/>
      <c r="S173" s="23">
        <v>4944.43</v>
      </c>
    </row>
    <row r="174" spans="1:19" x14ac:dyDescent="0.25">
      <c r="A174" s="25"/>
      <c r="B174" s="25"/>
      <c r="C174" s="25"/>
      <c r="D174" s="25"/>
      <c r="E174" s="25" t="s">
        <v>104</v>
      </c>
      <c r="F174" s="25"/>
      <c r="G174" s="26">
        <v>42342</v>
      </c>
      <c r="H174" s="25"/>
      <c r="I174" s="25"/>
      <c r="J174" s="25"/>
      <c r="K174" s="25" t="s">
        <v>231</v>
      </c>
      <c r="L174" s="25"/>
      <c r="M174" s="25" t="s">
        <v>787</v>
      </c>
      <c r="N174" s="25"/>
      <c r="O174" s="25" t="s">
        <v>33</v>
      </c>
      <c r="P174" s="25"/>
      <c r="Q174" s="27">
        <v>72.22</v>
      </c>
      <c r="R174" s="25"/>
      <c r="S174" s="27">
        <f>ROUND(S173+Q174,5)</f>
        <v>5016.6499999999996</v>
      </c>
    </row>
    <row r="175" spans="1:19" x14ac:dyDescent="0.25">
      <c r="A175" s="25"/>
      <c r="B175" s="25"/>
      <c r="C175" s="25"/>
      <c r="D175" s="25"/>
      <c r="E175" s="25" t="s">
        <v>104</v>
      </c>
      <c r="F175" s="25"/>
      <c r="G175" s="26">
        <v>42345</v>
      </c>
      <c r="H175" s="25"/>
      <c r="I175" s="25"/>
      <c r="J175" s="25"/>
      <c r="K175" s="25" t="s">
        <v>673</v>
      </c>
      <c r="L175" s="25"/>
      <c r="M175" s="25" t="s">
        <v>735</v>
      </c>
      <c r="N175" s="25"/>
      <c r="O175" s="25" t="s">
        <v>33</v>
      </c>
      <c r="P175" s="25"/>
      <c r="Q175" s="27">
        <v>21.14</v>
      </c>
      <c r="R175" s="25"/>
      <c r="S175" s="27">
        <f>ROUND(S174+Q175,5)</f>
        <v>5037.79</v>
      </c>
    </row>
    <row r="176" spans="1:19" x14ac:dyDescent="0.25">
      <c r="A176" s="25"/>
      <c r="B176" s="25"/>
      <c r="C176" s="25"/>
      <c r="D176" s="25"/>
      <c r="E176" s="25" t="s">
        <v>104</v>
      </c>
      <c r="F176" s="25"/>
      <c r="G176" s="26">
        <v>42345</v>
      </c>
      <c r="H176" s="25"/>
      <c r="I176" s="25"/>
      <c r="J176" s="25"/>
      <c r="K176" s="25" t="s">
        <v>122</v>
      </c>
      <c r="L176" s="25"/>
      <c r="M176" s="25" t="s">
        <v>163</v>
      </c>
      <c r="N176" s="25"/>
      <c r="O176" s="25" t="s">
        <v>33</v>
      </c>
      <c r="P176" s="25"/>
      <c r="Q176" s="27">
        <v>10</v>
      </c>
      <c r="R176" s="25"/>
      <c r="S176" s="27">
        <f>ROUND(S175+Q176,5)</f>
        <v>5047.79</v>
      </c>
    </row>
    <row r="177" spans="1:19" x14ac:dyDescent="0.25">
      <c r="A177" s="25"/>
      <c r="B177" s="25"/>
      <c r="C177" s="25"/>
      <c r="D177" s="25"/>
      <c r="E177" s="25" t="s">
        <v>104</v>
      </c>
      <c r="F177" s="25"/>
      <c r="G177" s="26">
        <v>42354</v>
      </c>
      <c r="H177" s="25"/>
      <c r="I177" s="25"/>
      <c r="J177" s="25"/>
      <c r="K177" s="25" t="s">
        <v>125</v>
      </c>
      <c r="L177" s="25"/>
      <c r="M177" s="25" t="s">
        <v>566</v>
      </c>
      <c r="N177" s="25"/>
      <c r="O177" s="25" t="s">
        <v>33</v>
      </c>
      <c r="P177" s="25"/>
      <c r="Q177" s="27">
        <v>44.97</v>
      </c>
      <c r="R177" s="25"/>
      <c r="S177" s="27">
        <f>ROUND(S176+Q177,5)</f>
        <v>5092.76</v>
      </c>
    </row>
    <row r="178" spans="1:19" x14ac:dyDescent="0.25">
      <c r="A178" s="25"/>
      <c r="B178" s="25"/>
      <c r="C178" s="25"/>
      <c r="D178" s="25"/>
      <c r="E178" s="25" t="s">
        <v>104</v>
      </c>
      <c r="F178" s="25"/>
      <c r="G178" s="26">
        <v>42359</v>
      </c>
      <c r="H178" s="25"/>
      <c r="I178" s="25"/>
      <c r="J178" s="25"/>
      <c r="K178" s="25" t="s">
        <v>125</v>
      </c>
      <c r="L178" s="25"/>
      <c r="M178" s="25" t="s">
        <v>566</v>
      </c>
      <c r="N178" s="25"/>
      <c r="O178" s="25" t="s">
        <v>33</v>
      </c>
      <c r="P178" s="25"/>
      <c r="Q178" s="27">
        <v>62.16</v>
      </c>
      <c r="R178" s="25"/>
      <c r="S178" s="27">
        <f>ROUND(S177+Q178,5)</f>
        <v>5154.92</v>
      </c>
    </row>
    <row r="179" spans="1:19" ht="15.75" thickBot="1" x14ac:dyDescent="0.3">
      <c r="A179" s="25"/>
      <c r="B179" s="25"/>
      <c r="C179" s="25"/>
      <c r="D179" s="25"/>
      <c r="E179" s="25" t="s">
        <v>104</v>
      </c>
      <c r="F179" s="25"/>
      <c r="G179" s="26">
        <v>42359</v>
      </c>
      <c r="H179" s="25"/>
      <c r="I179" s="25"/>
      <c r="J179" s="25"/>
      <c r="K179" s="25" t="s">
        <v>781</v>
      </c>
      <c r="L179" s="25"/>
      <c r="M179" s="25" t="s">
        <v>797</v>
      </c>
      <c r="N179" s="25"/>
      <c r="O179" s="25" t="s">
        <v>37</v>
      </c>
      <c r="P179" s="25"/>
      <c r="Q179" s="28">
        <v>169.79</v>
      </c>
      <c r="R179" s="25"/>
      <c r="S179" s="28">
        <f>ROUND(S178+Q179,5)</f>
        <v>5324.71</v>
      </c>
    </row>
    <row r="180" spans="1:19" x14ac:dyDescent="0.25">
      <c r="A180" s="25"/>
      <c r="B180" s="25" t="s">
        <v>96</v>
      </c>
      <c r="C180" s="25"/>
      <c r="D180" s="25"/>
      <c r="E180" s="25"/>
      <c r="F180" s="25"/>
      <c r="G180" s="26"/>
      <c r="H180" s="25"/>
      <c r="I180" s="25"/>
      <c r="J180" s="25"/>
      <c r="K180" s="25"/>
      <c r="L180" s="25"/>
      <c r="M180" s="25"/>
      <c r="N180" s="25"/>
      <c r="O180" s="25"/>
      <c r="P180" s="25"/>
      <c r="Q180" s="27">
        <f>ROUND(SUM(Q173:Q179),5)</f>
        <v>380.28</v>
      </c>
      <c r="R180" s="25"/>
      <c r="S180" s="27">
        <f>S179</f>
        <v>5324.71</v>
      </c>
    </row>
    <row r="181" spans="1:19" ht="30" customHeight="1" x14ac:dyDescent="0.25">
      <c r="A181" s="22"/>
      <c r="B181" s="22" t="s">
        <v>97</v>
      </c>
      <c r="C181" s="22"/>
      <c r="D181" s="22"/>
      <c r="E181" s="22"/>
      <c r="F181" s="22"/>
      <c r="G181" s="24"/>
      <c r="H181" s="22"/>
      <c r="I181" s="22"/>
      <c r="J181" s="22"/>
      <c r="K181" s="22"/>
      <c r="L181" s="22"/>
      <c r="M181" s="22"/>
      <c r="N181" s="22"/>
      <c r="O181" s="22"/>
      <c r="P181" s="22"/>
      <c r="Q181" s="23"/>
      <c r="R181" s="22"/>
      <c r="S181" s="23">
        <v>5588.56</v>
      </c>
    </row>
    <row r="182" spans="1:19" x14ac:dyDescent="0.25">
      <c r="A182" s="25"/>
      <c r="B182" s="25"/>
      <c r="C182" s="25"/>
      <c r="D182" s="25"/>
      <c r="E182" s="25" t="s">
        <v>104</v>
      </c>
      <c r="F182" s="25"/>
      <c r="G182" s="26">
        <v>42339</v>
      </c>
      <c r="H182" s="25"/>
      <c r="I182" s="25"/>
      <c r="J182" s="25"/>
      <c r="K182" s="25" t="s">
        <v>242</v>
      </c>
      <c r="L182" s="25"/>
      <c r="M182" s="25" t="s">
        <v>268</v>
      </c>
      <c r="N182" s="25"/>
      <c r="O182" s="25" t="s">
        <v>37</v>
      </c>
      <c r="P182" s="25"/>
      <c r="Q182" s="27">
        <v>30</v>
      </c>
      <c r="R182" s="25"/>
      <c r="S182" s="27">
        <f>ROUND(S181+Q182,5)</f>
        <v>5618.56</v>
      </c>
    </row>
    <row r="183" spans="1:19" x14ac:dyDescent="0.25">
      <c r="A183" s="25"/>
      <c r="B183" s="25"/>
      <c r="C183" s="25"/>
      <c r="D183" s="25"/>
      <c r="E183" s="25" t="s">
        <v>106</v>
      </c>
      <c r="F183" s="25"/>
      <c r="G183" s="26">
        <v>42342</v>
      </c>
      <c r="H183" s="25"/>
      <c r="I183" s="25"/>
      <c r="J183" s="25"/>
      <c r="K183" s="25" t="s">
        <v>160</v>
      </c>
      <c r="L183" s="25"/>
      <c r="M183" s="25" t="s">
        <v>795</v>
      </c>
      <c r="N183" s="25"/>
      <c r="O183" s="25" t="s">
        <v>37</v>
      </c>
      <c r="P183" s="25"/>
      <c r="Q183" s="27">
        <v>30.05</v>
      </c>
      <c r="R183" s="25"/>
      <c r="S183" s="27">
        <f>ROUND(S182+Q183,5)</f>
        <v>5648.61</v>
      </c>
    </row>
    <row r="184" spans="1:19" x14ac:dyDescent="0.25">
      <c r="A184" s="25"/>
      <c r="B184" s="25"/>
      <c r="C184" s="25"/>
      <c r="D184" s="25"/>
      <c r="E184" s="25" t="s">
        <v>106</v>
      </c>
      <c r="F184" s="25"/>
      <c r="G184" s="26">
        <v>42344</v>
      </c>
      <c r="H184" s="25"/>
      <c r="I184" s="25"/>
      <c r="J184" s="25"/>
      <c r="K184" s="25" t="s">
        <v>160</v>
      </c>
      <c r="L184" s="25"/>
      <c r="M184" s="25" t="s">
        <v>431</v>
      </c>
      <c r="N184" s="25"/>
      <c r="O184" s="25" t="s">
        <v>37</v>
      </c>
      <c r="P184" s="25"/>
      <c r="Q184" s="27">
        <v>3.43</v>
      </c>
      <c r="R184" s="25"/>
      <c r="S184" s="27">
        <f>ROUND(S183+Q184,5)</f>
        <v>5652.04</v>
      </c>
    </row>
    <row r="185" spans="1:19" x14ac:dyDescent="0.25">
      <c r="A185" s="25"/>
      <c r="B185" s="25"/>
      <c r="C185" s="25"/>
      <c r="D185" s="25"/>
      <c r="E185" s="25" t="s">
        <v>104</v>
      </c>
      <c r="F185" s="25"/>
      <c r="G185" s="26">
        <v>42348</v>
      </c>
      <c r="H185" s="25"/>
      <c r="I185" s="25"/>
      <c r="J185" s="25"/>
      <c r="K185" s="25" t="s">
        <v>126</v>
      </c>
      <c r="L185" s="25"/>
      <c r="M185" s="25" t="s">
        <v>257</v>
      </c>
      <c r="N185" s="25"/>
      <c r="O185" s="25" t="s">
        <v>33</v>
      </c>
      <c r="P185" s="25"/>
      <c r="Q185" s="27">
        <v>85</v>
      </c>
      <c r="R185" s="25"/>
      <c r="S185" s="27">
        <f>ROUND(S184+Q185,5)</f>
        <v>5737.04</v>
      </c>
    </row>
    <row r="186" spans="1:19" x14ac:dyDescent="0.25">
      <c r="A186" s="25"/>
      <c r="B186" s="25"/>
      <c r="C186" s="25"/>
      <c r="D186" s="25"/>
      <c r="E186" s="25" t="s">
        <v>104</v>
      </c>
      <c r="F186" s="25"/>
      <c r="G186" s="26">
        <v>42349</v>
      </c>
      <c r="H186" s="25"/>
      <c r="I186" s="25"/>
      <c r="J186" s="25"/>
      <c r="K186" s="25" t="s">
        <v>126</v>
      </c>
      <c r="L186" s="25"/>
      <c r="M186" s="25" t="s">
        <v>418</v>
      </c>
      <c r="N186" s="25"/>
      <c r="O186" s="25" t="s">
        <v>33</v>
      </c>
      <c r="P186" s="25"/>
      <c r="Q186" s="27">
        <v>351.05</v>
      </c>
      <c r="R186" s="25"/>
      <c r="S186" s="27">
        <f>ROUND(S185+Q186,5)</f>
        <v>6088.09</v>
      </c>
    </row>
    <row r="187" spans="1:19" x14ac:dyDescent="0.25">
      <c r="A187" s="25"/>
      <c r="B187" s="25"/>
      <c r="C187" s="25"/>
      <c r="D187" s="25"/>
      <c r="E187" s="25" t="s">
        <v>106</v>
      </c>
      <c r="F187" s="25"/>
      <c r="G187" s="26">
        <v>42353</v>
      </c>
      <c r="H187" s="25"/>
      <c r="I187" s="25"/>
      <c r="J187" s="25"/>
      <c r="K187" s="25" t="s">
        <v>160</v>
      </c>
      <c r="L187" s="25"/>
      <c r="M187" s="25" t="s">
        <v>795</v>
      </c>
      <c r="N187" s="25"/>
      <c r="O187" s="25" t="s">
        <v>37</v>
      </c>
      <c r="P187" s="25"/>
      <c r="Q187" s="27">
        <v>26.55</v>
      </c>
      <c r="R187" s="25"/>
      <c r="S187" s="27">
        <f>ROUND(S186+Q187,5)</f>
        <v>6114.64</v>
      </c>
    </row>
    <row r="188" spans="1:19" x14ac:dyDescent="0.25">
      <c r="A188" s="25"/>
      <c r="B188" s="25"/>
      <c r="C188" s="25"/>
      <c r="D188" s="25"/>
      <c r="E188" s="25" t="s">
        <v>106</v>
      </c>
      <c r="F188" s="25"/>
      <c r="G188" s="26">
        <v>42354</v>
      </c>
      <c r="H188" s="25"/>
      <c r="I188" s="25"/>
      <c r="J188" s="25"/>
      <c r="K188" s="25" t="s">
        <v>160</v>
      </c>
      <c r="L188" s="25"/>
      <c r="M188" s="25" t="s">
        <v>796</v>
      </c>
      <c r="N188" s="25"/>
      <c r="O188" s="25" t="s">
        <v>37</v>
      </c>
      <c r="P188" s="25"/>
      <c r="Q188" s="27">
        <v>2.93</v>
      </c>
      <c r="R188" s="25"/>
      <c r="S188" s="27">
        <f>ROUND(S187+Q188,5)</f>
        <v>6117.57</v>
      </c>
    </row>
    <row r="189" spans="1:19" x14ac:dyDescent="0.25">
      <c r="A189" s="25"/>
      <c r="B189" s="25"/>
      <c r="C189" s="25"/>
      <c r="D189" s="25"/>
      <c r="E189" s="25" t="s">
        <v>106</v>
      </c>
      <c r="F189" s="25"/>
      <c r="G189" s="26">
        <v>42361</v>
      </c>
      <c r="H189" s="25"/>
      <c r="I189" s="25"/>
      <c r="J189" s="25"/>
      <c r="K189" s="25" t="s">
        <v>160</v>
      </c>
      <c r="L189" s="25"/>
      <c r="M189" s="25" t="s">
        <v>431</v>
      </c>
      <c r="N189" s="25"/>
      <c r="O189" s="25" t="s">
        <v>37</v>
      </c>
      <c r="P189" s="25"/>
      <c r="Q189" s="27">
        <v>4.68</v>
      </c>
      <c r="R189" s="25"/>
      <c r="S189" s="27">
        <f>ROUND(S188+Q189,5)</f>
        <v>6122.25</v>
      </c>
    </row>
    <row r="190" spans="1:19" ht="15.75" thickBot="1" x14ac:dyDescent="0.3">
      <c r="A190" s="25"/>
      <c r="B190" s="25"/>
      <c r="C190" s="25"/>
      <c r="D190" s="25"/>
      <c r="E190" s="25" t="s">
        <v>106</v>
      </c>
      <c r="F190" s="25"/>
      <c r="G190" s="26">
        <v>42367</v>
      </c>
      <c r="H190" s="25"/>
      <c r="I190" s="25"/>
      <c r="J190" s="25"/>
      <c r="K190" s="25" t="s">
        <v>160</v>
      </c>
      <c r="L190" s="25"/>
      <c r="M190" s="25" t="s">
        <v>795</v>
      </c>
      <c r="N190" s="25"/>
      <c r="O190" s="25" t="s">
        <v>37</v>
      </c>
      <c r="P190" s="25"/>
      <c r="Q190" s="28">
        <v>19.05</v>
      </c>
      <c r="R190" s="25"/>
      <c r="S190" s="28">
        <f>ROUND(S189+Q190,5)</f>
        <v>6141.3</v>
      </c>
    </row>
    <row r="191" spans="1:19" x14ac:dyDescent="0.25">
      <c r="A191" s="25"/>
      <c r="B191" s="25" t="s">
        <v>98</v>
      </c>
      <c r="C191" s="25"/>
      <c r="D191" s="25"/>
      <c r="E191" s="25"/>
      <c r="F191" s="25"/>
      <c r="G191" s="26"/>
      <c r="H191" s="25"/>
      <c r="I191" s="25"/>
      <c r="J191" s="25"/>
      <c r="K191" s="25"/>
      <c r="L191" s="25"/>
      <c r="M191" s="25"/>
      <c r="N191" s="25"/>
      <c r="O191" s="25"/>
      <c r="P191" s="25"/>
      <c r="Q191" s="27">
        <f>ROUND(SUM(Q181:Q190),5)</f>
        <v>552.74</v>
      </c>
      <c r="R191" s="25"/>
      <c r="S191" s="27">
        <f>S190</f>
        <v>6141.3</v>
      </c>
    </row>
    <row r="192" spans="1:19" ht="30" customHeight="1" x14ac:dyDescent="0.25">
      <c r="A192" s="22"/>
      <c r="B192" s="22" t="s">
        <v>219</v>
      </c>
      <c r="C192" s="22"/>
      <c r="D192" s="22"/>
      <c r="E192" s="22"/>
      <c r="F192" s="22"/>
      <c r="G192" s="24"/>
      <c r="H192" s="22"/>
      <c r="I192" s="22"/>
      <c r="J192" s="22"/>
      <c r="K192" s="22"/>
      <c r="L192" s="22"/>
      <c r="M192" s="22"/>
      <c r="N192" s="22"/>
      <c r="O192" s="22"/>
      <c r="P192" s="22"/>
      <c r="Q192" s="23"/>
      <c r="R192" s="22"/>
      <c r="S192" s="23">
        <v>24772.799999999999</v>
      </c>
    </row>
    <row r="193" spans="1:19" x14ac:dyDescent="0.25">
      <c r="A193" s="25"/>
      <c r="B193" s="25"/>
      <c r="C193" s="25"/>
      <c r="D193" s="25"/>
      <c r="E193" s="25" t="s">
        <v>104</v>
      </c>
      <c r="F193" s="25"/>
      <c r="G193" s="26">
        <v>42346</v>
      </c>
      <c r="H193" s="25"/>
      <c r="I193" s="25"/>
      <c r="J193" s="25"/>
      <c r="K193" s="25" t="s">
        <v>152</v>
      </c>
      <c r="L193" s="25"/>
      <c r="M193" s="25" t="s">
        <v>202</v>
      </c>
      <c r="N193" s="25"/>
      <c r="O193" s="25" t="s">
        <v>33</v>
      </c>
      <c r="P193" s="25"/>
      <c r="Q193" s="27">
        <v>1595</v>
      </c>
      <c r="R193" s="25"/>
      <c r="S193" s="27">
        <f>ROUND(S192+Q193,5)</f>
        <v>26367.8</v>
      </c>
    </row>
    <row r="194" spans="1:19" ht="15.75" thickBot="1" x14ac:dyDescent="0.3">
      <c r="A194" s="25"/>
      <c r="B194" s="25"/>
      <c r="C194" s="25"/>
      <c r="D194" s="25"/>
      <c r="E194" s="25" t="s">
        <v>104</v>
      </c>
      <c r="F194" s="25"/>
      <c r="G194" s="26">
        <v>42366</v>
      </c>
      <c r="H194" s="25"/>
      <c r="I194" s="25" t="s">
        <v>762</v>
      </c>
      <c r="J194" s="25"/>
      <c r="K194" s="25" t="s">
        <v>677</v>
      </c>
      <c r="L194" s="25"/>
      <c r="M194" s="25" t="s">
        <v>794</v>
      </c>
      <c r="N194" s="25"/>
      <c r="O194" s="25" t="s">
        <v>33</v>
      </c>
      <c r="P194" s="25"/>
      <c r="Q194" s="28">
        <v>6090.9</v>
      </c>
      <c r="R194" s="25"/>
      <c r="S194" s="28">
        <f>ROUND(S193+Q194,5)</f>
        <v>32458.7</v>
      </c>
    </row>
    <row r="195" spans="1:19" x14ac:dyDescent="0.25">
      <c r="A195" s="25"/>
      <c r="B195" s="25" t="s">
        <v>220</v>
      </c>
      <c r="C195" s="25"/>
      <c r="D195" s="25"/>
      <c r="E195" s="25"/>
      <c r="F195" s="25"/>
      <c r="G195" s="26"/>
      <c r="H195" s="25"/>
      <c r="I195" s="25"/>
      <c r="J195" s="25"/>
      <c r="K195" s="25"/>
      <c r="L195" s="25"/>
      <c r="M195" s="25"/>
      <c r="N195" s="25"/>
      <c r="O195" s="25"/>
      <c r="P195" s="25"/>
      <c r="Q195" s="27">
        <f>ROUND(SUM(Q192:Q194),5)</f>
        <v>7685.9</v>
      </c>
      <c r="R195" s="25"/>
      <c r="S195" s="27">
        <f>S194</f>
        <v>32458.7</v>
      </c>
    </row>
    <row r="196" spans="1:19" ht="30" customHeight="1" x14ac:dyDescent="0.25">
      <c r="A196" s="22"/>
      <c r="B196" s="22" t="s">
        <v>99</v>
      </c>
      <c r="C196" s="22"/>
      <c r="D196" s="22"/>
      <c r="E196" s="22"/>
      <c r="F196" s="22"/>
      <c r="G196" s="24"/>
      <c r="H196" s="22"/>
      <c r="I196" s="22"/>
      <c r="J196" s="22"/>
      <c r="K196" s="22"/>
      <c r="L196" s="22"/>
      <c r="M196" s="22"/>
      <c r="N196" s="22"/>
      <c r="O196" s="22"/>
      <c r="P196" s="22"/>
      <c r="Q196" s="23"/>
      <c r="R196" s="22"/>
      <c r="S196" s="23">
        <v>2000</v>
      </c>
    </row>
    <row r="197" spans="1:19" ht="15.75" thickBot="1" x14ac:dyDescent="0.3">
      <c r="A197" s="21"/>
      <c r="B197" s="21"/>
      <c r="C197" s="21"/>
      <c r="D197" s="21"/>
      <c r="E197" s="25" t="s">
        <v>104</v>
      </c>
      <c r="F197" s="25"/>
      <c r="G197" s="26">
        <v>42345</v>
      </c>
      <c r="H197" s="25"/>
      <c r="I197" s="25"/>
      <c r="J197" s="25"/>
      <c r="K197" s="25" t="s">
        <v>151</v>
      </c>
      <c r="L197" s="25"/>
      <c r="M197" s="25" t="s">
        <v>788</v>
      </c>
      <c r="N197" s="25"/>
      <c r="O197" s="25" t="s">
        <v>33</v>
      </c>
      <c r="P197" s="25"/>
      <c r="Q197" s="29">
        <v>500</v>
      </c>
      <c r="R197" s="25"/>
      <c r="S197" s="29">
        <f>ROUND(S196+Q197,5)</f>
        <v>2500</v>
      </c>
    </row>
    <row r="198" spans="1:19" ht="15.75" thickBot="1" x14ac:dyDescent="0.3">
      <c r="A198" s="25"/>
      <c r="B198" s="25" t="s">
        <v>100</v>
      </c>
      <c r="C198" s="25"/>
      <c r="D198" s="25"/>
      <c r="E198" s="25"/>
      <c r="F198" s="25"/>
      <c r="G198" s="26"/>
      <c r="H198" s="25"/>
      <c r="I198" s="25"/>
      <c r="J198" s="25"/>
      <c r="K198" s="25"/>
      <c r="L198" s="25"/>
      <c r="M198" s="25"/>
      <c r="N198" s="25"/>
      <c r="O198" s="25"/>
      <c r="P198" s="25"/>
      <c r="Q198" s="30">
        <f>ROUND(SUM(Q196:Q197),5)</f>
        <v>500</v>
      </c>
      <c r="R198" s="25"/>
      <c r="S198" s="30">
        <f>S197</f>
        <v>2500</v>
      </c>
    </row>
    <row r="199" spans="1:19" ht="30" customHeight="1" x14ac:dyDescent="0.25">
      <c r="A199" s="25"/>
      <c r="B199" s="25" t="s">
        <v>373</v>
      </c>
      <c r="C199" s="25"/>
      <c r="D199" s="25"/>
      <c r="E199" s="25"/>
      <c r="F199" s="25"/>
      <c r="G199" s="26"/>
      <c r="H199" s="25"/>
      <c r="I199" s="25"/>
      <c r="J199" s="25"/>
      <c r="K199" s="25"/>
      <c r="L199" s="25"/>
      <c r="M199" s="25"/>
      <c r="N199" s="25"/>
      <c r="O199" s="25"/>
      <c r="P199" s="25"/>
      <c r="Q199" s="27"/>
      <c r="R199" s="25"/>
      <c r="S199" s="27">
        <v>40781.26</v>
      </c>
    </row>
    <row r="200" spans="1:19" ht="30" customHeight="1" x14ac:dyDescent="0.25">
      <c r="A200" s="22"/>
      <c r="B200" s="22" t="s">
        <v>101</v>
      </c>
      <c r="C200" s="22"/>
      <c r="D200" s="22"/>
      <c r="E200" s="22"/>
      <c r="F200" s="22"/>
      <c r="G200" s="24"/>
      <c r="H200" s="22"/>
      <c r="I200" s="22"/>
      <c r="J200" s="22"/>
      <c r="K200" s="22"/>
      <c r="L200" s="22"/>
      <c r="M200" s="22"/>
      <c r="N200" s="22"/>
      <c r="O200" s="22"/>
      <c r="P200" s="22"/>
      <c r="Q200" s="23"/>
      <c r="R200" s="22"/>
      <c r="S200" s="23">
        <v>20</v>
      </c>
    </row>
    <row r="201" spans="1:19" ht="15.75" thickBot="1" x14ac:dyDescent="0.3">
      <c r="A201" s="25"/>
      <c r="B201" s="25" t="s">
        <v>102</v>
      </c>
      <c r="C201" s="25"/>
      <c r="D201" s="25"/>
      <c r="E201" s="25"/>
      <c r="F201" s="25"/>
      <c r="G201" s="26"/>
      <c r="H201" s="25"/>
      <c r="I201" s="25"/>
      <c r="J201" s="25"/>
      <c r="K201" s="25"/>
      <c r="L201" s="25"/>
      <c r="M201" s="25"/>
      <c r="N201" s="25"/>
      <c r="O201" s="25"/>
      <c r="P201" s="25"/>
      <c r="Q201" s="29"/>
      <c r="R201" s="25"/>
      <c r="S201" s="29">
        <f>S200</f>
        <v>20</v>
      </c>
    </row>
    <row r="202" spans="1:19" s="33" customFormat="1" ht="30" customHeight="1" thickBot="1" x14ac:dyDescent="0.25">
      <c r="A202" s="22" t="s">
        <v>103</v>
      </c>
      <c r="B202" s="22"/>
      <c r="C202" s="22"/>
      <c r="D202" s="22"/>
      <c r="E202" s="22"/>
      <c r="F202" s="22"/>
      <c r="G202" s="24"/>
      <c r="H202" s="22"/>
      <c r="I202" s="22"/>
      <c r="J202" s="22"/>
      <c r="K202" s="22"/>
      <c r="L202" s="22"/>
      <c r="M202" s="22"/>
      <c r="N202" s="22"/>
      <c r="O202" s="22"/>
      <c r="P202" s="22"/>
      <c r="Q202" s="32">
        <f>ROUND(Q22+Q24+Q34+Q50+Q52+Q54+Q56+Q58+Q64+Q67+Q69+Q71+Q73+Q75+Q77+Q79+Q93+Q102+Q104+Q109+Q120+Q122+Q124+Q126+Q146+Q150+Q161+Q168+Q172+Q180+Q191+Q195+SUM(Q198:Q199)+Q201,5)</f>
        <v>0</v>
      </c>
      <c r="R202" s="22"/>
      <c r="S202" s="32">
        <f>ROUND(S22+S24+S34+S50+S52+S54+S56+S58+S64+S67+S69+S71+S73+S75+S77+S79+S93+S102+S104+S109+S120+S122+S124+S126+S146+S150+S161+S168+S172+S180+S191+S195+SUM(S198:S199)+S201,5)</f>
        <v>0</v>
      </c>
    </row>
    <row r="203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10:57 PM
&amp;"Arial,Bold"&amp;8 01/07/16
&amp;"Arial,Bold"&amp;8 Accrual Basis&amp;C&amp;"Arial,Bold"&amp;12 ICSB - International Council for Small Business
&amp;"Arial,Bold"&amp;14 General Ledger
&amp;"Arial,Bold"&amp;10 As of December 31,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1024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42" r:id="rId4" name="HEADER"/>
      </mc:Fallback>
    </mc:AlternateContent>
    <mc:AlternateContent xmlns:mc="http://schemas.openxmlformats.org/markup-compatibility/2006">
      <mc:Choice Requires="x14">
        <control shapeId="1024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41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194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2" width="3" style="37" customWidth="1"/>
    <col min="3" max="3" width="31.7109375" style="37" customWidth="1"/>
    <col min="4" max="4" width="6.85546875" style="37" bestFit="1" customWidth="1"/>
    <col min="5" max="5" width="2.28515625" style="37" customWidth="1"/>
    <col min="6" max="6" width="8.7109375" style="37" bestFit="1" customWidth="1"/>
    <col min="7" max="7" width="2.28515625" style="37" customWidth="1"/>
    <col min="8" max="8" width="17.85546875" style="37" bestFit="1" customWidth="1"/>
    <col min="9" max="9" width="2.28515625" style="37" customWidth="1"/>
    <col min="10" max="10" width="22.42578125" style="37" bestFit="1" customWidth="1"/>
    <col min="11" max="11" width="2.28515625" style="37" customWidth="1"/>
    <col min="12" max="12" width="30.7109375" style="37" customWidth="1"/>
    <col min="13" max="13" width="2.28515625" style="37" customWidth="1"/>
    <col min="14" max="14" width="27.7109375" style="37" bestFit="1" customWidth="1"/>
    <col min="15" max="15" width="2.28515625" style="37" customWidth="1"/>
    <col min="16" max="16" width="9.28515625" style="37" bestFit="1" customWidth="1"/>
    <col min="17" max="17" width="2.28515625" style="37" customWidth="1"/>
    <col min="18" max="18" width="9.28515625" style="37" bestFit="1" customWidth="1"/>
  </cols>
  <sheetData>
    <row r="1" spans="1:18" s="36" customFormat="1" ht="15.75" thickBot="1" x14ac:dyDescent="0.3">
      <c r="A1" s="34"/>
      <c r="B1" s="34"/>
      <c r="C1" s="34"/>
      <c r="D1" s="35" t="s">
        <v>25</v>
      </c>
      <c r="E1" s="34"/>
      <c r="F1" s="35" t="s">
        <v>26</v>
      </c>
      <c r="G1" s="34"/>
      <c r="H1" s="35" t="s">
        <v>27</v>
      </c>
      <c r="I1" s="34"/>
      <c r="J1" s="35" t="s">
        <v>28</v>
      </c>
      <c r="K1" s="34"/>
      <c r="L1" s="35" t="s">
        <v>29</v>
      </c>
      <c r="M1" s="34"/>
      <c r="N1" s="35" t="s">
        <v>30</v>
      </c>
      <c r="O1" s="34"/>
      <c r="P1" s="35" t="s">
        <v>31</v>
      </c>
      <c r="Q1" s="34"/>
      <c r="R1" s="35" t="s">
        <v>32</v>
      </c>
    </row>
    <row r="2" spans="1:18" ht="15.75" thickTop="1" x14ac:dyDescent="0.25">
      <c r="A2" s="22"/>
      <c r="B2" s="22" t="s">
        <v>33</v>
      </c>
      <c r="C2" s="22"/>
      <c r="D2" s="22"/>
      <c r="E2" s="22"/>
      <c r="F2" s="24"/>
      <c r="G2" s="22"/>
      <c r="H2" s="22"/>
      <c r="I2" s="22"/>
      <c r="J2" s="22"/>
      <c r="K2" s="22"/>
      <c r="L2" s="22"/>
      <c r="M2" s="22"/>
      <c r="N2" s="22"/>
      <c r="O2" s="22"/>
      <c r="P2" s="23"/>
      <c r="Q2" s="22"/>
      <c r="R2" s="23">
        <v>29532.23</v>
      </c>
    </row>
    <row r="3" spans="1:18" x14ac:dyDescent="0.25">
      <c r="A3" s="25"/>
      <c r="B3" s="25"/>
      <c r="C3" s="25"/>
      <c r="D3" s="25" t="s">
        <v>104</v>
      </c>
      <c r="E3" s="25"/>
      <c r="F3" s="26">
        <v>42095</v>
      </c>
      <c r="G3" s="25"/>
      <c r="H3" s="25" t="s">
        <v>108</v>
      </c>
      <c r="I3" s="25"/>
      <c r="J3" s="25" t="s">
        <v>120</v>
      </c>
      <c r="K3" s="25"/>
      <c r="L3" s="25" t="s">
        <v>161</v>
      </c>
      <c r="M3" s="25"/>
      <c r="N3" s="25" t="s">
        <v>93</v>
      </c>
      <c r="O3" s="25"/>
      <c r="P3" s="27">
        <v>-99.13</v>
      </c>
      <c r="Q3" s="25"/>
      <c r="R3" s="27">
        <f t="shared" ref="R3:R34" si="0">ROUND(R2+P3,5)</f>
        <v>29433.1</v>
      </c>
    </row>
    <row r="4" spans="1:18" x14ac:dyDescent="0.25">
      <c r="A4" s="25"/>
      <c r="B4" s="25"/>
      <c r="C4" s="25"/>
      <c r="D4" s="25" t="s">
        <v>104</v>
      </c>
      <c r="E4" s="25"/>
      <c r="F4" s="26">
        <v>42097</v>
      </c>
      <c r="G4" s="25"/>
      <c r="H4" s="25"/>
      <c r="I4" s="25"/>
      <c r="J4" s="25" t="s">
        <v>121</v>
      </c>
      <c r="K4" s="25"/>
      <c r="L4" s="25" t="s">
        <v>162</v>
      </c>
      <c r="M4" s="25"/>
      <c r="N4" s="25" t="s">
        <v>101</v>
      </c>
      <c r="O4" s="25"/>
      <c r="P4" s="27">
        <v>-20</v>
      </c>
      <c r="Q4" s="25"/>
      <c r="R4" s="27">
        <f t="shared" si="0"/>
        <v>29413.1</v>
      </c>
    </row>
    <row r="5" spans="1:18" x14ac:dyDescent="0.25">
      <c r="A5" s="25"/>
      <c r="B5" s="25"/>
      <c r="C5" s="25"/>
      <c r="D5" s="25" t="s">
        <v>104</v>
      </c>
      <c r="E5" s="25"/>
      <c r="F5" s="26">
        <v>42101</v>
      </c>
      <c r="G5" s="25"/>
      <c r="H5" s="25"/>
      <c r="I5" s="25"/>
      <c r="J5" s="25" t="s">
        <v>122</v>
      </c>
      <c r="K5" s="25"/>
      <c r="L5" s="25" t="s">
        <v>163</v>
      </c>
      <c r="M5" s="25"/>
      <c r="N5" s="25" t="s">
        <v>95</v>
      </c>
      <c r="O5" s="25"/>
      <c r="P5" s="27">
        <v>-10</v>
      </c>
      <c r="Q5" s="25"/>
      <c r="R5" s="27">
        <f t="shared" si="0"/>
        <v>29403.1</v>
      </c>
    </row>
    <row r="6" spans="1:18" x14ac:dyDescent="0.25">
      <c r="A6" s="25"/>
      <c r="B6" s="25"/>
      <c r="C6" s="25"/>
      <c r="D6" s="25" t="s">
        <v>104</v>
      </c>
      <c r="E6" s="25"/>
      <c r="F6" s="26">
        <v>42101</v>
      </c>
      <c r="G6" s="25"/>
      <c r="H6" s="25"/>
      <c r="I6" s="25"/>
      <c r="J6" s="25" t="s">
        <v>123</v>
      </c>
      <c r="K6" s="25"/>
      <c r="L6" s="25" t="s">
        <v>164</v>
      </c>
      <c r="M6" s="25"/>
      <c r="N6" s="25" t="s">
        <v>95</v>
      </c>
      <c r="O6" s="25"/>
      <c r="P6" s="27">
        <v>-109.45</v>
      </c>
      <c r="Q6" s="25"/>
      <c r="R6" s="27">
        <f t="shared" si="0"/>
        <v>29293.65</v>
      </c>
    </row>
    <row r="7" spans="1:18" x14ac:dyDescent="0.25">
      <c r="A7" s="25"/>
      <c r="B7" s="25"/>
      <c r="C7" s="25"/>
      <c r="D7" s="25" t="s">
        <v>104</v>
      </c>
      <c r="E7" s="25"/>
      <c r="F7" s="26">
        <v>42103</v>
      </c>
      <c r="G7" s="25"/>
      <c r="H7" s="25"/>
      <c r="I7" s="25"/>
      <c r="J7" s="25" t="s">
        <v>124</v>
      </c>
      <c r="K7" s="25"/>
      <c r="L7" s="25" t="s">
        <v>165</v>
      </c>
      <c r="M7" s="25"/>
      <c r="N7" s="25" t="s">
        <v>84</v>
      </c>
      <c r="O7" s="25"/>
      <c r="P7" s="27">
        <v>-9</v>
      </c>
      <c r="Q7" s="25"/>
      <c r="R7" s="27">
        <f t="shared" si="0"/>
        <v>29284.65</v>
      </c>
    </row>
    <row r="8" spans="1:18" x14ac:dyDescent="0.25">
      <c r="A8" s="25"/>
      <c r="B8" s="25"/>
      <c r="C8" s="25"/>
      <c r="D8" s="25" t="s">
        <v>104</v>
      </c>
      <c r="E8" s="25"/>
      <c r="F8" s="26">
        <v>42103</v>
      </c>
      <c r="G8" s="25"/>
      <c r="H8" s="25"/>
      <c r="I8" s="25"/>
      <c r="J8" s="25" t="s">
        <v>125</v>
      </c>
      <c r="K8" s="25"/>
      <c r="L8" s="25" t="s">
        <v>166</v>
      </c>
      <c r="M8" s="25"/>
      <c r="N8" s="25" t="s">
        <v>95</v>
      </c>
      <c r="O8" s="25"/>
      <c r="P8" s="27">
        <v>-29.94</v>
      </c>
      <c r="Q8" s="25"/>
      <c r="R8" s="27">
        <f t="shared" si="0"/>
        <v>29254.71</v>
      </c>
    </row>
    <row r="9" spans="1:18" x14ac:dyDescent="0.25">
      <c r="A9" s="25"/>
      <c r="B9" s="25"/>
      <c r="C9" s="25"/>
      <c r="D9" s="25" t="s">
        <v>104</v>
      </c>
      <c r="E9" s="25"/>
      <c r="F9" s="26">
        <v>42104</v>
      </c>
      <c r="G9" s="25"/>
      <c r="H9" s="25"/>
      <c r="I9" s="25"/>
      <c r="J9" s="25" t="s">
        <v>126</v>
      </c>
      <c r="K9" s="25"/>
      <c r="L9" s="25" t="s">
        <v>167</v>
      </c>
      <c r="M9" s="25"/>
      <c r="N9" s="25" t="s">
        <v>97</v>
      </c>
      <c r="O9" s="25"/>
      <c r="P9" s="27">
        <v>-50</v>
      </c>
      <c r="Q9" s="25"/>
      <c r="R9" s="27">
        <f t="shared" si="0"/>
        <v>29204.71</v>
      </c>
    </row>
    <row r="10" spans="1:18" x14ac:dyDescent="0.25">
      <c r="A10" s="25"/>
      <c r="B10" s="25"/>
      <c r="C10" s="25"/>
      <c r="D10" s="25" t="s">
        <v>104</v>
      </c>
      <c r="E10" s="25"/>
      <c r="F10" s="26">
        <v>42104</v>
      </c>
      <c r="G10" s="25"/>
      <c r="H10" s="25"/>
      <c r="I10" s="25"/>
      <c r="J10" s="25" t="s">
        <v>127</v>
      </c>
      <c r="K10" s="25"/>
      <c r="L10" s="25" t="s">
        <v>168</v>
      </c>
      <c r="M10" s="25"/>
      <c r="N10" s="25" t="s">
        <v>87</v>
      </c>
      <c r="O10" s="25"/>
      <c r="P10" s="27">
        <v>-54.44</v>
      </c>
      <c r="Q10" s="25"/>
      <c r="R10" s="27">
        <f t="shared" si="0"/>
        <v>29150.27</v>
      </c>
    </row>
    <row r="11" spans="1:18" x14ac:dyDescent="0.25">
      <c r="A11" s="25"/>
      <c r="B11" s="25"/>
      <c r="C11" s="25"/>
      <c r="D11" s="25" t="s">
        <v>104</v>
      </c>
      <c r="E11" s="25"/>
      <c r="F11" s="26">
        <v>42104</v>
      </c>
      <c r="G11" s="25"/>
      <c r="H11" s="25"/>
      <c r="I11" s="25"/>
      <c r="J11" s="25" t="s">
        <v>128</v>
      </c>
      <c r="K11" s="25"/>
      <c r="L11" s="25" t="s">
        <v>169</v>
      </c>
      <c r="M11" s="25"/>
      <c r="N11" s="25" t="s">
        <v>95</v>
      </c>
      <c r="O11" s="25"/>
      <c r="P11" s="27">
        <v>-134.22</v>
      </c>
      <c r="Q11" s="25"/>
      <c r="R11" s="27">
        <f t="shared" si="0"/>
        <v>29016.05</v>
      </c>
    </row>
    <row r="12" spans="1:18" x14ac:dyDescent="0.25">
      <c r="A12" s="25"/>
      <c r="B12" s="25"/>
      <c r="C12" s="25"/>
      <c r="D12" s="25" t="s">
        <v>105</v>
      </c>
      <c r="E12" s="25"/>
      <c r="F12" s="26">
        <v>42104</v>
      </c>
      <c r="G12" s="25"/>
      <c r="H12" s="25" t="s">
        <v>109</v>
      </c>
      <c r="I12" s="25"/>
      <c r="J12" s="25" t="s">
        <v>129</v>
      </c>
      <c r="K12" s="25"/>
      <c r="L12" s="25" t="s">
        <v>170</v>
      </c>
      <c r="M12" s="25"/>
      <c r="N12" s="25" t="s">
        <v>39</v>
      </c>
      <c r="O12" s="25"/>
      <c r="P12" s="27">
        <v>1144.6199999999999</v>
      </c>
      <c r="Q12" s="25"/>
      <c r="R12" s="27">
        <f t="shared" si="0"/>
        <v>30160.67</v>
      </c>
    </row>
    <row r="13" spans="1:18" x14ac:dyDescent="0.25">
      <c r="A13" s="25"/>
      <c r="B13" s="25"/>
      <c r="C13" s="25"/>
      <c r="D13" s="25" t="s">
        <v>104</v>
      </c>
      <c r="E13" s="25"/>
      <c r="F13" s="26">
        <v>42107</v>
      </c>
      <c r="G13" s="25"/>
      <c r="H13" s="25" t="s">
        <v>110</v>
      </c>
      <c r="I13" s="25"/>
      <c r="J13" s="25" t="s">
        <v>130</v>
      </c>
      <c r="K13" s="25"/>
      <c r="L13" s="25" t="s">
        <v>171</v>
      </c>
      <c r="M13" s="25"/>
      <c r="N13" s="25" t="s">
        <v>88</v>
      </c>
      <c r="O13" s="25"/>
      <c r="P13" s="27">
        <v>-80</v>
      </c>
      <c r="Q13" s="25"/>
      <c r="R13" s="27">
        <f t="shared" si="0"/>
        <v>30080.67</v>
      </c>
    </row>
    <row r="14" spans="1:18" x14ac:dyDescent="0.25">
      <c r="A14" s="25"/>
      <c r="B14" s="25"/>
      <c r="C14" s="25"/>
      <c r="D14" s="25" t="s">
        <v>104</v>
      </c>
      <c r="E14" s="25"/>
      <c r="F14" s="26">
        <v>42107</v>
      </c>
      <c r="G14" s="25"/>
      <c r="H14" s="25"/>
      <c r="I14" s="25"/>
      <c r="J14" s="25" t="s">
        <v>125</v>
      </c>
      <c r="K14" s="25"/>
      <c r="L14" s="25" t="s">
        <v>166</v>
      </c>
      <c r="M14" s="25"/>
      <c r="N14" s="25" t="s">
        <v>95</v>
      </c>
      <c r="O14" s="25"/>
      <c r="P14" s="27">
        <v>-18.84</v>
      </c>
      <c r="Q14" s="25"/>
      <c r="R14" s="27">
        <f t="shared" si="0"/>
        <v>30061.83</v>
      </c>
    </row>
    <row r="15" spans="1:18" x14ac:dyDescent="0.25">
      <c r="A15" s="25"/>
      <c r="B15" s="25"/>
      <c r="C15" s="25"/>
      <c r="D15" s="25" t="s">
        <v>104</v>
      </c>
      <c r="E15" s="25"/>
      <c r="F15" s="26">
        <v>42107</v>
      </c>
      <c r="G15" s="25"/>
      <c r="H15" s="25"/>
      <c r="I15" s="25"/>
      <c r="J15" s="25" t="s">
        <v>126</v>
      </c>
      <c r="K15" s="25"/>
      <c r="L15" s="25" t="s">
        <v>172</v>
      </c>
      <c r="M15" s="25"/>
      <c r="N15" s="25" t="s">
        <v>97</v>
      </c>
      <c r="O15" s="25"/>
      <c r="P15" s="27">
        <v>-180.55</v>
      </c>
      <c r="Q15" s="25"/>
      <c r="R15" s="27">
        <f t="shared" si="0"/>
        <v>29881.279999999999</v>
      </c>
    </row>
    <row r="16" spans="1:18" x14ac:dyDescent="0.25">
      <c r="A16" s="25"/>
      <c r="B16" s="25"/>
      <c r="C16" s="25"/>
      <c r="D16" s="25" t="s">
        <v>104</v>
      </c>
      <c r="E16" s="25"/>
      <c r="F16" s="26">
        <v>42107</v>
      </c>
      <c r="G16" s="25"/>
      <c r="H16" s="25"/>
      <c r="I16" s="25"/>
      <c r="J16" s="25" t="s">
        <v>131</v>
      </c>
      <c r="K16" s="25"/>
      <c r="L16" s="25" t="s">
        <v>173</v>
      </c>
      <c r="M16" s="25"/>
      <c r="N16" s="25" t="s">
        <v>95</v>
      </c>
      <c r="O16" s="25"/>
      <c r="P16" s="27">
        <v>-165</v>
      </c>
      <c r="Q16" s="25"/>
      <c r="R16" s="27">
        <f t="shared" si="0"/>
        <v>29716.28</v>
      </c>
    </row>
    <row r="17" spans="1:18" x14ac:dyDescent="0.25">
      <c r="A17" s="25"/>
      <c r="B17" s="25"/>
      <c r="C17" s="25"/>
      <c r="D17" s="25" t="s">
        <v>104</v>
      </c>
      <c r="E17" s="25"/>
      <c r="F17" s="26">
        <v>42107</v>
      </c>
      <c r="G17" s="25"/>
      <c r="H17" s="25"/>
      <c r="I17" s="25"/>
      <c r="J17" s="25" t="s">
        <v>131</v>
      </c>
      <c r="K17" s="25"/>
      <c r="L17" s="25" t="s">
        <v>173</v>
      </c>
      <c r="M17" s="25"/>
      <c r="N17" s="25" t="s">
        <v>95</v>
      </c>
      <c r="O17" s="25"/>
      <c r="P17" s="27">
        <v>-165</v>
      </c>
      <c r="Q17" s="25"/>
      <c r="R17" s="27">
        <f t="shared" si="0"/>
        <v>29551.279999999999</v>
      </c>
    </row>
    <row r="18" spans="1:18" x14ac:dyDescent="0.25">
      <c r="A18" s="25"/>
      <c r="B18" s="25"/>
      <c r="C18" s="25"/>
      <c r="D18" s="25" t="s">
        <v>104</v>
      </c>
      <c r="E18" s="25"/>
      <c r="F18" s="26">
        <v>42107</v>
      </c>
      <c r="G18" s="25"/>
      <c r="H18" s="25"/>
      <c r="I18" s="25"/>
      <c r="J18" s="25" t="s">
        <v>132</v>
      </c>
      <c r="K18" s="25"/>
      <c r="L18" s="25" t="s">
        <v>174</v>
      </c>
      <c r="M18" s="25"/>
      <c r="N18" s="25" t="s">
        <v>74</v>
      </c>
      <c r="O18" s="25"/>
      <c r="P18" s="27">
        <v>-265.99</v>
      </c>
      <c r="Q18" s="25"/>
      <c r="R18" s="27">
        <f t="shared" si="0"/>
        <v>29285.29</v>
      </c>
    </row>
    <row r="19" spans="1:18" x14ac:dyDescent="0.25">
      <c r="A19" s="25"/>
      <c r="B19" s="25"/>
      <c r="C19" s="25"/>
      <c r="D19" s="25" t="s">
        <v>104</v>
      </c>
      <c r="E19" s="25"/>
      <c r="F19" s="26">
        <v>42107</v>
      </c>
      <c r="G19" s="25"/>
      <c r="H19" s="25"/>
      <c r="I19" s="25"/>
      <c r="J19" s="25" t="s">
        <v>133</v>
      </c>
      <c r="K19" s="25"/>
      <c r="L19" s="25" t="s">
        <v>175</v>
      </c>
      <c r="M19" s="25"/>
      <c r="N19" s="25" t="s">
        <v>74</v>
      </c>
      <c r="O19" s="25"/>
      <c r="P19" s="27">
        <v>-298.77999999999997</v>
      </c>
      <c r="Q19" s="25"/>
      <c r="R19" s="27">
        <f t="shared" si="0"/>
        <v>28986.51</v>
      </c>
    </row>
    <row r="20" spans="1:18" x14ac:dyDescent="0.25">
      <c r="A20" s="25"/>
      <c r="B20" s="25"/>
      <c r="C20" s="25"/>
      <c r="D20" s="25" t="s">
        <v>104</v>
      </c>
      <c r="E20" s="25"/>
      <c r="F20" s="26">
        <v>42108</v>
      </c>
      <c r="G20" s="25"/>
      <c r="H20" s="25"/>
      <c r="I20" s="25"/>
      <c r="J20" s="25" t="s">
        <v>134</v>
      </c>
      <c r="K20" s="25"/>
      <c r="L20" s="25" t="s">
        <v>176</v>
      </c>
      <c r="M20" s="25"/>
      <c r="N20" s="25" t="s">
        <v>74</v>
      </c>
      <c r="O20" s="25"/>
      <c r="P20" s="27">
        <v>-62.2</v>
      </c>
      <c r="Q20" s="25"/>
      <c r="R20" s="27">
        <f t="shared" si="0"/>
        <v>28924.31</v>
      </c>
    </row>
    <row r="21" spans="1:18" x14ac:dyDescent="0.25">
      <c r="A21" s="25"/>
      <c r="B21" s="25"/>
      <c r="C21" s="25"/>
      <c r="D21" s="25" t="s">
        <v>105</v>
      </c>
      <c r="E21" s="25"/>
      <c r="F21" s="26">
        <v>42109</v>
      </c>
      <c r="G21" s="25"/>
      <c r="H21" s="25" t="s">
        <v>111</v>
      </c>
      <c r="I21" s="25"/>
      <c r="J21" s="25" t="s">
        <v>135</v>
      </c>
      <c r="K21" s="25"/>
      <c r="L21" s="25" t="s">
        <v>177</v>
      </c>
      <c r="M21" s="25"/>
      <c r="N21" s="25" t="s">
        <v>39</v>
      </c>
      <c r="O21" s="25"/>
      <c r="P21" s="27">
        <v>2550</v>
      </c>
      <c r="Q21" s="25"/>
      <c r="R21" s="27">
        <f t="shared" si="0"/>
        <v>31474.31</v>
      </c>
    </row>
    <row r="22" spans="1:18" x14ac:dyDescent="0.25">
      <c r="A22" s="25"/>
      <c r="B22" s="25"/>
      <c r="C22" s="25"/>
      <c r="D22" s="25" t="s">
        <v>104</v>
      </c>
      <c r="E22" s="25"/>
      <c r="F22" s="26">
        <v>42109</v>
      </c>
      <c r="G22" s="25"/>
      <c r="H22" s="25"/>
      <c r="I22" s="25"/>
      <c r="J22" s="25" t="s">
        <v>125</v>
      </c>
      <c r="K22" s="25"/>
      <c r="L22" s="25" t="s">
        <v>166</v>
      </c>
      <c r="M22" s="25"/>
      <c r="N22" s="25" t="s">
        <v>95</v>
      </c>
      <c r="O22" s="25"/>
      <c r="P22" s="27">
        <v>-15.21</v>
      </c>
      <c r="Q22" s="25"/>
      <c r="R22" s="27">
        <f t="shared" si="0"/>
        <v>31459.1</v>
      </c>
    </row>
    <row r="23" spans="1:18" x14ac:dyDescent="0.25">
      <c r="A23" s="25"/>
      <c r="B23" s="25"/>
      <c r="C23" s="25"/>
      <c r="D23" s="25" t="s">
        <v>106</v>
      </c>
      <c r="E23" s="25"/>
      <c r="F23" s="26">
        <v>42114</v>
      </c>
      <c r="G23" s="25"/>
      <c r="H23" s="25"/>
      <c r="I23" s="25"/>
      <c r="J23" s="25" t="s">
        <v>125</v>
      </c>
      <c r="K23" s="25"/>
      <c r="L23" s="25" t="s">
        <v>178</v>
      </c>
      <c r="M23" s="25"/>
      <c r="N23" s="25" t="s">
        <v>95</v>
      </c>
      <c r="O23" s="25"/>
      <c r="P23" s="27">
        <v>45.75</v>
      </c>
      <c r="Q23" s="25"/>
      <c r="R23" s="27">
        <f t="shared" si="0"/>
        <v>31504.85</v>
      </c>
    </row>
    <row r="24" spans="1:18" x14ac:dyDescent="0.25">
      <c r="A24" s="25"/>
      <c r="B24" s="25"/>
      <c r="C24" s="25"/>
      <c r="D24" s="25" t="s">
        <v>106</v>
      </c>
      <c r="E24" s="25"/>
      <c r="F24" s="26">
        <v>42114</v>
      </c>
      <c r="G24" s="25"/>
      <c r="H24" s="25"/>
      <c r="I24" s="25"/>
      <c r="J24" s="25" t="s">
        <v>125</v>
      </c>
      <c r="K24" s="25"/>
      <c r="L24" s="25" t="s">
        <v>178</v>
      </c>
      <c r="M24" s="25"/>
      <c r="N24" s="25" t="s">
        <v>95</v>
      </c>
      <c r="O24" s="25"/>
      <c r="P24" s="27">
        <v>26.96</v>
      </c>
      <c r="Q24" s="25"/>
      <c r="R24" s="27">
        <f t="shared" si="0"/>
        <v>31531.81</v>
      </c>
    </row>
    <row r="25" spans="1:18" x14ac:dyDescent="0.25">
      <c r="A25" s="25"/>
      <c r="B25" s="25"/>
      <c r="C25" s="25"/>
      <c r="D25" s="25" t="s">
        <v>104</v>
      </c>
      <c r="E25" s="25"/>
      <c r="F25" s="26">
        <v>42114</v>
      </c>
      <c r="G25" s="25"/>
      <c r="H25" s="25"/>
      <c r="I25" s="25"/>
      <c r="J25" s="25" t="s">
        <v>136</v>
      </c>
      <c r="K25" s="25"/>
      <c r="L25" s="25" t="s">
        <v>179</v>
      </c>
      <c r="M25" s="25"/>
      <c r="N25" s="25" t="s">
        <v>93</v>
      </c>
      <c r="O25" s="25"/>
      <c r="P25" s="27">
        <v>-325.47000000000003</v>
      </c>
      <c r="Q25" s="25"/>
      <c r="R25" s="27">
        <f t="shared" si="0"/>
        <v>31206.34</v>
      </c>
    </row>
    <row r="26" spans="1:18" x14ac:dyDescent="0.25">
      <c r="A26" s="25"/>
      <c r="B26" s="25"/>
      <c r="C26" s="25"/>
      <c r="D26" s="25" t="s">
        <v>104</v>
      </c>
      <c r="E26" s="25"/>
      <c r="F26" s="26">
        <v>42114</v>
      </c>
      <c r="G26" s="25"/>
      <c r="H26" s="25"/>
      <c r="I26" s="25"/>
      <c r="J26" s="25" t="s">
        <v>126</v>
      </c>
      <c r="K26" s="25"/>
      <c r="L26" s="25" t="s">
        <v>180</v>
      </c>
      <c r="M26" s="25"/>
      <c r="N26" s="25" t="s">
        <v>97</v>
      </c>
      <c r="O26" s="25"/>
      <c r="P26" s="27">
        <v>-5</v>
      </c>
      <c r="Q26" s="25"/>
      <c r="R26" s="27">
        <f t="shared" si="0"/>
        <v>31201.34</v>
      </c>
    </row>
    <row r="27" spans="1:18" x14ac:dyDescent="0.25">
      <c r="A27" s="25"/>
      <c r="B27" s="25"/>
      <c r="C27" s="25"/>
      <c r="D27" s="25" t="s">
        <v>104</v>
      </c>
      <c r="E27" s="25"/>
      <c r="F27" s="26">
        <v>42115</v>
      </c>
      <c r="G27" s="25"/>
      <c r="H27" s="25"/>
      <c r="I27" s="25"/>
      <c r="J27" s="25" t="s">
        <v>137</v>
      </c>
      <c r="K27" s="25"/>
      <c r="L27" s="25" t="s">
        <v>181</v>
      </c>
      <c r="M27" s="25"/>
      <c r="N27" s="25" t="s">
        <v>93</v>
      </c>
      <c r="O27" s="25"/>
      <c r="P27" s="27">
        <v>-539.29</v>
      </c>
      <c r="Q27" s="25"/>
      <c r="R27" s="27">
        <f t="shared" si="0"/>
        <v>30662.05</v>
      </c>
    </row>
    <row r="28" spans="1:18" x14ac:dyDescent="0.25">
      <c r="A28" s="25"/>
      <c r="B28" s="25"/>
      <c r="C28" s="25"/>
      <c r="D28" s="25" t="s">
        <v>104</v>
      </c>
      <c r="E28" s="25"/>
      <c r="F28" s="26">
        <v>42115</v>
      </c>
      <c r="G28" s="25"/>
      <c r="H28" s="25"/>
      <c r="I28" s="25"/>
      <c r="J28" s="25" t="s">
        <v>126</v>
      </c>
      <c r="K28" s="25"/>
      <c r="L28" s="25" t="s">
        <v>180</v>
      </c>
      <c r="M28" s="25"/>
      <c r="N28" s="25" t="s">
        <v>97</v>
      </c>
      <c r="O28" s="25"/>
      <c r="P28" s="27">
        <v>-9.43</v>
      </c>
      <c r="Q28" s="25"/>
      <c r="R28" s="27">
        <f t="shared" si="0"/>
        <v>30652.62</v>
      </c>
    </row>
    <row r="29" spans="1:18" x14ac:dyDescent="0.25">
      <c r="A29" s="25"/>
      <c r="B29" s="25"/>
      <c r="C29" s="25"/>
      <c r="D29" s="25" t="s">
        <v>104</v>
      </c>
      <c r="E29" s="25"/>
      <c r="F29" s="26">
        <v>42115</v>
      </c>
      <c r="G29" s="25"/>
      <c r="H29" s="25"/>
      <c r="I29" s="25"/>
      <c r="J29" s="25" t="s">
        <v>126</v>
      </c>
      <c r="K29" s="25"/>
      <c r="L29" s="25" t="s">
        <v>180</v>
      </c>
      <c r="M29" s="25"/>
      <c r="N29" s="25" t="s">
        <v>97</v>
      </c>
      <c r="O29" s="25"/>
      <c r="P29" s="27">
        <v>-1.1000000000000001</v>
      </c>
      <c r="Q29" s="25"/>
      <c r="R29" s="27">
        <f t="shared" si="0"/>
        <v>30651.52</v>
      </c>
    </row>
    <row r="30" spans="1:18" x14ac:dyDescent="0.25">
      <c r="A30" s="25"/>
      <c r="B30" s="25"/>
      <c r="C30" s="25"/>
      <c r="D30" s="25" t="s">
        <v>104</v>
      </c>
      <c r="E30" s="25"/>
      <c r="F30" s="26">
        <v>42115</v>
      </c>
      <c r="G30" s="25"/>
      <c r="H30" s="25"/>
      <c r="I30" s="25"/>
      <c r="J30" s="25" t="s">
        <v>126</v>
      </c>
      <c r="K30" s="25"/>
      <c r="L30" s="25" t="s">
        <v>180</v>
      </c>
      <c r="M30" s="25"/>
      <c r="N30" s="25" t="s">
        <v>97</v>
      </c>
      <c r="O30" s="25"/>
      <c r="P30" s="27">
        <v>-1.05</v>
      </c>
      <c r="Q30" s="25"/>
      <c r="R30" s="27">
        <f t="shared" si="0"/>
        <v>30650.47</v>
      </c>
    </row>
    <row r="31" spans="1:18" x14ac:dyDescent="0.25">
      <c r="A31" s="25"/>
      <c r="B31" s="25"/>
      <c r="C31" s="25"/>
      <c r="D31" s="25" t="s">
        <v>104</v>
      </c>
      <c r="E31" s="25"/>
      <c r="F31" s="26">
        <v>42115</v>
      </c>
      <c r="G31" s="25"/>
      <c r="H31" s="25"/>
      <c r="I31" s="25"/>
      <c r="J31" s="25" t="s">
        <v>126</v>
      </c>
      <c r="K31" s="25"/>
      <c r="L31" s="25" t="s">
        <v>180</v>
      </c>
      <c r="M31" s="25"/>
      <c r="N31" s="25" t="s">
        <v>97</v>
      </c>
      <c r="O31" s="25"/>
      <c r="P31" s="27">
        <v>-0.63</v>
      </c>
      <c r="Q31" s="25"/>
      <c r="R31" s="27">
        <f t="shared" si="0"/>
        <v>30649.84</v>
      </c>
    </row>
    <row r="32" spans="1:18" x14ac:dyDescent="0.25">
      <c r="A32" s="25"/>
      <c r="B32" s="25"/>
      <c r="C32" s="25"/>
      <c r="D32" s="25" t="s">
        <v>104</v>
      </c>
      <c r="E32" s="25"/>
      <c r="F32" s="26">
        <v>42115</v>
      </c>
      <c r="G32" s="25"/>
      <c r="H32" s="25"/>
      <c r="I32" s="25"/>
      <c r="J32" s="25" t="s">
        <v>138</v>
      </c>
      <c r="K32" s="25"/>
      <c r="L32" s="25" t="s">
        <v>182</v>
      </c>
      <c r="M32" s="25"/>
      <c r="N32" s="25" t="s">
        <v>93</v>
      </c>
      <c r="O32" s="25"/>
      <c r="P32" s="27">
        <v>-21</v>
      </c>
      <c r="Q32" s="25"/>
      <c r="R32" s="27">
        <f t="shared" si="0"/>
        <v>30628.84</v>
      </c>
    </row>
    <row r="33" spans="1:18" x14ac:dyDescent="0.25">
      <c r="A33" s="25"/>
      <c r="B33" s="25"/>
      <c r="C33" s="25"/>
      <c r="D33" s="25" t="s">
        <v>104</v>
      </c>
      <c r="E33" s="25"/>
      <c r="F33" s="26">
        <v>42115</v>
      </c>
      <c r="G33" s="25"/>
      <c r="H33" s="25"/>
      <c r="I33" s="25"/>
      <c r="J33" s="25" t="s">
        <v>139</v>
      </c>
      <c r="K33" s="25"/>
      <c r="L33" s="25" t="s">
        <v>183</v>
      </c>
      <c r="M33" s="25"/>
      <c r="N33" s="25" t="s">
        <v>93</v>
      </c>
      <c r="O33" s="25"/>
      <c r="P33" s="27">
        <v>-314.60000000000002</v>
      </c>
      <c r="Q33" s="25"/>
      <c r="R33" s="27">
        <f t="shared" si="0"/>
        <v>30314.240000000002</v>
      </c>
    </row>
    <row r="34" spans="1:18" x14ac:dyDescent="0.25">
      <c r="A34" s="25"/>
      <c r="B34" s="25"/>
      <c r="C34" s="25"/>
      <c r="D34" s="25" t="s">
        <v>104</v>
      </c>
      <c r="E34" s="25"/>
      <c r="F34" s="26">
        <v>42116</v>
      </c>
      <c r="G34" s="25"/>
      <c r="H34" s="25"/>
      <c r="I34" s="25"/>
      <c r="J34" s="25" t="s">
        <v>140</v>
      </c>
      <c r="K34" s="25"/>
      <c r="L34" s="25" t="s">
        <v>184</v>
      </c>
      <c r="M34" s="25"/>
      <c r="N34" s="25" t="s">
        <v>93</v>
      </c>
      <c r="O34" s="25"/>
      <c r="P34" s="27">
        <v>-57.38</v>
      </c>
      <c r="Q34" s="25"/>
      <c r="R34" s="27">
        <f t="shared" si="0"/>
        <v>30256.86</v>
      </c>
    </row>
    <row r="35" spans="1:18" x14ac:dyDescent="0.25">
      <c r="A35" s="25"/>
      <c r="B35" s="25"/>
      <c r="C35" s="25"/>
      <c r="D35" s="25" t="s">
        <v>104</v>
      </c>
      <c r="E35" s="25"/>
      <c r="F35" s="26">
        <v>42116</v>
      </c>
      <c r="G35" s="25"/>
      <c r="H35" s="25"/>
      <c r="I35" s="25"/>
      <c r="J35" s="25" t="s">
        <v>141</v>
      </c>
      <c r="K35" s="25"/>
      <c r="L35" s="25" t="s">
        <v>185</v>
      </c>
      <c r="M35" s="25"/>
      <c r="N35" s="25" t="s">
        <v>93</v>
      </c>
      <c r="O35" s="25"/>
      <c r="P35" s="27">
        <v>-64.06</v>
      </c>
      <c r="Q35" s="25"/>
      <c r="R35" s="27">
        <f t="shared" ref="R35:R56" si="1">ROUND(R34+P35,5)</f>
        <v>30192.799999999999</v>
      </c>
    </row>
    <row r="36" spans="1:18" x14ac:dyDescent="0.25">
      <c r="A36" s="25"/>
      <c r="B36" s="25"/>
      <c r="C36" s="25"/>
      <c r="D36" s="25" t="s">
        <v>104</v>
      </c>
      <c r="E36" s="25"/>
      <c r="F36" s="26">
        <v>42116</v>
      </c>
      <c r="G36" s="25"/>
      <c r="H36" s="25"/>
      <c r="I36" s="25"/>
      <c r="J36" s="25" t="s">
        <v>142</v>
      </c>
      <c r="K36" s="25"/>
      <c r="L36" s="25" t="s">
        <v>186</v>
      </c>
      <c r="M36" s="25"/>
      <c r="N36" s="25" t="s">
        <v>76</v>
      </c>
      <c r="O36" s="25"/>
      <c r="P36" s="27">
        <v>-300</v>
      </c>
      <c r="Q36" s="25"/>
      <c r="R36" s="27">
        <f t="shared" si="1"/>
        <v>29892.799999999999</v>
      </c>
    </row>
    <row r="37" spans="1:18" x14ac:dyDescent="0.25">
      <c r="A37" s="25"/>
      <c r="B37" s="25"/>
      <c r="C37" s="25"/>
      <c r="D37" s="25" t="s">
        <v>104</v>
      </c>
      <c r="E37" s="25"/>
      <c r="F37" s="26">
        <v>42117</v>
      </c>
      <c r="G37" s="25"/>
      <c r="H37" s="25"/>
      <c r="I37" s="25"/>
      <c r="J37" s="25" t="s">
        <v>126</v>
      </c>
      <c r="K37" s="25"/>
      <c r="L37" s="25" t="s">
        <v>180</v>
      </c>
      <c r="M37" s="25"/>
      <c r="N37" s="25" t="s">
        <v>97</v>
      </c>
      <c r="O37" s="25"/>
      <c r="P37" s="27">
        <v>-6.41</v>
      </c>
      <c r="Q37" s="25"/>
      <c r="R37" s="27">
        <f t="shared" si="1"/>
        <v>29886.39</v>
      </c>
    </row>
    <row r="38" spans="1:18" x14ac:dyDescent="0.25">
      <c r="A38" s="25"/>
      <c r="B38" s="25"/>
      <c r="C38" s="25"/>
      <c r="D38" s="25" t="s">
        <v>104</v>
      </c>
      <c r="E38" s="25"/>
      <c r="F38" s="26">
        <v>42117</v>
      </c>
      <c r="G38" s="25"/>
      <c r="H38" s="25"/>
      <c r="I38" s="25"/>
      <c r="J38" s="25" t="s">
        <v>126</v>
      </c>
      <c r="K38" s="25"/>
      <c r="L38" s="25" t="s">
        <v>180</v>
      </c>
      <c r="M38" s="25"/>
      <c r="N38" s="25" t="s">
        <v>97</v>
      </c>
      <c r="O38" s="25"/>
      <c r="P38" s="27">
        <v>-5.08</v>
      </c>
      <c r="Q38" s="25"/>
      <c r="R38" s="27">
        <f t="shared" si="1"/>
        <v>29881.31</v>
      </c>
    </row>
    <row r="39" spans="1:18" x14ac:dyDescent="0.25">
      <c r="A39" s="25"/>
      <c r="B39" s="25"/>
      <c r="C39" s="25"/>
      <c r="D39" s="25" t="s">
        <v>104</v>
      </c>
      <c r="E39" s="25"/>
      <c r="F39" s="26">
        <v>42117</v>
      </c>
      <c r="G39" s="25"/>
      <c r="H39" s="25"/>
      <c r="I39" s="25"/>
      <c r="J39" s="25" t="s">
        <v>126</v>
      </c>
      <c r="K39" s="25"/>
      <c r="L39" s="25" t="s">
        <v>180</v>
      </c>
      <c r="M39" s="25"/>
      <c r="N39" s="25" t="s">
        <v>97</v>
      </c>
      <c r="O39" s="25"/>
      <c r="P39" s="27">
        <v>-1.92</v>
      </c>
      <c r="Q39" s="25"/>
      <c r="R39" s="27">
        <f t="shared" si="1"/>
        <v>29879.39</v>
      </c>
    </row>
    <row r="40" spans="1:18" x14ac:dyDescent="0.25">
      <c r="A40" s="25"/>
      <c r="B40" s="25"/>
      <c r="C40" s="25"/>
      <c r="D40" s="25" t="s">
        <v>104</v>
      </c>
      <c r="E40" s="25"/>
      <c r="F40" s="26">
        <v>42117</v>
      </c>
      <c r="G40" s="25"/>
      <c r="H40" s="25"/>
      <c r="I40" s="25"/>
      <c r="J40" s="25" t="s">
        <v>126</v>
      </c>
      <c r="K40" s="25"/>
      <c r="L40" s="25" t="s">
        <v>180</v>
      </c>
      <c r="M40" s="25"/>
      <c r="N40" s="25" t="s">
        <v>97</v>
      </c>
      <c r="O40" s="25"/>
      <c r="P40" s="27">
        <v>-1.72</v>
      </c>
      <c r="Q40" s="25"/>
      <c r="R40" s="27">
        <f t="shared" si="1"/>
        <v>29877.67</v>
      </c>
    </row>
    <row r="41" spans="1:18" x14ac:dyDescent="0.25">
      <c r="A41" s="25"/>
      <c r="B41" s="25"/>
      <c r="C41" s="25"/>
      <c r="D41" s="25" t="s">
        <v>104</v>
      </c>
      <c r="E41" s="25"/>
      <c r="F41" s="26">
        <v>42117</v>
      </c>
      <c r="G41" s="25"/>
      <c r="H41" s="25"/>
      <c r="I41" s="25"/>
      <c r="J41" s="25" t="s">
        <v>143</v>
      </c>
      <c r="K41" s="25"/>
      <c r="L41" s="25" t="s">
        <v>187</v>
      </c>
      <c r="M41" s="25"/>
      <c r="N41" s="25" t="s">
        <v>87</v>
      </c>
      <c r="O41" s="25"/>
      <c r="P41" s="27">
        <v>-60</v>
      </c>
      <c r="Q41" s="25"/>
      <c r="R41" s="27">
        <f t="shared" si="1"/>
        <v>29817.67</v>
      </c>
    </row>
    <row r="42" spans="1:18" x14ac:dyDescent="0.25">
      <c r="A42" s="25"/>
      <c r="B42" s="25"/>
      <c r="C42" s="25"/>
      <c r="D42" s="25" t="s">
        <v>104</v>
      </c>
      <c r="E42" s="25"/>
      <c r="F42" s="26">
        <v>42117</v>
      </c>
      <c r="G42" s="25"/>
      <c r="H42" s="25"/>
      <c r="I42" s="25"/>
      <c r="J42" s="25" t="s">
        <v>144</v>
      </c>
      <c r="K42" s="25"/>
      <c r="L42" s="25" t="s">
        <v>188</v>
      </c>
      <c r="M42" s="25"/>
      <c r="N42" s="25" t="s">
        <v>93</v>
      </c>
      <c r="O42" s="25"/>
      <c r="P42" s="27">
        <v>-169.59</v>
      </c>
      <c r="Q42" s="25"/>
      <c r="R42" s="27">
        <f t="shared" si="1"/>
        <v>29648.080000000002</v>
      </c>
    </row>
    <row r="43" spans="1:18" x14ac:dyDescent="0.25">
      <c r="A43" s="25"/>
      <c r="B43" s="25"/>
      <c r="C43" s="25"/>
      <c r="D43" s="25" t="s">
        <v>104</v>
      </c>
      <c r="E43" s="25"/>
      <c r="F43" s="26">
        <v>42117</v>
      </c>
      <c r="G43" s="25"/>
      <c r="H43" s="25"/>
      <c r="I43" s="25"/>
      <c r="J43" s="25" t="s">
        <v>145</v>
      </c>
      <c r="K43" s="25"/>
      <c r="L43" s="25" t="s">
        <v>188</v>
      </c>
      <c r="M43" s="25"/>
      <c r="N43" s="25" t="s">
        <v>93</v>
      </c>
      <c r="O43" s="25"/>
      <c r="P43" s="27">
        <v>-213.88</v>
      </c>
      <c r="Q43" s="25"/>
      <c r="R43" s="27">
        <f t="shared" si="1"/>
        <v>29434.2</v>
      </c>
    </row>
    <row r="44" spans="1:18" x14ac:dyDescent="0.25">
      <c r="A44" s="25"/>
      <c r="B44" s="25"/>
      <c r="C44" s="25"/>
      <c r="D44" s="25" t="s">
        <v>105</v>
      </c>
      <c r="E44" s="25"/>
      <c r="F44" s="26">
        <v>42121</v>
      </c>
      <c r="G44" s="25"/>
      <c r="H44" s="25" t="s">
        <v>112</v>
      </c>
      <c r="I44" s="25"/>
      <c r="J44" s="25" t="s">
        <v>146</v>
      </c>
      <c r="K44" s="25"/>
      <c r="L44" s="25" t="s">
        <v>189</v>
      </c>
      <c r="M44" s="25"/>
      <c r="N44" s="25" t="s">
        <v>39</v>
      </c>
      <c r="O44" s="25"/>
      <c r="P44" s="27">
        <v>30000</v>
      </c>
      <c r="Q44" s="25"/>
      <c r="R44" s="27">
        <f t="shared" si="1"/>
        <v>59434.2</v>
      </c>
    </row>
    <row r="45" spans="1:18" x14ac:dyDescent="0.25">
      <c r="A45" s="25"/>
      <c r="B45" s="25"/>
      <c r="C45" s="25"/>
      <c r="D45" s="25" t="s">
        <v>104</v>
      </c>
      <c r="E45" s="25"/>
      <c r="F45" s="26">
        <v>42121</v>
      </c>
      <c r="G45" s="25"/>
      <c r="H45" s="25" t="s">
        <v>113</v>
      </c>
      <c r="I45" s="25"/>
      <c r="J45" s="25" t="s">
        <v>147</v>
      </c>
      <c r="K45" s="25"/>
      <c r="L45" s="25" t="s">
        <v>190</v>
      </c>
      <c r="M45" s="25"/>
      <c r="N45" s="25" t="s">
        <v>79</v>
      </c>
      <c r="O45" s="25"/>
      <c r="P45" s="27">
        <v>-3250</v>
      </c>
      <c r="Q45" s="25"/>
      <c r="R45" s="27">
        <f t="shared" si="1"/>
        <v>56184.2</v>
      </c>
    </row>
    <row r="46" spans="1:18" x14ac:dyDescent="0.25">
      <c r="A46" s="25"/>
      <c r="B46" s="25"/>
      <c r="C46" s="25"/>
      <c r="D46" s="25" t="s">
        <v>104</v>
      </c>
      <c r="E46" s="25"/>
      <c r="F46" s="26">
        <v>42121</v>
      </c>
      <c r="G46" s="25"/>
      <c r="H46" s="25"/>
      <c r="I46" s="25"/>
      <c r="J46" s="25" t="s">
        <v>126</v>
      </c>
      <c r="K46" s="25"/>
      <c r="L46" s="25" t="s">
        <v>180</v>
      </c>
      <c r="M46" s="25"/>
      <c r="N46" s="25" t="s">
        <v>97</v>
      </c>
      <c r="O46" s="25"/>
      <c r="P46" s="27">
        <v>-0.39</v>
      </c>
      <c r="Q46" s="25"/>
      <c r="R46" s="27">
        <f t="shared" si="1"/>
        <v>56183.81</v>
      </c>
    </row>
    <row r="47" spans="1:18" x14ac:dyDescent="0.25">
      <c r="A47" s="25"/>
      <c r="B47" s="25"/>
      <c r="C47" s="25"/>
      <c r="D47" s="25" t="s">
        <v>104</v>
      </c>
      <c r="E47" s="25"/>
      <c r="F47" s="26">
        <v>42121</v>
      </c>
      <c r="G47" s="25"/>
      <c r="H47" s="25"/>
      <c r="I47" s="25"/>
      <c r="J47" s="25" t="s">
        <v>148</v>
      </c>
      <c r="K47" s="25"/>
      <c r="L47" s="25" t="s">
        <v>191</v>
      </c>
      <c r="M47" s="25"/>
      <c r="N47" s="25" t="s">
        <v>93</v>
      </c>
      <c r="O47" s="25"/>
      <c r="P47" s="27">
        <v>-13.19</v>
      </c>
      <c r="Q47" s="25"/>
      <c r="R47" s="27">
        <f t="shared" si="1"/>
        <v>56170.62</v>
      </c>
    </row>
    <row r="48" spans="1:18" x14ac:dyDescent="0.25">
      <c r="A48" s="25"/>
      <c r="B48" s="25"/>
      <c r="C48" s="25"/>
      <c r="D48" s="25" t="s">
        <v>104</v>
      </c>
      <c r="E48" s="25"/>
      <c r="F48" s="26">
        <v>42121</v>
      </c>
      <c r="G48" s="25"/>
      <c r="H48" s="25"/>
      <c r="I48" s="25"/>
      <c r="J48" s="25" t="s">
        <v>149</v>
      </c>
      <c r="K48" s="25"/>
      <c r="L48" s="25" t="s">
        <v>185</v>
      </c>
      <c r="M48" s="25"/>
      <c r="N48" s="25" t="s">
        <v>93</v>
      </c>
      <c r="O48" s="25"/>
      <c r="P48" s="27">
        <v>-35.32</v>
      </c>
      <c r="Q48" s="25"/>
      <c r="R48" s="27">
        <f t="shared" si="1"/>
        <v>56135.3</v>
      </c>
    </row>
    <row r="49" spans="1:18" x14ac:dyDescent="0.25">
      <c r="A49" s="25"/>
      <c r="B49" s="25"/>
      <c r="C49" s="25"/>
      <c r="D49" s="25" t="s">
        <v>104</v>
      </c>
      <c r="E49" s="25"/>
      <c r="F49" s="26">
        <v>42121</v>
      </c>
      <c r="G49" s="25"/>
      <c r="H49" s="25"/>
      <c r="I49" s="25"/>
      <c r="J49" s="25" t="s">
        <v>150</v>
      </c>
      <c r="K49" s="25"/>
      <c r="L49" s="25" t="s">
        <v>192</v>
      </c>
      <c r="M49" s="25"/>
      <c r="N49" s="25" t="s">
        <v>74</v>
      </c>
      <c r="O49" s="25"/>
      <c r="P49" s="27">
        <v>-36.81</v>
      </c>
      <c r="Q49" s="25"/>
      <c r="R49" s="27">
        <f t="shared" si="1"/>
        <v>56098.49</v>
      </c>
    </row>
    <row r="50" spans="1:18" x14ac:dyDescent="0.25">
      <c r="A50" s="25"/>
      <c r="B50" s="25"/>
      <c r="C50" s="25"/>
      <c r="D50" s="25" t="s">
        <v>104</v>
      </c>
      <c r="E50" s="25"/>
      <c r="F50" s="26">
        <v>42121</v>
      </c>
      <c r="G50" s="25"/>
      <c r="H50" s="25"/>
      <c r="I50" s="25"/>
      <c r="J50" s="25" t="s">
        <v>151</v>
      </c>
      <c r="K50" s="25"/>
      <c r="L50" s="25" t="s">
        <v>193</v>
      </c>
      <c r="M50" s="25"/>
      <c r="N50" s="25" t="s">
        <v>99</v>
      </c>
      <c r="O50" s="25"/>
      <c r="P50" s="27">
        <v>-500</v>
      </c>
      <c r="Q50" s="25"/>
      <c r="R50" s="27">
        <f t="shared" si="1"/>
        <v>55598.49</v>
      </c>
    </row>
    <row r="51" spans="1:18" x14ac:dyDescent="0.25">
      <c r="A51" s="25"/>
      <c r="B51" s="25"/>
      <c r="C51" s="25"/>
      <c r="D51" s="25" t="s">
        <v>104</v>
      </c>
      <c r="E51" s="25"/>
      <c r="F51" s="26">
        <v>42121</v>
      </c>
      <c r="G51" s="25"/>
      <c r="H51" s="25"/>
      <c r="I51" s="25"/>
      <c r="J51" s="25" t="s">
        <v>151</v>
      </c>
      <c r="K51" s="25"/>
      <c r="L51" s="25" t="s">
        <v>194</v>
      </c>
      <c r="M51" s="25"/>
      <c r="N51" s="25" t="s">
        <v>71</v>
      </c>
      <c r="O51" s="25"/>
      <c r="P51" s="27">
        <v>-5000</v>
      </c>
      <c r="Q51" s="25"/>
      <c r="R51" s="27">
        <f t="shared" si="1"/>
        <v>50598.49</v>
      </c>
    </row>
    <row r="52" spans="1:18" x14ac:dyDescent="0.25">
      <c r="A52" s="25"/>
      <c r="B52" s="25"/>
      <c r="C52" s="25"/>
      <c r="D52" s="25" t="s">
        <v>104</v>
      </c>
      <c r="E52" s="25"/>
      <c r="F52" s="26">
        <v>42121</v>
      </c>
      <c r="G52" s="25"/>
      <c r="H52" s="25" t="s">
        <v>114</v>
      </c>
      <c r="I52" s="25"/>
      <c r="J52" s="25" t="s">
        <v>152</v>
      </c>
      <c r="K52" s="25"/>
      <c r="L52" s="25" t="s">
        <v>195</v>
      </c>
      <c r="M52" s="25"/>
      <c r="N52" s="25" t="s">
        <v>55</v>
      </c>
      <c r="O52" s="25"/>
      <c r="P52" s="27">
        <v>-40000</v>
      </c>
      <c r="Q52" s="25"/>
      <c r="R52" s="27">
        <f t="shared" si="1"/>
        <v>10598.49</v>
      </c>
    </row>
    <row r="53" spans="1:18" x14ac:dyDescent="0.25">
      <c r="A53" s="25"/>
      <c r="B53" s="25"/>
      <c r="C53" s="25"/>
      <c r="D53" s="25" t="s">
        <v>105</v>
      </c>
      <c r="E53" s="25"/>
      <c r="F53" s="26">
        <v>42122</v>
      </c>
      <c r="G53" s="25"/>
      <c r="H53" s="25" t="s">
        <v>115</v>
      </c>
      <c r="I53" s="25"/>
      <c r="J53" s="25" t="s">
        <v>153</v>
      </c>
      <c r="K53" s="25"/>
      <c r="L53" s="25" t="s">
        <v>196</v>
      </c>
      <c r="M53" s="25"/>
      <c r="N53" s="25" t="s">
        <v>39</v>
      </c>
      <c r="O53" s="25"/>
      <c r="P53" s="27">
        <v>19985</v>
      </c>
      <c r="Q53" s="25"/>
      <c r="R53" s="27">
        <f t="shared" si="1"/>
        <v>30583.49</v>
      </c>
    </row>
    <row r="54" spans="1:18" x14ac:dyDescent="0.25">
      <c r="A54" s="25"/>
      <c r="B54" s="25"/>
      <c r="C54" s="25"/>
      <c r="D54" s="25" t="s">
        <v>105</v>
      </c>
      <c r="E54" s="25"/>
      <c r="F54" s="26">
        <v>42122</v>
      </c>
      <c r="G54" s="25"/>
      <c r="H54" s="25" t="s">
        <v>116</v>
      </c>
      <c r="I54" s="25"/>
      <c r="J54" s="25" t="s">
        <v>154</v>
      </c>
      <c r="K54" s="25"/>
      <c r="L54" s="25" t="s">
        <v>197</v>
      </c>
      <c r="M54" s="25"/>
      <c r="N54" s="25" t="s">
        <v>39</v>
      </c>
      <c r="O54" s="25"/>
      <c r="P54" s="27">
        <v>482</v>
      </c>
      <c r="Q54" s="25"/>
      <c r="R54" s="27">
        <f t="shared" si="1"/>
        <v>31065.49</v>
      </c>
    </row>
    <row r="55" spans="1:18" x14ac:dyDescent="0.25">
      <c r="A55" s="25"/>
      <c r="B55" s="25"/>
      <c r="C55" s="25"/>
      <c r="D55" s="25" t="s">
        <v>104</v>
      </c>
      <c r="E55" s="25"/>
      <c r="F55" s="26">
        <v>42123</v>
      </c>
      <c r="G55" s="25"/>
      <c r="H55" s="25"/>
      <c r="I55" s="25"/>
      <c r="J55" s="25" t="s">
        <v>155</v>
      </c>
      <c r="K55" s="25"/>
      <c r="L55" s="25" t="s">
        <v>198</v>
      </c>
      <c r="M55" s="25"/>
      <c r="N55" s="25" t="s">
        <v>82</v>
      </c>
      <c r="O55" s="25"/>
      <c r="P55" s="27">
        <v>-255</v>
      </c>
      <c r="Q55" s="25"/>
      <c r="R55" s="27">
        <f t="shared" si="1"/>
        <v>30810.49</v>
      </c>
    </row>
    <row r="56" spans="1:18" ht="15.75" thickBot="1" x14ac:dyDescent="0.3">
      <c r="A56" s="25"/>
      <c r="B56" s="25"/>
      <c r="C56" s="25"/>
      <c r="D56" s="25" t="s">
        <v>105</v>
      </c>
      <c r="E56" s="25"/>
      <c r="F56" s="26">
        <v>42124</v>
      </c>
      <c r="G56" s="25"/>
      <c r="H56" s="25" t="s">
        <v>117</v>
      </c>
      <c r="I56" s="25"/>
      <c r="J56" s="25" t="s">
        <v>156</v>
      </c>
      <c r="K56" s="25"/>
      <c r="L56" s="25" t="s">
        <v>199</v>
      </c>
      <c r="M56" s="25"/>
      <c r="N56" s="25" t="s">
        <v>39</v>
      </c>
      <c r="O56" s="25"/>
      <c r="P56" s="28">
        <v>300000</v>
      </c>
      <c r="Q56" s="25"/>
      <c r="R56" s="28">
        <f t="shared" si="1"/>
        <v>330810.49</v>
      </c>
    </row>
    <row r="57" spans="1:18" x14ac:dyDescent="0.25">
      <c r="A57" s="25"/>
      <c r="B57" s="25" t="s">
        <v>34</v>
      </c>
      <c r="C57" s="25"/>
      <c r="D57" s="25"/>
      <c r="E57" s="25"/>
      <c r="F57" s="26"/>
      <c r="G57" s="25"/>
      <c r="H57" s="25"/>
      <c r="I57" s="25"/>
      <c r="J57" s="25"/>
      <c r="K57" s="25"/>
      <c r="L57" s="25"/>
      <c r="M57" s="25"/>
      <c r="N57" s="25"/>
      <c r="O57" s="25"/>
      <c r="P57" s="27">
        <f>ROUND(SUM(P2:P56),5)</f>
        <v>301278.26</v>
      </c>
      <c r="Q57" s="25"/>
      <c r="R57" s="27">
        <f>R56</f>
        <v>330810.49</v>
      </c>
    </row>
    <row r="58" spans="1:18" ht="30" customHeight="1" x14ac:dyDescent="0.25">
      <c r="A58" s="22"/>
      <c r="B58" s="22" t="s">
        <v>35</v>
      </c>
      <c r="C58" s="22"/>
      <c r="D58" s="22"/>
      <c r="E58" s="22"/>
      <c r="F58" s="24"/>
      <c r="G58" s="22"/>
      <c r="H58" s="22"/>
      <c r="I58" s="22"/>
      <c r="J58" s="22"/>
      <c r="K58" s="22"/>
      <c r="L58" s="22"/>
      <c r="M58" s="22"/>
      <c r="N58" s="22"/>
      <c r="O58" s="22"/>
      <c r="P58" s="23"/>
      <c r="Q58" s="22"/>
      <c r="R58" s="23">
        <v>401.67</v>
      </c>
    </row>
    <row r="59" spans="1:18" x14ac:dyDescent="0.25">
      <c r="A59" s="25"/>
      <c r="B59" s="25" t="s">
        <v>36</v>
      </c>
      <c r="C59" s="25"/>
      <c r="D59" s="25"/>
      <c r="E59" s="25"/>
      <c r="F59" s="26"/>
      <c r="G59" s="25"/>
      <c r="H59" s="25"/>
      <c r="I59" s="25"/>
      <c r="J59" s="25"/>
      <c r="K59" s="25"/>
      <c r="L59" s="25"/>
      <c r="M59" s="25"/>
      <c r="N59" s="25"/>
      <c r="O59" s="25"/>
      <c r="P59" s="27"/>
      <c r="Q59" s="25"/>
      <c r="R59" s="27">
        <f>R58</f>
        <v>401.67</v>
      </c>
    </row>
    <row r="60" spans="1:18" ht="30" customHeight="1" x14ac:dyDescent="0.25">
      <c r="A60" s="22"/>
      <c r="B60" s="22" t="s">
        <v>37</v>
      </c>
      <c r="C60" s="22"/>
      <c r="D60" s="22"/>
      <c r="E60" s="22"/>
      <c r="F60" s="24"/>
      <c r="G60" s="22"/>
      <c r="H60" s="22"/>
      <c r="I60" s="22"/>
      <c r="J60" s="22"/>
      <c r="K60" s="22"/>
      <c r="L60" s="22"/>
      <c r="M60" s="22"/>
      <c r="N60" s="22"/>
      <c r="O60" s="22"/>
      <c r="P60" s="23"/>
      <c r="Q60" s="22"/>
      <c r="R60" s="23">
        <v>657.01</v>
      </c>
    </row>
    <row r="61" spans="1:18" x14ac:dyDescent="0.25">
      <c r="A61" s="25"/>
      <c r="B61" s="25"/>
      <c r="C61" s="25"/>
      <c r="D61" s="25" t="s">
        <v>104</v>
      </c>
      <c r="E61" s="25"/>
      <c r="F61" s="26">
        <v>42095</v>
      </c>
      <c r="G61" s="25"/>
      <c r="H61" s="25"/>
      <c r="I61" s="25"/>
      <c r="J61" s="25" t="s">
        <v>157</v>
      </c>
      <c r="K61" s="25"/>
      <c r="L61" s="25" t="s">
        <v>200</v>
      </c>
      <c r="M61" s="25"/>
      <c r="N61" s="25" t="s">
        <v>97</v>
      </c>
      <c r="O61" s="25"/>
      <c r="P61" s="27">
        <v>-30</v>
      </c>
      <c r="Q61" s="25"/>
      <c r="R61" s="27">
        <f>ROUND(R60+P61,5)</f>
        <v>627.01</v>
      </c>
    </row>
    <row r="62" spans="1:18" x14ac:dyDescent="0.25">
      <c r="A62" s="25"/>
      <c r="B62" s="25"/>
      <c r="C62" s="25"/>
      <c r="D62" s="25" t="s">
        <v>106</v>
      </c>
      <c r="E62" s="25"/>
      <c r="F62" s="26">
        <v>42109</v>
      </c>
      <c r="G62" s="25"/>
      <c r="H62" s="25"/>
      <c r="I62" s="25"/>
      <c r="J62" s="25"/>
      <c r="K62" s="25"/>
      <c r="L62" s="25" t="s">
        <v>106</v>
      </c>
      <c r="M62" s="25"/>
      <c r="N62" s="25" t="s">
        <v>212</v>
      </c>
      <c r="O62" s="25"/>
      <c r="P62" s="27">
        <v>33.68</v>
      </c>
      <c r="Q62" s="25"/>
      <c r="R62" s="27">
        <f>ROUND(R61+P62,5)</f>
        <v>660.69</v>
      </c>
    </row>
    <row r="63" spans="1:18" ht="15.75" thickBot="1" x14ac:dyDescent="0.3">
      <c r="A63" s="25"/>
      <c r="B63" s="25"/>
      <c r="C63" s="25"/>
      <c r="D63" s="25" t="s">
        <v>104</v>
      </c>
      <c r="E63" s="25"/>
      <c r="F63" s="26">
        <v>42114</v>
      </c>
      <c r="G63" s="25"/>
      <c r="H63" s="25"/>
      <c r="I63" s="25"/>
      <c r="J63" s="25" t="s">
        <v>158</v>
      </c>
      <c r="K63" s="25"/>
      <c r="L63" s="25" t="s">
        <v>201</v>
      </c>
      <c r="M63" s="25"/>
      <c r="N63" s="25" t="s">
        <v>95</v>
      </c>
      <c r="O63" s="25"/>
      <c r="P63" s="28">
        <v>-24.95</v>
      </c>
      <c r="Q63" s="25"/>
      <c r="R63" s="28">
        <f>ROUND(R62+P63,5)</f>
        <v>635.74</v>
      </c>
    </row>
    <row r="64" spans="1:18" x14ac:dyDescent="0.25">
      <c r="A64" s="25"/>
      <c r="B64" s="25" t="s">
        <v>38</v>
      </c>
      <c r="C64" s="25"/>
      <c r="D64" s="25"/>
      <c r="E64" s="25"/>
      <c r="F64" s="26"/>
      <c r="G64" s="25"/>
      <c r="H64" s="25"/>
      <c r="I64" s="25"/>
      <c r="J64" s="25"/>
      <c r="K64" s="25"/>
      <c r="L64" s="25"/>
      <c r="M64" s="25"/>
      <c r="N64" s="25"/>
      <c r="O64" s="25"/>
      <c r="P64" s="27">
        <f>ROUND(SUM(P60:P63),5)</f>
        <v>-21.27</v>
      </c>
      <c r="Q64" s="25"/>
      <c r="R64" s="27">
        <f>R63</f>
        <v>635.74</v>
      </c>
    </row>
    <row r="65" spans="1:18" ht="30" customHeight="1" x14ac:dyDescent="0.25">
      <c r="A65" s="22"/>
      <c r="B65" s="22" t="s">
        <v>39</v>
      </c>
      <c r="C65" s="22"/>
      <c r="D65" s="22"/>
      <c r="E65" s="22"/>
      <c r="F65" s="24"/>
      <c r="G65" s="22"/>
      <c r="H65" s="22"/>
      <c r="I65" s="22"/>
      <c r="J65" s="22"/>
      <c r="K65" s="22"/>
      <c r="L65" s="22"/>
      <c r="M65" s="22"/>
      <c r="N65" s="22"/>
      <c r="O65" s="22"/>
      <c r="P65" s="23"/>
      <c r="Q65" s="22"/>
      <c r="R65" s="23">
        <v>119100.21</v>
      </c>
    </row>
    <row r="66" spans="1:18" x14ac:dyDescent="0.25">
      <c r="A66" s="25"/>
      <c r="B66" s="25"/>
      <c r="C66" s="25"/>
      <c r="D66" s="25" t="s">
        <v>107</v>
      </c>
      <c r="E66" s="25"/>
      <c r="F66" s="26">
        <v>42095</v>
      </c>
      <c r="G66" s="25"/>
      <c r="H66" s="25" t="s">
        <v>118</v>
      </c>
      <c r="I66" s="25"/>
      <c r="J66" s="25" t="s">
        <v>146</v>
      </c>
      <c r="K66" s="25"/>
      <c r="L66" s="25"/>
      <c r="M66" s="25"/>
      <c r="N66" s="25" t="s">
        <v>71</v>
      </c>
      <c r="O66" s="25"/>
      <c r="P66" s="27">
        <v>30000</v>
      </c>
      <c r="Q66" s="25"/>
      <c r="R66" s="27">
        <f t="shared" ref="R66:R73" si="2">ROUND(R65+P66,5)</f>
        <v>149100.21</v>
      </c>
    </row>
    <row r="67" spans="1:18" x14ac:dyDescent="0.25">
      <c r="A67" s="25"/>
      <c r="B67" s="25"/>
      <c r="C67" s="25"/>
      <c r="D67" s="25" t="s">
        <v>107</v>
      </c>
      <c r="E67" s="25"/>
      <c r="F67" s="26">
        <v>42095</v>
      </c>
      <c r="G67" s="25"/>
      <c r="H67" s="25" t="s">
        <v>119</v>
      </c>
      <c r="I67" s="25"/>
      <c r="J67" s="25" t="s">
        <v>156</v>
      </c>
      <c r="K67" s="25"/>
      <c r="L67" s="25"/>
      <c r="M67" s="25"/>
      <c r="N67" s="25" t="s">
        <v>212</v>
      </c>
      <c r="O67" s="25"/>
      <c r="P67" s="27">
        <v>300000</v>
      </c>
      <c r="Q67" s="25"/>
      <c r="R67" s="27">
        <f t="shared" si="2"/>
        <v>449100.21</v>
      </c>
    </row>
    <row r="68" spans="1:18" x14ac:dyDescent="0.25">
      <c r="A68" s="25"/>
      <c r="B68" s="25"/>
      <c r="C68" s="25"/>
      <c r="D68" s="25" t="s">
        <v>105</v>
      </c>
      <c r="E68" s="25"/>
      <c r="F68" s="26">
        <v>42104</v>
      </c>
      <c r="G68" s="25"/>
      <c r="H68" s="25" t="s">
        <v>109</v>
      </c>
      <c r="I68" s="25"/>
      <c r="J68" s="25" t="s">
        <v>129</v>
      </c>
      <c r="K68" s="25"/>
      <c r="L68" s="25" t="s">
        <v>170</v>
      </c>
      <c r="M68" s="25"/>
      <c r="N68" s="25" t="s">
        <v>33</v>
      </c>
      <c r="O68" s="25"/>
      <c r="P68" s="27">
        <v>-1144.6199999999999</v>
      </c>
      <c r="Q68" s="25"/>
      <c r="R68" s="27">
        <f t="shared" si="2"/>
        <v>447955.59</v>
      </c>
    </row>
    <row r="69" spans="1:18" x14ac:dyDescent="0.25">
      <c r="A69" s="25"/>
      <c r="B69" s="25"/>
      <c r="C69" s="25"/>
      <c r="D69" s="25" t="s">
        <v>105</v>
      </c>
      <c r="E69" s="25"/>
      <c r="F69" s="26">
        <v>42109</v>
      </c>
      <c r="G69" s="25"/>
      <c r="H69" s="25" t="s">
        <v>111</v>
      </c>
      <c r="I69" s="25"/>
      <c r="J69" s="25" t="s">
        <v>135</v>
      </c>
      <c r="K69" s="25"/>
      <c r="L69" s="25" t="s">
        <v>177</v>
      </c>
      <c r="M69" s="25"/>
      <c r="N69" s="25" t="s">
        <v>33</v>
      </c>
      <c r="O69" s="25"/>
      <c r="P69" s="27">
        <v>-2550</v>
      </c>
      <c r="Q69" s="25"/>
      <c r="R69" s="27">
        <f t="shared" si="2"/>
        <v>445405.59</v>
      </c>
    </row>
    <row r="70" spans="1:18" x14ac:dyDescent="0.25">
      <c r="A70" s="25"/>
      <c r="B70" s="25"/>
      <c r="C70" s="25"/>
      <c r="D70" s="25" t="s">
        <v>105</v>
      </c>
      <c r="E70" s="25"/>
      <c r="F70" s="26">
        <v>42121</v>
      </c>
      <c r="G70" s="25"/>
      <c r="H70" s="25" t="s">
        <v>112</v>
      </c>
      <c r="I70" s="25"/>
      <c r="J70" s="25" t="s">
        <v>146</v>
      </c>
      <c r="K70" s="25"/>
      <c r="L70" s="25" t="s">
        <v>189</v>
      </c>
      <c r="M70" s="25"/>
      <c r="N70" s="25" t="s">
        <v>33</v>
      </c>
      <c r="O70" s="25"/>
      <c r="P70" s="27">
        <v>-30000</v>
      </c>
      <c r="Q70" s="25"/>
      <c r="R70" s="27">
        <f t="shared" si="2"/>
        <v>415405.59</v>
      </c>
    </row>
    <row r="71" spans="1:18" x14ac:dyDescent="0.25">
      <c r="A71" s="25"/>
      <c r="B71" s="25"/>
      <c r="C71" s="25"/>
      <c r="D71" s="25" t="s">
        <v>105</v>
      </c>
      <c r="E71" s="25"/>
      <c r="F71" s="26">
        <v>42122</v>
      </c>
      <c r="G71" s="25"/>
      <c r="H71" s="25" t="s">
        <v>115</v>
      </c>
      <c r="I71" s="25"/>
      <c r="J71" s="25" t="s">
        <v>153</v>
      </c>
      <c r="K71" s="25"/>
      <c r="L71" s="25" t="s">
        <v>196</v>
      </c>
      <c r="M71" s="25"/>
      <c r="N71" s="25" t="s">
        <v>33</v>
      </c>
      <c r="O71" s="25"/>
      <c r="P71" s="27">
        <v>-19985</v>
      </c>
      <c r="Q71" s="25"/>
      <c r="R71" s="27">
        <f t="shared" si="2"/>
        <v>395420.59</v>
      </c>
    </row>
    <row r="72" spans="1:18" x14ac:dyDescent="0.25">
      <c r="A72" s="25"/>
      <c r="B72" s="25"/>
      <c r="C72" s="25"/>
      <c r="D72" s="25" t="s">
        <v>105</v>
      </c>
      <c r="E72" s="25"/>
      <c r="F72" s="26">
        <v>42122</v>
      </c>
      <c r="G72" s="25"/>
      <c r="H72" s="25" t="s">
        <v>116</v>
      </c>
      <c r="I72" s="25"/>
      <c r="J72" s="25" t="s">
        <v>154</v>
      </c>
      <c r="K72" s="25"/>
      <c r="L72" s="25" t="s">
        <v>197</v>
      </c>
      <c r="M72" s="25"/>
      <c r="N72" s="25" t="s">
        <v>33</v>
      </c>
      <c r="O72" s="25"/>
      <c r="P72" s="27">
        <v>-482</v>
      </c>
      <c r="Q72" s="25"/>
      <c r="R72" s="27">
        <f t="shared" si="2"/>
        <v>394938.59</v>
      </c>
    </row>
    <row r="73" spans="1:18" ht="15.75" thickBot="1" x14ac:dyDescent="0.3">
      <c r="A73" s="25"/>
      <c r="B73" s="25"/>
      <c r="C73" s="25"/>
      <c r="D73" s="25" t="s">
        <v>105</v>
      </c>
      <c r="E73" s="25"/>
      <c r="F73" s="26">
        <v>42124</v>
      </c>
      <c r="G73" s="25"/>
      <c r="H73" s="25" t="s">
        <v>117</v>
      </c>
      <c r="I73" s="25"/>
      <c r="J73" s="25" t="s">
        <v>156</v>
      </c>
      <c r="K73" s="25"/>
      <c r="L73" s="25" t="s">
        <v>199</v>
      </c>
      <c r="M73" s="25"/>
      <c r="N73" s="25" t="s">
        <v>33</v>
      </c>
      <c r="O73" s="25"/>
      <c r="P73" s="28">
        <v>-300000</v>
      </c>
      <c r="Q73" s="25"/>
      <c r="R73" s="28">
        <f t="shared" si="2"/>
        <v>94938.59</v>
      </c>
    </row>
    <row r="74" spans="1:18" x14ac:dyDescent="0.25">
      <c r="A74" s="25"/>
      <c r="B74" s="25" t="s">
        <v>40</v>
      </c>
      <c r="C74" s="25"/>
      <c r="D74" s="25"/>
      <c r="E74" s="25"/>
      <c r="F74" s="26"/>
      <c r="G74" s="25"/>
      <c r="H74" s="25"/>
      <c r="I74" s="25"/>
      <c r="J74" s="25"/>
      <c r="K74" s="25"/>
      <c r="L74" s="25"/>
      <c r="M74" s="25"/>
      <c r="N74" s="25"/>
      <c r="O74" s="25"/>
      <c r="P74" s="27">
        <f>ROUND(SUM(P65:P73),5)</f>
        <v>-24161.62</v>
      </c>
      <c r="Q74" s="25"/>
      <c r="R74" s="27">
        <f>R73</f>
        <v>94938.59</v>
      </c>
    </row>
    <row r="75" spans="1:18" ht="30" customHeight="1" x14ac:dyDescent="0.25">
      <c r="A75" s="22"/>
      <c r="B75" s="22" t="s">
        <v>41</v>
      </c>
      <c r="C75" s="22"/>
      <c r="D75" s="22"/>
      <c r="E75" s="22"/>
      <c r="F75" s="24"/>
      <c r="G75" s="22"/>
      <c r="H75" s="22"/>
      <c r="I75" s="22"/>
      <c r="J75" s="22"/>
      <c r="K75" s="22"/>
      <c r="L75" s="22"/>
      <c r="M75" s="22"/>
      <c r="N75" s="22"/>
      <c r="O75" s="22"/>
      <c r="P75" s="23"/>
      <c r="Q75" s="22"/>
      <c r="R75" s="23">
        <v>-20000</v>
      </c>
    </row>
    <row r="76" spans="1:18" x14ac:dyDescent="0.25">
      <c r="A76" s="25"/>
      <c r="B76" s="25" t="s">
        <v>42</v>
      </c>
      <c r="C76" s="25"/>
      <c r="D76" s="25"/>
      <c r="E76" s="25"/>
      <c r="F76" s="26"/>
      <c r="G76" s="25"/>
      <c r="H76" s="25"/>
      <c r="I76" s="25"/>
      <c r="J76" s="25"/>
      <c r="K76" s="25"/>
      <c r="L76" s="25"/>
      <c r="M76" s="25"/>
      <c r="N76" s="25"/>
      <c r="O76" s="25"/>
      <c r="P76" s="27"/>
      <c r="Q76" s="25"/>
      <c r="R76" s="27">
        <f>R75</f>
        <v>-20000</v>
      </c>
    </row>
    <row r="77" spans="1:18" ht="30" customHeight="1" x14ac:dyDescent="0.25">
      <c r="A77" s="22"/>
      <c r="B77" s="22" t="s">
        <v>43</v>
      </c>
      <c r="C77" s="22"/>
      <c r="D77" s="22"/>
      <c r="E77" s="22"/>
      <c r="F77" s="24"/>
      <c r="G77" s="22"/>
      <c r="H77" s="22"/>
      <c r="I77" s="22"/>
      <c r="J77" s="22"/>
      <c r="K77" s="22"/>
      <c r="L77" s="22"/>
      <c r="M77" s="22"/>
      <c r="N77" s="22"/>
      <c r="O77" s="22"/>
      <c r="P77" s="23"/>
      <c r="Q77" s="22"/>
      <c r="R77" s="23">
        <v>2443.5300000000002</v>
      </c>
    </row>
    <row r="78" spans="1:18" x14ac:dyDescent="0.25">
      <c r="A78" s="25"/>
      <c r="B78" s="25" t="s">
        <v>44</v>
      </c>
      <c r="C78" s="25"/>
      <c r="D78" s="25"/>
      <c r="E78" s="25"/>
      <c r="F78" s="26"/>
      <c r="G78" s="25"/>
      <c r="H78" s="25"/>
      <c r="I78" s="25"/>
      <c r="J78" s="25"/>
      <c r="K78" s="25"/>
      <c r="L78" s="25"/>
      <c r="M78" s="25"/>
      <c r="N78" s="25"/>
      <c r="O78" s="25"/>
      <c r="P78" s="27"/>
      <c r="Q78" s="25"/>
      <c r="R78" s="27">
        <f>R77</f>
        <v>2443.5300000000002</v>
      </c>
    </row>
    <row r="79" spans="1:18" ht="30" customHeight="1" x14ac:dyDescent="0.25">
      <c r="A79" s="22"/>
      <c r="B79" s="22" t="s">
        <v>45</v>
      </c>
      <c r="C79" s="22"/>
      <c r="D79" s="22"/>
      <c r="E79" s="22"/>
      <c r="F79" s="24"/>
      <c r="G79" s="22"/>
      <c r="H79" s="22"/>
      <c r="I79" s="22"/>
      <c r="J79" s="22"/>
      <c r="K79" s="22"/>
      <c r="L79" s="22"/>
      <c r="M79" s="22"/>
      <c r="N79" s="22"/>
      <c r="O79" s="22"/>
      <c r="P79" s="23"/>
      <c r="Q79" s="22"/>
      <c r="R79" s="23">
        <v>0</v>
      </c>
    </row>
    <row r="80" spans="1:18" x14ac:dyDescent="0.25">
      <c r="A80" s="25"/>
      <c r="B80" s="25" t="s">
        <v>46</v>
      </c>
      <c r="C80" s="25"/>
      <c r="D80" s="25"/>
      <c r="E80" s="25"/>
      <c r="F80" s="26"/>
      <c r="G80" s="25"/>
      <c r="H80" s="25"/>
      <c r="I80" s="25"/>
      <c r="J80" s="25"/>
      <c r="K80" s="25"/>
      <c r="L80" s="25"/>
      <c r="M80" s="25"/>
      <c r="N80" s="25"/>
      <c r="O80" s="25"/>
      <c r="P80" s="27"/>
      <c r="Q80" s="25"/>
      <c r="R80" s="27">
        <f>R79</f>
        <v>0</v>
      </c>
    </row>
    <row r="81" spans="1:18" ht="30" customHeight="1" x14ac:dyDescent="0.25">
      <c r="A81" s="22"/>
      <c r="B81" s="22" t="s">
        <v>47</v>
      </c>
      <c r="C81" s="22"/>
      <c r="D81" s="22"/>
      <c r="E81" s="22"/>
      <c r="F81" s="24"/>
      <c r="G81" s="22"/>
      <c r="H81" s="22"/>
      <c r="I81" s="22"/>
      <c r="J81" s="22"/>
      <c r="K81" s="22"/>
      <c r="L81" s="22"/>
      <c r="M81" s="22"/>
      <c r="N81" s="22"/>
      <c r="O81" s="22"/>
      <c r="P81" s="23"/>
      <c r="Q81" s="22"/>
      <c r="R81" s="23">
        <v>1416</v>
      </c>
    </row>
    <row r="82" spans="1:18" x14ac:dyDescent="0.25">
      <c r="A82" s="25"/>
      <c r="B82" s="25" t="s">
        <v>48</v>
      </c>
      <c r="C82" s="25"/>
      <c r="D82" s="25"/>
      <c r="E82" s="25"/>
      <c r="F82" s="26"/>
      <c r="G82" s="25"/>
      <c r="H82" s="25"/>
      <c r="I82" s="25"/>
      <c r="J82" s="25"/>
      <c r="K82" s="25"/>
      <c r="L82" s="25"/>
      <c r="M82" s="25"/>
      <c r="N82" s="25"/>
      <c r="O82" s="25"/>
      <c r="P82" s="27"/>
      <c r="Q82" s="25"/>
      <c r="R82" s="27">
        <f>R81</f>
        <v>1416</v>
      </c>
    </row>
    <row r="83" spans="1:18" ht="30" customHeight="1" x14ac:dyDescent="0.25">
      <c r="A83" s="22"/>
      <c r="B83" s="22" t="s">
        <v>49</v>
      </c>
      <c r="C83" s="22"/>
      <c r="D83" s="22"/>
      <c r="E83" s="22"/>
      <c r="F83" s="24"/>
      <c r="G83" s="22"/>
      <c r="H83" s="22"/>
      <c r="I83" s="22"/>
      <c r="J83" s="22"/>
      <c r="K83" s="22"/>
      <c r="L83" s="22"/>
      <c r="M83" s="22"/>
      <c r="N83" s="22"/>
      <c r="O83" s="22"/>
      <c r="P83" s="23"/>
      <c r="Q83" s="22"/>
      <c r="R83" s="23">
        <v>134000.20000000001</v>
      </c>
    </row>
    <row r="84" spans="1:18" x14ac:dyDescent="0.25">
      <c r="A84" s="22"/>
      <c r="B84" s="22"/>
      <c r="C84" s="22" t="s">
        <v>50</v>
      </c>
      <c r="D84" s="22"/>
      <c r="E84" s="22"/>
      <c r="F84" s="24"/>
      <c r="G84" s="22"/>
      <c r="H84" s="22"/>
      <c r="I84" s="22"/>
      <c r="J84" s="22"/>
      <c r="K84" s="22"/>
      <c r="L84" s="22"/>
      <c r="M84" s="22"/>
      <c r="N84" s="22"/>
      <c r="O84" s="22"/>
      <c r="P84" s="23"/>
      <c r="Q84" s="22"/>
      <c r="R84" s="23">
        <v>-190999.8</v>
      </c>
    </row>
    <row r="85" spans="1:18" x14ac:dyDescent="0.25">
      <c r="A85" s="25"/>
      <c r="B85" s="25"/>
      <c r="C85" s="25" t="s">
        <v>51</v>
      </c>
      <c r="D85" s="25"/>
      <c r="E85" s="25"/>
      <c r="F85" s="26"/>
      <c r="G85" s="25"/>
      <c r="H85" s="25"/>
      <c r="I85" s="25"/>
      <c r="J85" s="25"/>
      <c r="K85" s="25"/>
      <c r="L85" s="25"/>
      <c r="M85" s="25"/>
      <c r="N85" s="25"/>
      <c r="O85" s="25"/>
      <c r="P85" s="27"/>
      <c r="Q85" s="25"/>
      <c r="R85" s="27">
        <f>R84</f>
        <v>-190999.8</v>
      </c>
    </row>
    <row r="86" spans="1:18" ht="30" customHeight="1" x14ac:dyDescent="0.25">
      <c r="A86" s="22"/>
      <c r="B86" s="22"/>
      <c r="C86" s="22" t="s">
        <v>52</v>
      </c>
      <c r="D86" s="22"/>
      <c r="E86" s="22"/>
      <c r="F86" s="24"/>
      <c r="G86" s="22"/>
      <c r="H86" s="22"/>
      <c r="I86" s="22"/>
      <c r="J86" s="22"/>
      <c r="K86" s="22"/>
      <c r="L86" s="22"/>
      <c r="M86" s="22"/>
      <c r="N86" s="22"/>
      <c r="O86" s="22"/>
      <c r="P86" s="23"/>
      <c r="Q86" s="22"/>
      <c r="R86" s="23">
        <v>325000</v>
      </c>
    </row>
    <row r="87" spans="1:18" ht="15.75" thickBot="1" x14ac:dyDescent="0.3">
      <c r="A87" s="25"/>
      <c r="B87" s="25"/>
      <c r="C87" s="25" t="s">
        <v>53</v>
      </c>
      <c r="D87" s="25"/>
      <c r="E87" s="25"/>
      <c r="F87" s="26"/>
      <c r="G87" s="25"/>
      <c r="H87" s="25"/>
      <c r="I87" s="25"/>
      <c r="J87" s="25"/>
      <c r="K87" s="25"/>
      <c r="L87" s="25"/>
      <c r="M87" s="25"/>
      <c r="N87" s="25"/>
      <c r="O87" s="25"/>
      <c r="P87" s="28"/>
      <c r="Q87" s="25"/>
      <c r="R87" s="28">
        <f>R86</f>
        <v>325000</v>
      </c>
    </row>
    <row r="88" spans="1:18" ht="30" customHeight="1" x14ac:dyDescent="0.25">
      <c r="A88" s="25"/>
      <c r="B88" s="25" t="s">
        <v>54</v>
      </c>
      <c r="C88" s="25"/>
      <c r="D88" s="25"/>
      <c r="E88" s="25"/>
      <c r="F88" s="26"/>
      <c r="G88" s="25"/>
      <c r="H88" s="25"/>
      <c r="I88" s="25"/>
      <c r="J88" s="25"/>
      <c r="K88" s="25"/>
      <c r="L88" s="25"/>
      <c r="M88" s="25"/>
      <c r="N88" s="25"/>
      <c r="O88" s="25"/>
      <c r="P88" s="27"/>
      <c r="Q88" s="25"/>
      <c r="R88" s="27">
        <f>ROUND(R85+R87,5)</f>
        <v>134000.20000000001</v>
      </c>
    </row>
    <row r="89" spans="1:18" ht="30" customHeight="1" x14ac:dyDescent="0.25">
      <c r="A89" s="22"/>
      <c r="B89" s="22" t="s">
        <v>55</v>
      </c>
      <c r="C89" s="22"/>
      <c r="D89" s="22"/>
      <c r="E89" s="22"/>
      <c r="F89" s="24"/>
      <c r="G89" s="22"/>
      <c r="H89" s="22"/>
      <c r="I89" s="22"/>
      <c r="J89" s="22"/>
      <c r="K89" s="22"/>
      <c r="L89" s="22"/>
      <c r="M89" s="22"/>
      <c r="N89" s="22"/>
      <c r="O89" s="22"/>
      <c r="P89" s="23"/>
      <c r="Q89" s="22"/>
      <c r="R89" s="23">
        <v>-176573.6</v>
      </c>
    </row>
    <row r="90" spans="1:18" ht="15.75" thickBot="1" x14ac:dyDescent="0.3">
      <c r="A90" s="21"/>
      <c r="B90" s="21"/>
      <c r="C90" s="21"/>
      <c r="D90" s="25" t="s">
        <v>104</v>
      </c>
      <c r="E90" s="25"/>
      <c r="F90" s="26">
        <v>42121</v>
      </c>
      <c r="G90" s="25"/>
      <c r="H90" s="25" t="s">
        <v>114</v>
      </c>
      <c r="I90" s="25"/>
      <c r="J90" s="25" t="s">
        <v>152</v>
      </c>
      <c r="K90" s="25"/>
      <c r="L90" s="25" t="s">
        <v>202</v>
      </c>
      <c r="M90" s="25"/>
      <c r="N90" s="25" t="s">
        <v>33</v>
      </c>
      <c r="O90" s="25"/>
      <c r="P90" s="28">
        <v>40000</v>
      </c>
      <c r="Q90" s="25"/>
      <c r="R90" s="28">
        <f>ROUND(R89+P90,5)</f>
        <v>-136573.6</v>
      </c>
    </row>
    <row r="91" spans="1:18" x14ac:dyDescent="0.25">
      <c r="A91" s="25"/>
      <c r="B91" s="25" t="s">
        <v>56</v>
      </c>
      <c r="C91" s="25"/>
      <c r="D91" s="25"/>
      <c r="E91" s="25"/>
      <c r="F91" s="26"/>
      <c r="G91" s="25"/>
      <c r="H91" s="25"/>
      <c r="I91" s="25"/>
      <c r="J91" s="25"/>
      <c r="K91" s="25"/>
      <c r="L91" s="25"/>
      <c r="M91" s="25"/>
      <c r="N91" s="25"/>
      <c r="O91" s="25"/>
      <c r="P91" s="27">
        <f>ROUND(SUM(P89:P90),5)</f>
        <v>40000</v>
      </c>
      <c r="Q91" s="25"/>
      <c r="R91" s="27">
        <f>R90</f>
        <v>-136573.6</v>
      </c>
    </row>
    <row r="92" spans="1:18" ht="30" customHeight="1" x14ac:dyDescent="0.25">
      <c r="A92" s="22"/>
      <c r="B92" s="22" t="s">
        <v>57</v>
      </c>
      <c r="C92" s="22"/>
      <c r="D92" s="22"/>
      <c r="E92" s="22"/>
      <c r="F92" s="24"/>
      <c r="G92" s="22"/>
      <c r="H92" s="22"/>
      <c r="I92" s="22"/>
      <c r="J92" s="22"/>
      <c r="K92" s="22"/>
      <c r="L92" s="22"/>
      <c r="M92" s="22"/>
      <c r="N92" s="22"/>
      <c r="O92" s="22"/>
      <c r="P92" s="23"/>
      <c r="Q92" s="22"/>
      <c r="R92" s="23">
        <v>0</v>
      </c>
    </row>
    <row r="93" spans="1:18" x14ac:dyDescent="0.25">
      <c r="A93" s="25"/>
      <c r="B93" s="25" t="s">
        <v>58</v>
      </c>
      <c r="C93" s="25"/>
      <c r="D93" s="25"/>
      <c r="E93" s="25"/>
      <c r="F93" s="26"/>
      <c r="G93" s="25"/>
      <c r="H93" s="25"/>
      <c r="I93" s="25"/>
      <c r="J93" s="25"/>
      <c r="K93" s="25"/>
      <c r="L93" s="25"/>
      <c r="M93" s="25"/>
      <c r="N93" s="25"/>
      <c r="O93" s="25"/>
      <c r="P93" s="27"/>
      <c r="Q93" s="25"/>
      <c r="R93" s="27">
        <f>R92</f>
        <v>0</v>
      </c>
    </row>
    <row r="94" spans="1:18" ht="30" customHeight="1" x14ac:dyDescent="0.25">
      <c r="A94" s="22"/>
      <c r="B94" s="22" t="s">
        <v>59</v>
      </c>
      <c r="C94" s="22"/>
      <c r="D94" s="22"/>
      <c r="E94" s="22"/>
      <c r="F94" s="24"/>
      <c r="G94" s="22"/>
      <c r="H94" s="22"/>
      <c r="I94" s="22"/>
      <c r="J94" s="22"/>
      <c r="K94" s="22"/>
      <c r="L94" s="22"/>
      <c r="M94" s="22"/>
      <c r="N94" s="22"/>
      <c r="O94" s="22"/>
      <c r="P94" s="23"/>
      <c r="Q94" s="22"/>
      <c r="R94" s="23">
        <v>-56746.03</v>
      </c>
    </row>
    <row r="95" spans="1:18" x14ac:dyDescent="0.25">
      <c r="A95" s="25"/>
      <c r="B95" s="25" t="s">
        <v>60</v>
      </c>
      <c r="C95" s="25"/>
      <c r="D95" s="25"/>
      <c r="E95" s="25"/>
      <c r="F95" s="26"/>
      <c r="G95" s="25"/>
      <c r="H95" s="25"/>
      <c r="I95" s="25"/>
      <c r="J95" s="25"/>
      <c r="K95" s="25"/>
      <c r="L95" s="25"/>
      <c r="M95" s="25"/>
      <c r="N95" s="25"/>
      <c r="O95" s="25"/>
      <c r="P95" s="27"/>
      <c r="Q95" s="25"/>
      <c r="R95" s="27">
        <f>R94</f>
        <v>-56746.03</v>
      </c>
    </row>
    <row r="96" spans="1:18" ht="30" customHeight="1" x14ac:dyDescent="0.25">
      <c r="A96" s="22"/>
      <c r="B96" s="22" t="s">
        <v>61</v>
      </c>
      <c r="C96" s="22"/>
      <c r="D96" s="22"/>
      <c r="E96" s="22"/>
      <c r="F96" s="24"/>
      <c r="G96" s="22"/>
      <c r="H96" s="22"/>
      <c r="I96" s="22"/>
      <c r="J96" s="22"/>
      <c r="K96" s="22"/>
      <c r="L96" s="22"/>
      <c r="M96" s="22"/>
      <c r="N96" s="22"/>
      <c r="O96" s="22"/>
      <c r="P96" s="23"/>
      <c r="Q96" s="22"/>
      <c r="R96" s="23">
        <v>-23168.86</v>
      </c>
    </row>
    <row r="97" spans="1:18" x14ac:dyDescent="0.25">
      <c r="A97" s="25"/>
      <c r="B97" s="25" t="s">
        <v>62</v>
      </c>
      <c r="C97" s="25"/>
      <c r="D97" s="25"/>
      <c r="E97" s="25"/>
      <c r="F97" s="26"/>
      <c r="G97" s="25"/>
      <c r="H97" s="25"/>
      <c r="I97" s="25"/>
      <c r="J97" s="25"/>
      <c r="K97" s="25"/>
      <c r="L97" s="25"/>
      <c r="M97" s="25"/>
      <c r="N97" s="25"/>
      <c r="O97" s="25"/>
      <c r="P97" s="27"/>
      <c r="Q97" s="25"/>
      <c r="R97" s="27">
        <f>R96</f>
        <v>-23168.86</v>
      </c>
    </row>
    <row r="98" spans="1:18" ht="30" customHeight="1" x14ac:dyDescent="0.25">
      <c r="A98" s="22"/>
      <c r="B98" s="22" t="s">
        <v>63</v>
      </c>
      <c r="C98" s="22"/>
      <c r="D98" s="22"/>
      <c r="E98" s="22"/>
      <c r="F98" s="24"/>
      <c r="G98" s="22"/>
      <c r="H98" s="22"/>
      <c r="I98" s="22"/>
      <c r="J98" s="22"/>
      <c r="K98" s="22"/>
      <c r="L98" s="22"/>
      <c r="M98" s="22"/>
      <c r="N98" s="22"/>
      <c r="O98" s="22"/>
      <c r="P98" s="23"/>
      <c r="Q98" s="22"/>
      <c r="R98" s="23">
        <v>-248243.83</v>
      </c>
    </row>
    <row r="99" spans="1:18" x14ac:dyDescent="0.25">
      <c r="A99" s="25"/>
      <c r="B99" s="25" t="s">
        <v>64</v>
      </c>
      <c r="C99" s="25"/>
      <c r="D99" s="25"/>
      <c r="E99" s="25"/>
      <c r="F99" s="26"/>
      <c r="G99" s="25"/>
      <c r="H99" s="25"/>
      <c r="I99" s="25"/>
      <c r="J99" s="25"/>
      <c r="K99" s="25"/>
      <c r="L99" s="25"/>
      <c r="M99" s="25"/>
      <c r="N99" s="25"/>
      <c r="O99" s="25"/>
      <c r="P99" s="27"/>
      <c r="Q99" s="25"/>
      <c r="R99" s="27">
        <f>R98</f>
        <v>-248243.83</v>
      </c>
    </row>
    <row r="100" spans="1:18" ht="30" customHeight="1" x14ac:dyDescent="0.25">
      <c r="A100" s="22"/>
      <c r="B100" s="22" t="s">
        <v>65</v>
      </c>
      <c r="C100" s="22"/>
      <c r="D100" s="22"/>
      <c r="E100" s="22"/>
      <c r="F100" s="24"/>
      <c r="G100" s="22"/>
      <c r="H100" s="22"/>
      <c r="I100" s="22"/>
      <c r="J100" s="22"/>
      <c r="K100" s="22"/>
      <c r="L100" s="22"/>
      <c r="M100" s="22"/>
      <c r="N100" s="22"/>
      <c r="O100" s="22"/>
      <c r="P100" s="23"/>
      <c r="Q100" s="22"/>
      <c r="R100" s="23">
        <v>-6601</v>
      </c>
    </row>
    <row r="101" spans="1:18" x14ac:dyDescent="0.25">
      <c r="A101" s="25"/>
      <c r="B101" s="25" t="s">
        <v>66</v>
      </c>
      <c r="C101" s="25"/>
      <c r="D101" s="25"/>
      <c r="E101" s="25"/>
      <c r="F101" s="26"/>
      <c r="G101" s="25"/>
      <c r="H101" s="25"/>
      <c r="I101" s="25"/>
      <c r="J101" s="25"/>
      <c r="K101" s="25"/>
      <c r="L101" s="25"/>
      <c r="M101" s="25"/>
      <c r="N101" s="25"/>
      <c r="O101" s="25"/>
      <c r="P101" s="27"/>
      <c r="Q101" s="25"/>
      <c r="R101" s="27">
        <f>R100</f>
        <v>-6601</v>
      </c>
    </row>
    <row r="102" spans="1:18" ht="30" customHeight="1" x14ac:dyDescent="0.25">
      <c r="A102" s="22"/>
      <c r="B102" s="22" t="s">
        <v>67</v>
      </c>
      <c r="C102" s="22"/>
      <c r="D102" s="22"/>
      <c r="E102" s="22"/>
      <c r="F102" s="24"/>
      <c r="G102" s="22"/>
      <c r="H102" s="22"/>
      <c r="I102" s="22"/>
      <c r="J102" s="22"/>
      <c r="K102" s="22"/>
      <c r="L102" s="22"/>
      <c r="M102" s="22"/>
      <c r="N102" s="22"/>
      <c r="O102" s="22"/>
      <c r="P102" s="23"/>
      <c r="Q102" s="22"/>
      <c r="R102" s="23">
        <v>243782.47</v>
      </c>
    </row>
    <row r="103" spans="1:18" x14ac:dyDescent="0.25">
      <c r="A103" s="25"/>
      <c r="B103" s="25" t="s">
        <v>68</v>
      </c>
      <c r="C103" s="25"/>
      <c r="D103" s="25"/>
      <c r="E103" s="25"/>
      <c r="F103" s="26"/>
      <c r="G103" s="25"/>
      <c r="H103" s="25"/>
      <c r="I103" s="25"/>
      <c r="J103" s="25"/>
      <c r="K103" s="25"/>
      <c r="L103" s="25"/>
      <c r="M103" s="25"/>
      <c r="N103" s="25"/>
      <c r="O103" s="25"/>
      <c r="P103" s="27"/>
      <c r="Q103" s="25"/>
      <c r="R103" s="27">
        <v>243782.47</v>
      </c>
    </row>
    <row r="104" spans="1:18" ht="30" customHeight="1" x14ac:dyDescent="0.25">
      <c r="A104" s="22"/>
      <c r="B104" s="22" t="s">
        <v>69</v>
      </c>
      <c r="C104" s="22"/>
      <c r="D104" s="22"/>
      <c r="E104" s="22"/>
      <c r="F104" s="24"/>
      <c r="G104" s="22"/>
      <c r="H104" s="22"/>
      <c r="I104" s="22"/>
      <c r="J104" s="22"/>
      <c r="K104" s="22"/>
      <c r="L104" s="22"/>
      <c r="M104" s="22"/>
      <c r="N104" s="22"/>
      <c r="O104" s="22"/>
      <c r="P104" s="23"/>
      <c r="Q104" s="22"/>
      <c r="R104" s="23">
        <v>0</v>
      </c>
    </row>
    <row r="105" spans="1:18" ht="15.75" thickBot="1" x14ac:dyDescent="0.3">
      <c r="A105" s="21"/>
      <c r="B105" s="21"/>
      <c r="C105" s="21"/>
      <c r="D105" s="25" t="s">
        <v>106</v>
      </c>
      <c r="E105" s="25"/>
      <c r="F105" s="26">
        <v>42109</v>
      </c>
      <c r="G105" s="25"/>
      <c r="H105" s="25"/>
      <c r="I105" s="25"/>
      <c r="J105" s="25" t="s">
        <v>159</v>
      </c>
      <c r="K105" s="25"/>
      <c r="L105" s="25" t="s">
        <v>203</v>
      </c>
      <c r="M105" s="25"/>
      <c r="N105" s="25" t="s">
        <v>37</v>
      </c>
      <c r="O105" s="25"/>
      <c r="P105" s="28">
        <v>-35</v>
      </c>
      <c r="Q105" s="25"/>
      <c r="R105" s="28">
        <f>ROUND(R104+P105,5)</f>
        <v>-35</v>
      </c>
    </row>
    <row r="106" spans="1:18" x14ac:dyDescent="0.25">
      <c r="A106" s="25"/>
      <c r="B106" s="25" t="s">
        <v>70</v>
      </c>
      <c r="C106" s="25"/>
      <c r="D106" s="25"/>
      <c r="E106" s="25"/>
      <c r="F106" s="26"/>
      <c r="G106" s="25"/>
      <c r="H106" s="25"/>
      <c r="I106" s="25"/>
      <c r="J106" s="25"/>
      <c r="K106" s="25"/>
      <c r="L106" s="25"/>
      <c r="M106" s="25"/>
      <c r="N106" s="25"/>
      <c r="O106" s="25"/>
      <c r="P106" s="27">
        <f>ROUND(SUM(P104:P105),5)</f>
        <v>-35</v>
      </c>
      <c r="Q106" s="25"/>
      <c r="R106" s="27">
        <f>R105</f>
        <v>-35</v>
      </c>
    </row>
    <row r="107" spans="1:18" ht="30" customHeight="1" x14ac:dyDescent="0.25">
      <c r="A107" s="22"/>
      <c r="B107" s="22" t="s">
        <v>71</v>
      </c>
      <c r="C107" s="22"/>
      <c r="D107" s="22"/>
      <c r="E107" s="22"/>
      <c r="F107" s="24"/>
      <c r="G107" s="22"/>
      <c r="H107" s="22"/>
      <c r="I107" s="22"/>
      <c r="J107" s="22"/>
      <c r="K107" s="22"/>
      <c r="L107" s="22"/>
      <c r="M107" s="22"/>
      <c r="N107" s="22"/>
      <c r="O107" s="22"/>
      <c r="P107" s="23"/>
      <c r="Q107" s="22"/>
      <c r="R107" s="23">
        <v>0</v>
      </c>
    </row>
    <row r="108" spans="1:18" x14ac:dyDescent="0.25">
      <c r="A108" s="25"/>
      <c r="B108" s="25"/>
      <c r="C108" s="25"/>
      <c r="D108" s="25" t="s">
        <v>107</v>
      </c>
      <c r="E108" s="25"/>
      <c r="F108" s="26">
        <v>42095</v>
      </c>
      <c r="G108" s="25"/>
      <c r="H108" s="25" t="s">
        <v>118</v>
      </c>
      <c r="I108" s="25"/>
      <c r="J108" s="25" t="s">
        <v>146</v>
      </c>
      <c r="K108" s="25"/>
      <c r="L108" s="25" t="s">
        <v>204</v>
      </c>
      <c r="M108" s="25"/>
      <c r="N108" s="25" t="s">
        <v>39</v>
      </c>
      <c r="O108" s="25"/>
      <c r="P108" s="27">
        <v>-30000</v>
      </c>
      <c r="Q108" s="25"/>
      <c r="R108" s="27">
        <f>ROUND(R107+P108,5)</f>
        <v>-30000</v>
      </c>
    </row>
    <row r="109" spans="1:18" x14ac:dyDescent="0.25">
      <c r="A109" s="25"/>
      <c r="B109" s="25"/>
      <c r="C109" s="25"/>
      <c r="D109" s="25" t="s">
        <v>107</v>
      </c>
      <c r="E109" s="25"/>
      <c r="F109" s="26">
        <v>42095</v>
      </c>
      <c r="G109" s="25"/>
      <c r="H109" s="25" t="s">
        <v>119</v>
      </c>
      <c r="I109" s="25"/>
      <c r="J109" s="25" t="s">
        <v>156</v>
      </c>
      <c r="K109" s="25"/>
      <c r="L109" s="25" t="s">
        <v>205</v>
      </c>
      <c r="M109" s="25"/>
      <c r="N109" s="25" t="s">
        <v>39</v>
      </c>
      <c r="O109" s="25"/>
      <c r="P109" s="27">
        <v>-100000</v>
      </c>
      <c r="Q109" s="25"/>
      <c r="R109" s="27">
        <f>ROUND(R108+P109,5)</f>
        <v>-130000</v>
      </c>
    </row>
    <row r="110" spans="1:18" x14ac:dyDescent="0.25">
      <c r="A110" s="25"/>
      <c r="B110" s="25"/>
      <c r="C110" s="25"/>
      <c r="D110" s="25" t="s">
        <v>107</v>
      </c>
      <c r="E110" s="25"/>
      <c r="F110" s="26">
        <v>42095</v>
      </c>
      <c r="G110" s="25"/>
      <c r="H110" s="25" t="s">
        <v>119</v>
      </c>
      <c r="I110" s="25"/>
      <c r="J110" s="25" t="s">
        <v>156</v>
      </c>
      <c r="K110" s="25"/>
      <c r="L110" s="25" t="s">
        <v>206</v>
      </c>
      <c r="M110" s="25"/>
      <c r="N110" s="25" t="s">
        <v>39</v>
      </c>
      <c r="O110" s="25"/>
      <c r="P110" s="27">
        <v>-100000</v>
      </c>
      <c r="Q110" s="25"/>
      <c r="R110" s="27">
        <f>ROUND(R109+P110,5)</f>
        <v>-230000</v>
      </c>
    </row>
    <row r="111" spans="1:18" x14ac:dyDescent="0.25">
      <c r="A111" s="25"/>
      <c r="B111" s="25"/>
      <c r="C111" s="25"/>
      <c r="D111" s="25" t="s">
        <v>107</v>
      </c>
      <c r="E111" s="25"/>
      <c r="F111" s="26">
        <v>42095</v>
      </c>
      <c r="G111" s="25"/>
      <c r="H111" s="25" t="s">
        <v>119</v>
      </c>
      <c r="I111" s="25"/>
      <c r="J111" s="25" t="s">
        <v>156</v>
      </c>
      <c r="K111" s="25"/>
      <c r="L111" s="25" t="s">
        <v>207</v>
      </c>
      <c r="M111" s="25"/>
      <c r="N111" s="25" t="s">
        <v>39</v>
      </c>
      <c r="O111" s="25"/>
      <c r="P111" s="27">
        <v>-100000</v>
      </c>
      <c r="Q111" s="25"/>
      <c r="R111" s="27">
        <f>ROUND(R110+P111,5)</f>
        <v>-330000</v>
      </c>
    </row>
    <row r="112" spans="1:18" ht="15.75" thickBot="1" x14ac:dyDescent="0.3">
      <c r="A112" s="25"/>
      <c r="B112" s="25"/>
      <c r="C112" s="25"/>
      <c r="D112" s="25" t="s">
        <v>104</v>
      </c>
      <c r="E112" s="25"/>
      <c r="F112" s="26">
        <v>42121</v>
      </c>
      <c r="G112" s="25"/>
      <c r="H112" s="25"/>
      <c r="I112" s="25"/>
      <c r="J112" s="25" t="s">
        <v>151</v>
      </c>
      <c r="K112" s="25"/>
      <c r="L112" s="25" t="s">
        <v>194</v>
      </c>
      <c r="M112" s="25"/>
      <c r="N112" s="25" t="s">
        <v>33</v>
      </c>
      <c r="O112" s="25"/>
      <c r="P112" s="28">
        <v>5000</v>
      </c>
      <c r="Q112" s="25"/>
      <c r="R112" s="28">
        <f>ROUND(R111+P112,5)</f>
        <v>-325000</v>
      </c>
    </row>
    <row r="113" spans="1:18" x14ac:dyDescent="0.25">
      <c r="A113" s="25"/>
      <c r="B113" s="25" t="s">
        <v>72</v>
      </c>
      <c r="C113" s="25"/>
      <c r="D113" s="25"/>
      <c r="E113" s="25"/>
      <c r="F113" s="26"/>
      <c r="G113" s="25"/>
      <c r="H113" s="25"/>
      <c r="I113" s="25"/>
      <c r="J113" s="25"/>
      <c r="K113" s="25"/>
      <c r="L113" s="25"/>
      <c r="M113" s="25"/>
      <c r="N113" s="25"/>
      <c r="O113" s="25"/>
      <c r="P113" s="27">
        <f>ROUND(SUM(P107:P112),5)</f>
        <v>-325000</v>
      </c>
      <c r="Q113" s="25"/>
      <c r="R113" s="27">
        <f>R112</f>
        <v>-325000</v>
      </c>
    </row>
    <row r="114" spans="1:18" ht="30" customHeight="1" x14ac:dyDescent="0.25">
      <c r="A114" s="22"/>
      <c r="B114" s="22" t="s">
        <v>73</v>
      </c>
      <c r="C114" s="22"/>
      <c r="D114" s="22"/>
      <c r="E114" s="22"/>
      <c r="F114" s="24"/>
      <c r="G114" s="22"/>
      <c r="H114" s="22"/>
      <c r="I114" s="22"/>
      <c r="J114" s="22"/>
      <c r="K114" s="22"/>
      <c r="L114" s="22"/>
      <c r="M114" s="22"/>
      <c r="N114" s="22"/>
      <c r="O114" s="22"/>
      <c r="P114" s="23"/>
      <c r="Q114" s="22"/>
      <c r="R114" s="23">
        <v>0</v>
      </c>
    </row>
    <row r="115" spans="1:18" x14ac:dyDescent="0.25">
      <c r="A115" s="22"/>
      <c r="B115" s="22"/>
      <c r="C115" s="22" t="s">
        <v>74</v>
      </c>
      <c r="D115" s="22"/>
      <c r="E115" s="22"/>
      <c r="F115" s="24"/>
      <c r="G115" s="22"/>
      <c r="H115" s="22"/>
      <c r="I115" s="22"/>
      <c r="J115" s="22"/>
      <c r="K115" s="22"/>
      <c r="L115" s="22"/>
      <c r="M115" s="22"/>
      <c r="N115" s="22"/>
      <c r="O115" s="22"/>
      <c r="P115" s="23"/>
      <c r="Q115" s="22"/>
      <c r="R115" s="23">
        <v>0</v>
      </c>
    </row>
    <row r="116" spans="1:18" x14ac:dyDescent="0.25">
      <c r="A116" s="25"/>
      <c r="B116" s="25"/>
      <c r="C116" s="25"/>
      <c r="D116" s="25" t="s">
        <v>104</v>
      </c>
      <c r="E116" s="25"/>
      <c r="F116" s="26">
        <v>42107</v>
      </c>
      <c r="G116" s="25"/>
      <c r="H116" s="25"/>
      <c r="I116" s="25"/>
      <c r="J116" s="25" t="s">
        <v>132</v>
      </c>
      <c r="K116" s="25"/>
      <c r="L116" s="25" t="s">
        <v>174</v>
      </c>
      <c r="M116" s="25"/>
      <c r="N116" s="25" t="s">
        <v>33</v>
      </c>
      <c r="O116" s="25"/>
      <c r="P116" s="27">
        <v>265.99</v>
      </c>
      <c r="Q116" s="25"/>
      <c r="R116" s="27">
        <f>ROUND(R115+P116,5)</f>
        <v>265.99</v>
      </c>
    </row>
    <row r="117" spans="1:18" x14ac:dyDescent="0.25">
      <c r="A117" s="25"/>
      <c r="B117" s="25"/>
      <c r="C117" s="25"/>
      <c r="D117" s="25" t="s">
        <v>104</v>
      </c>
      <c r="E117" s="25"/>
      <c r="F117" s="26">
        <v>42107</v>
      </c>
      <c r="G117" s="25"/>
      <c r="H117" s="25"/>
      <c r="I117" s="25"/>
      <c r="J117" s="25" t="s">
        <v>133</v>
      </c>
      <c r="K117" s="25"/>
      <c r="L117" s="25" t="s">
        <v>175</v>
      </c>
      <c r="M117" s="25"/>
      <c r="N117" s="25" t="s">
        <v>33</v>
      </c>
      <c r="O117" s="25"/>
      <c r="P117" s="27">
        <v>298.77999999999997</v>
      </c>
      <c r="Q117" s="25"/>
      <c r="R117" s="27">
        <f>ROUND(R116+P117,5)</f>
        <v>564.77</v>
      </c>
    </row>
    <row r="118" spans="1:18" x14ac:dyDescent="0.25">
      <c r="A118" s="25"/>
      <c r="B118" s="25"/>
      <c r="C118" s="25"/>
      <c r="D118" s="25" t="s">
        <v>104</v>
      </c>
      <c r="E118" s="25"/>
      <c r="F118" s="26">
        <v>42108</v>
      </c>
      <c r="G118" s="25"/>
      <c r="H118" s="25"/>
      <c r="I118" s="25"/>
      <c r="J118" s="25" t="s">
        <v>134</v>
      </c>
      <c r="K118" s="25"/>
      <c r="L118" s="25" t="s">
        <v>208</v>
      </c>
      <c r="M118" s="25"/>
      <c r="N118" s="25" t="s">
        <v>33</v>
      </c>
      <c r="O118" s="25"/>
      <c r="P118" s="27">
        <v>62.2</v>
      </c>
      <c r="Q118" s="25"/>
      <c r="R118" s="27">
        <f>ROUND(R117+P118,5)</f>
        <v>626.97</v>
      </c>
    </row>
    <row r="119" spans="1:18" ht="15.75" thickBot="1" x14ac:dyDescent="0.3">
      <c r="A119" s="25"/>
      <c r="B119" s="25"/>
      <c r="C119" s="25"/>
      <c r="D119" s="25" t="s">
        <v>104</v>
      </c>
      <c r="E119" s="25"/>
      <c r="F119" s="26">
        <v>42121</v>
      </c>
      <c r="G119" s="25"/>
      <c r="H119" s="25"/>
      <c r="I119" s="25"/>
      <c r="J119" s="25" t="s">
        <v>150</v>
      </c>
      <c r="K119" s="25"/>
      <c r="L119" s="25" t="s">
        <v>192</v>
      </c>
      <c r="M119" s="25"/>
      <c r="N119" s="25" t="s">
        <v>33</v>
      </c>
      <c r="O119" s="25"/>
      <c r="P119" s="28">
        <v>36.81</v>
      </c>
      <c r="Q119" s="25"/>
      <c r="R119" s="28">
        <f>ROUND(R118+P119,5)</f>
        <v>663.78</v>
      </c>
    </row>
    <row r="120" spans="1:18" x14ac:dyDescent="0.25">
      <c r="A120" s="25"/>
      <c r="B120" s="25"/>
      <c r="C120" s="25" t="s">
        <v>75</v>
      </c>
      <c r="D120" s="25"/>
      <c r="E120" s="25"/>
      <c r="F120" s="26"/>
      <c r="G120" s="25"/>
      <c r="H120" s="25"/>
      <c r="I120" s="25"/>
      <c r="J120" s="25"/>
      <c r="K120" s="25"/>
      <c r="L120" s="25"/>
      <c r="M120" s="25"/>
      <c r="N120" s="25"/>
      <c r="O120" s="25"/>
      <c r="P120" s="27">
        <f>ROUND(SUM(P115:P119),5)</f>
        <v>663.78</v>
      </c>
      <c r="Q120" s="25"/>
      <c r="R120" s="27">
        <f>R119</f>
        <v>663.78</v>
      </c>
    </row>
    <row r="121" spans="1:18" ht="30" customHeight="1" x14ac:dyDescent="0.25">
      <c r="A121" s="22"/>
      <c r="B121" s="22"/>
      <c r="C121" s="22" t="s">
        <v>76</v>
      </c>
      <c r="D121" s="22"/>
      <c r="E121" s="22"/>
      <c r="F121" s="24"/>
      <c r="G121" s="22"/>
      <c r="H121" s="22"/>
      <c r="I121" s="22"/>
      <c r="J121" s="22"/>
      <c r="K121" s="22"/>
      <c r="L121" s="22"/>
      <c r="M121" s="22"/>
      <c r="N121" s="22"/>
      <c r="O121" s="22"/>
      <c r="P121" s="23"/>
      <c r="Q121" s="22"/>
      <c r="R121" s="23">
        <v>0</v>
      </c>
    </row>
    <row r="122" spans="1:18" ht="15.75" thickBot="1" x14ac:dyDescent="0.3">
      <c r="A122" s="21"/>
      <c r="B122" s="21"/>
      <c r="C122" s="21"/>
      <c r="D122" s="25" t="s">
        <v>104</v>
      </c>
      <c r="E122" s="25"/>
      <c r="F122" s="26">
        <v>42116</v>
      </c>
      <c r="G122" s="25"/>
      <c r="H122" s="25"/>
      <c r="I122" s="25"/>
      <c r="J122" s="25" t="s">
        <v>142</v>
      </c>
      <c r="K122" s="25"/>
      <c r="L122" s="25" t="s">
        <v>209</v>
      </c>
      <c r="M122" s="25"/>
      <c r="N122" s="25" t="s">
        <v>33</v>
      </c>
      <c r="O122" s="25"/>
      <c r="P122" s="29">
        <v>300</v>
      </c>
      <c r="Q122" s="25"/>
      <c r="R122" s="29">
        <f>ROUND(R121+P122,5)</f>
        <v>300</v>
      </c>
    </row>
    <row r="123" spans="1:18" ht="15.75" thickBot="1" x14ac:dyDescent="0.3">
      <c r="A123" s="25"/>
      <c r="B123" s="25"/>
      <c r="C123" s="25" t="s">
        <v>77</v>
      </c>
      <c r="D123" s="25"/>
      <c r="E123" s="25"/>
      <c r="F123" s="26"/>
      <c r="G123" s="25"/>
      <c r="H123" s="25"/>
      <c r="I123" s="25"/>
      <c r="J123" s="25"/>
      <c r="K123" s="25"/>
      <c r="L123" s="25"/>
      <c r="M123" s="25"/>
      <c r="N123" s="25"/>
      <c r="O123" s="25"/>
      <c r="P123" s="30">
        <f>ROUND(SUM(P121:P122),5)</f>
        <v>300</v>
      </c>
      <c r="Q123" s="25"/>
      <c r="R123" s="30">
        <f>R122</f>
        <v>300</v>
      </c>
    </row>
    <row r="124" spans="1:18" ht="30" customHeight="1" x14ac:dyDescent="0.25">
      <c r="A124" s="25"/>
      <c r="B124" s="25" t="s">
        <v>78</v>
      </c>
      <c r="C124" s="25"/>
      <c r="D124" s="25"/>
      <c r="E124" s="25"/>
      <c r="F124" s="26"/>
      <c r="G124" s="25"/>
      <c r="H124" s="25"/>
      <c r="I124" s="25"/>
      <c r="J124" s="25"/>
      <c r="K124" s="25"/>
      <c r="L124" s="25"/>
      <c r="M124" s="25"/>
      <c r="N124" s="25"/>
      <c r="O124" s="25"/>
      <c r="P124" s="27">
        <f>ROUND(P120+P123,5)</f>
        <v>963.78</v>
      </c>
      <c r="Q124" s="25"/>
      <c r="R124" s="27">
        <f>ROUND(R120+R123,5)</f>
        <v>963.78</v>
      </c>
    </row>
    <row r="125" spans="1:18" ht="30" customHeight="1" x14ac:dyDescent="0.25">
      <c r="A125" s="22"/>
      <c r="B125" s="22" t="s">
        <v>79</v>
      </c>
      <c r="C125" s="22"/>
      <c r="D125" s="22"/>
      <c r="E125" s="22"/>
      <c r="F125" s="24"/>
      <c r="G125" s="22"/>
      <c r="H125" s="22"/>
      <c r="I125" s="22"/>
      <c r="J125" s="22"/>
      <c r="K125" s="22"/>
      <c r="L125" s="22"/>
      <c r="M125" s="22"/>
      <c r="N125" s="22"/>
      <c r="O125" s="22"/>
      <c r="P125" s="23"/>
      <c r="Q125" s="22"/>
      <c r="R125" s="23">
        <v>0</v>
      </c>
    </row>
    <row r="126" spans="1:18" ht="15.75" thickBot="1" x14ac:dyDescent="0.3">
      <c r="A126" s="21"/>
      <c r="B126" s="21"/>
      <c r="C126" s="21"/>
      <c r="D126" s="25" t="s">
        <v>104</v>
      </c>
      <c r="E126" s="25"/>
      <c r="F126" s="26">
        <v>42121</v>
      </c>
      <c r="G126" s="25"/>
      <c r="H126" s="25" t="s">
        <v>113</v>
      </c>
      <c r="I126" s="25"/>
      <c r="J126" s="25" t="s">
        <v>147</v>
      </c>
      <c r="K126" s="25"/>
      <c r="L126" s="25" t="s">
        <v>190</v>
      </c>
      <c r="M126" s="25"/>
      <c r="N126" s="25" t="s">
        <v>33</v>
      </c>
      <c r="O126" s="25"/>
      <c r="P126" s="28">
        <v>3250</v>
      </c>
      <c r="Q126" s="25"/>
      <c r="R126" s="28">
        <f>ROUND(R125+P126,5)</f>
        <v>3250</v>
      </c>
    </row>
    <row r="127" spans="1:18" x14ac:dyDescent="0.25">
      <c r="A127" s="25"/>
      <c r="B127" s="25" t="s">
        <v>80</v>
      </c>
      <c r="C127" s="25"/>
      <c r="D127" s="25"/>
      <c r="E127" s="25"/>
      <c r="F127" s="26"/>
      <c r="G127" s="25"/>
      <c r="H127" s="25"/>
      <c r="I127" s="25"/>
      <c r="J127" s="25"/>
      <c r="K127" s="25"/>
      <c r="L127" s="25"/>
      <c r="M127" s="25"/>
      <c r="N127" s="25"/>
      <c r="O127" s="25"/>
      <c r="P127" s="27">
        <f>ROUND(SUM(P125:P126),5)</f>
        <v>3250</v>
      </c>
      <c r="Q127" s="25"/>
      <c r="R127" s="27">
        <f>R126</f>
        <v>3250</v>
      </c>
    </row>
    <row r="128" spans="1:18" ht="30" customHeight="1" x14ac:dyDescent="0.25">
      <c r="A128" s="22"/>
      <c r="B128" s="22" t="s">
        <v>81</v>
      </c>
      <c r="C128" s="22"/>
      <c r="D128" s="22"/>
      <c r="E128" s="22"/>
      <c r="F128" s="24"/>
      <c r="G128" s="22"/>
      <c r="H128" s="22"/>
      <c r="I128" s="22"/>
      <c r="J128" s="22"/>
      <c r="K128" s="22"/>
      <c r="L128" s="22"/>
      <c r="M128" s="22"/>
      <c r="N128" s="22"/>
      <c r="O128" s="22"/>
      <c r="P128" s="23"/>
      <c r="Q128" s="22"/>
      <c r="R128" s="23">
        <v>0</v>
      </c>
    </row>
    <row r="129" spans="1:18" x14ac:dyDescent="0.25">
      <c r="A129" s="22"/>
      <c r="B129" s="22"/>
      <c r="C129" s="22" t="s">
        <v>82</v>
      </c>
      <c r="D129" s="22"/>
      <c r="E129" s="22"/>
      <c r="F129" s="24"/>
      <c r="G129" s="22"/>
      <c r="H129" s="22"/>
      <c r="I129" s="22"/>
      <c r="J129" s="22"/>
      <c r="K129" s="22"/>
      <c r="L129" s="22"/>
      <c r="M129" s="22"/>
      <c r="N129" s="22"/>
      <c r="O129" s="22"/>
      <c r="P129" s="23"/>
      <c r="Q129" s="22"/>
      <c r="R129" s="23">
        <v>0</v>
      </c>
    </row>
    <row r="130" spans="1:18" ht="15.75" thickBot="1" x14ac:dyDescent="0.3">
      <c r="A130" s="21"/>
      <c r="B130" s="21"/>
      <c r="C130" s="21"/>
      <c r="D130" s="25" t="s">
        <v>104</v>
      </c>
      <c r="E130" s="25"/>
      <c r="F130" s="26">
        <v>42123</v>
      </c>
      <c r="G130" s="25"/>
      <c r="H130" s="25"/>
      <c r="I130" s="25"/>
      <c r="J130" s="25" t="s">
        <v>155</v>
      </c>
      <c r="K130" s="25"/>
      <c r="L130" s="25" t="s">
        <v>198</v>
      </c>
      <c r="M130" s="25"/>
      <c r="N130" s="25" t="s">
        <v>33</v>
      </c>
      <c r="O130" s="25"/>
      <c r="P130" s="28">
        <v>255</v>
      </c>
      <c r="Q130" s="25"/>
      <c r="R130" s="28">
        <f>ROUND(R129+P130,5)</f>
        <v>255</v>
      </c>
    </row>
    <row r="131" spans="1:18" x14ac:dyDescent="0.25">
      <c r="A131" s="25"/>
      <c r="B131" s="25"/>
      <c r="C131" s="25" t="s">
        <v>83</v>
      </c>
      <c r="D131" s="25"/>
      <c r="E131" s="25"/>
      <c r="F131" s="26"/>
      <c r="G131" s="25"/>
      <c r="H131" s="25"/>
      <c r="I131" s="25"/>
      <c r="J131" s="25"/>
      <c r="K131" s="25"/>
      <c r="L131" s="25"/>
      <c r="M131" s="25"/>
      <c r="N131" s="25"/>
      <c r="O131" s="25"/>
      <c r="P131" s="27">
        <f>ROUND(SUM(P129:P130),5)</f>
        <v>255</v>
      </c>
      <c r="Q131" s="25"/>
      <c r="R131" s="27">
        <f>R130</f>
        <v>255</v>
      </c>
    </row>
    <row r="132" spans="1:18" ht="30" customHeight="1" x14ac:dyDescent="0.25">
      <c r="A132" s="22"/>
      <c r="B132" s="22"/>
      <c r="C132" s="22" t="s">
        <v>84</v>
      </c>
      <c r="D132" s="22"/>
      <c r="E132" s="22"/>
      <c r="F132" s="24"/>
      <c r="G132" s="22"/>
      <c r="H132" s="22"/>
      <c r="I132" s="22"/>
      <c r="J132" s="22"/>
      <c r="K132" s="22"/>
      <c r="L132" s="22"/>
      <c r="M132" s="22"/>
      <c r="N132" s="22"/>
      <c r="O132" s="22"/>
      <c r="P132" s="23"/>
      <c r="Q132" s="22"/>
      <c r="R132" s="23">
        <v>0</v>
      </c>
    </row>
    <row r="133" spans="1:18" ht="15.75" thickBot="1" x14ac:dyDescent="0.3">
      <c r="A133" s="21"/>
      <c r="B133" s="21"/>
      <c r="C133" s="21"/>
      <c r="D133" s="25" t="s">
        <v>104</v>
      </c>
      <c r="E133" s="25"/>
      <c r="F133" s="26">
        <v>42103</v>
      </c>
      <c r="G133" s="25"/>
      <c r="H133" s="25"/>
      <c r="I133" s="25"/>
      <c r="J133" s="25" t="s">
        <v>124</v>
      </c>
      <c r="K133" s="25"/>
      <c r="L133" s="25" t="s">
        <v>165</v>
      </c>
      <c r="M133" s="25"/>
      <c r="N133" s="25" t="s">
        <v>33</v>
      </c>
      <c r="O133" s="25"/>
      <c r="P133" s="29">
        <v>9</v>
      </c>
      <c r="Q133" s="25"/>
      <c r="R133" s="29">
        <f>ROUND(R132+P133,5)</f>
        <v>9</v>
      </c>
    </row>
    <row r="134" spans="1:18" ht="15.75" thickBot="1" x14ac:dyDescent="0.3">
      <c r="A134" s="25"/>
      <c r="B134" s="25"/>
      <c r="C134" s="25" t="s">
        <v>85</v>
      </c>
      <c r="D134" s="25"/>
      <c r="E134" s="25"/>
      <c r="F134" s="26"/>
      <c r="G134" s="25"/>
      <c r="H134" s="25"/>
      <c r="I134" s="25"/>
      <c r="J134" s="25"/>
      <c r="K134" s="25"/>
      <c r="L134" s="25"/>
      <c r="M134" s="25"/>
      <c r="N134" s="25"/>
      <c r="O134" s="25"/>
      <c r="P134" s="30">
        <f>ROUND(SUM(P132:P133),5)</f>
        <v>9</v>
      </c>
      <c r="Q134" s="25"/>
      <c r="R134" s="30">
        <f>R133</f>
        <v>9</v>
      </c>
    </row>
    <row r="135" spans="1:18" ht="30" customHeight="1" x14ac:dyDescent="0.25">
      <c r="A135" s="25"/>
      <c r="B135" s="25" t="s">
        <v>86</v>
      </c>
      <c r="C135" s="25"/>
      <c r="D135" s="25"/>
      <c r="E135" s="25"/>
      <c r="F135" s="26"/>
      <c r="G135" s="25"/>
      <c r="H135" s="25"/>
      <c r="I135" s="25"/>
      <c r="J135" s="25"/>
      <c r="K135" s="25"/>
      <c r="L135" s="25"/>
      <c r="M135" s="25"/>
      <c r="N135" s="25"/>
      <c r="O135" s="25"/>
      <c r="P135" s="27">
        <f>ROUND(P131+P134,5)</f>
        <v>264</v>
      </c>
      <c r="Q135" s="25"/>
      <c r="R135" s="27">
        <f>ROUND(R131+R134,5)</f>
        <v>264</v>
      </c>
    </row>
    <row r="136" spans="1:18" ht="30" customHeight="1" x14ac:dyDescent="0.25">
      <c r="A136" s="22"/>
      <c r="B136" s="22" t="s">
        <v>87</v>
      </c>
      <c r="C136" s="22"/>
      <c r="D136" s="22"/>
      <c r="E136" s="22"/>
      <c r="F136" s="24"/>
      <c r="G136" s="22"/>
      <c r="H136" s="22"/>
      <c r="I136" s="22"/>
      <c r="J136" s="22"/>
      <c r="K136" s="22"/>
      <c r="L136" s="22"/>
      <c r="M136" s="22"/>
      <c r="N136" s="22"/>
      <c r="O136" s="22"/>
      <c r="P136" s="23"/>
      <c r="Q136" s="22"/>
      <c r="R136" s="23">
        <v>0</v>
      </c>
    </row>
    <row r="137" spans="1:18" x14ac:dyDescent="0.25">
      <c r="A137" s="22"/>
      <c r="B137" s="22"/>
      <c r="C137" s="22" t="s">
        <v>88</v>
      </c>
      <c r="D137" s="22"/>
      <c r="E137" s="22"/>
      <c r="F137" s="24"/>
      <c r="G137" s="22"/>
      <c r="H137" s="22"/>
      <c r="I137" s="22"/>
      <c r="J137" s="22"/>
      <c r="K137" s="22"/>
      <c r="L137" s="22"/>
      <c r="M137" s="22"/>
      <c r="N137" s="22"/>
      <c r="O137" s="22"/>
      <c r="P137" s="23"/>
      <c r="Q137" s="22"/>
      <c r="R137" s="23">
        <v>0</v>
      </c>
    </row>
    <row r="138" spans="1:18" ht="15.75" thickBot="1" x14ac:dyDescent="0.3">
      <c r="A138" s="21"/>
      <c r="B138" s="21"/>
      <c r="C138" s="21"/>
      <c r="D138" s="25" t="s">
        <v>104</v>
      </c>
      <c r="E138" s="25"/>
      <c r="F138" s="26">
        <v>42107</v>
      </c>
      <c r="G138" s="25"/>
      <c r="H138" s="25" t="s">
        <v>110</v>
      </c>
      <c r="I138" s="25"/>
      <c r="J138" s="25" t="s">
        <v>130</v>
      </c>
      <c r="K138" s="25"/>
      <c r="L138" s="25" t="s">
        <v>171</v>
      </c>
      <c r="M138" s="25"/>
      <c r="N138" s="25" t="s">
        <v>33</v>
      </c>
      <c r="O138" s="25"/>
      <c r="P138" s="28">
        <v>80</v>
      </c>
      <c r="Q138" s="25"/>
      <c r="R138" s="28">
        <f>ROUND(R137+P138,5)</f>
        <v>80</v>
      </c>
    </row>
    <row r="139" spans="1:18" x14ac:dyDescent="0.25">
      <c r="A139" s="25"/>
      <c r="B139" s="25"/>
      <c r="C139" s="25" t="s">
        <v>89</v>
      </c>
      <c r="D139" s="25"/>
      <c r="E139" s="25"/>
      <c r="F139" s="26"/>
      <c r="G139" s="25"/>
      <c r="H139" s="25"/>
      <c r="I139" s="25"/>
      <c r="J139" s="25"/>
      <c r="K139" s="25"/>
      <c r="L139" s="25"/>
      <c r="M139" s="25"/>
      <c r="N139" s="25"/>
      <c r="O139" s="25"/>
      <c r="P139" s="27">
        <f>ROUND(SUM(P137:P138),5)</f>
        <v>80</v>
      </c>
      <c r="Q139" s="25"/>
      <c r="R139" s="27">
        <f>R138</f>
        <v>80</v>
      </c>
    </row>
    <row r="140" spans="1:18" ht="30" customHeight="1" x14ac:dyDescent="0.25">
      <c r="A140" s="22"/>
      <c r="B140" s="22"/>
      <c r="C140" s="22" t="s">
        <v>90</v>
      </c>
      <c r="D140" s="22"/>
      <c r="E140" s="22"/>
      <c r="F140" s="24"/>
      <c r="G140" s="22"/>
      <c r="H140" s="22"/>
      <c r="I140" s="22"/>
      <c r="J140" s="22"/>
      <c r="K140" s="22"/>
      <c r="L140" s="22"/>
      <c r="M140" s="22"/>
      <c r="N140" s="22"/>
      <c r="O140" s="22"/>
      <c r="P140" s="23"/>
      <c r="Q140" s="22"/>
      <c r="R140" s="23">
        <v>0</v>
      </c>
    </row>
    <row r="141" spans="1:18" x14ac:dyDescent="0.25">
      <c r="A141" s="25"/>
      <c r="B141" s="25"/>
      <c r="C141" s="25"/>
      <c r="D141" s="25" t="s">
        <v>104</v>
      </c>
      <c r="E141" s="25"/>
      <c r="F141" s="26">
        <v>42104</v>
      </c>
      <c r="G141" s="25"/>
      <c r="H141" s="25"/>
      <c r="I141" s="25"/>
      <c r="J141" s="25" t="s">
        <v>127</v>
      </c>
      <c r="K141" s="25"/>
      <c r="L141" s="25" t="s">
        <v>168</v>
      </c>
      <c r="M141" s="25"/>
      <c r="N141" s="25" t="s">
        <v>33</v>
      </c>
      <c r="O141" s="25"/>
      <c r="P141" s="27">
        <v>54.44</v>
      </c>
      <c r="Q141" s="25"/>
      <c r="R141" s="27">
        <f>ROUND(R140+P141,5)</f>
        <v>54.44</v>
      </c>
    </row>
    <row r="142" spans="1:18" ht="15.75" thickBot="1" x14ac:dyDescent="0.3">
      <c r="A142" s="25"/>
      <c r="B142" s="25"/>
      <c r="C142" s="25"/>
      <c r="D142" s="25" t="s">
        <v>104</v>
      </c>
      <c r="E142" s="25"/>
      <c r="F142" s="26">
        <v>42117</v>
      </c>
      <c r="G142" s="25"/>
      <c r="H142" s="25"/>
      <c r="I142" s="25"/>
      <c r="J142" s="25" t="s">
        <v>143</v>
      </c>
      <c r="K142" s="25"/>
      <c r="L142" s="25" t="s">
        <v>187</v>
      </c>
      <c r="M142" s="25"/>
      <c r="N142" s="25" t="s">
        <v>33</v>
      </c>
      <c r="O142" s="25"/>
      <c r="P142" s="29">
        <v>60</v>
      </c>
      <c r="Q142" s="25"/>
      <c r="R142" s="29">
        <f>ROUND(R141+P142,5)</f>
        <v>114.44</v>
      </c>
    </row>
    <row r="143" spans="1:18" ht="15.75" thickBot="1" x14ac:dyDescent="0.3">
      <c r="A143" s="25"/>
      <c r="B143" s="25"/>
      <c r="C143" s="25" t="s">
        <v>91</v>
      </c>
      <c r="D143" s="25"/>
      <c r="E143" s="25"/>
      <c r="F143" s="26"/>
      <c r="G143" s="25"/>
      <c r="H143" s="25"/>
      <c r="I143" s="25"/>
      <c r="J143" s="25"/>
      <c r="K143" s="25"/>
      <c r="L143" s="25"/>
      <c r="M143" s="25"/>
      <c r="N143" s="25"/>
      <c r="O143" s="25"/>
      <c r="P143" s="30">
        <f>ROUND(SUM(P140:P142),5)</f>
        <v>114.44</v>
      </c>
      <c r="Q143" s="25"/>
      <c r="R143" s="30">
        <f>R142</f>
        <v>114.44</v>
      </c>
    </row>
    <row r="144" spans="1:18" ht="30" customHeight="1" x14ac:dyDescent="0.25">
      <c r="A144" s="25"/>
      <c r="B144" s="25" t="s">
        <v>92</v>
      </c>
      <c r="C144" s="25"/>
      <c r="D144" s="25"/>
      <c r="E144" s="25"/>
      <c r="F144" s="26"/>
      <c r="G144" s="25"/>
      <c r="H144" s="25"/>
      <c r="I144" s="25"/>
      <c r="J144" s="25"/>
      <c r="K144" s="25"/>
      <c r="L144" s="25"/>
      <c r="M144" s="25"/>
      <c r="N144" s="25"/>
      <c r="O144" s="25"/>
      <c r="P144" s="27">
        <f>ROUND(P139+P143,5)</f>
        <v>194.44</v>
      </c>
      <c r="Q144" s="25"/>
      <c r="R144" s="27">
        <f>ROUND(R139+R143,5)</f>
        <v>194.44</v>
      </c>
    </row>
    <row r="145" spans="1:18" ht="30" customHeight="1" x14ac:dyDescent="0.25">
      <c r="A145" s="22"/>
      <c r="B145" s="22" t="s">
        <v>93</v>
      </c>
      <c r="C145" s="22"/>
      <c r="D145" s="22"/>
      <c r="E145" s="22"/>
      <c r="F145" s="24"/>
      <c r="G145" s="22"/>
      <c r="H145" s="22"/>
      <c r="I145" s="22"/>
      <c r="J145" s="22"/>
      <c r="K145" s="22"/>
      <c r="L145" s="22"/>
      <c r="M145" s="22"/>
      <c r="N145" s="22"/>
      <c r="O145" s="22"/>
      <c r="P145" s="23"/>
      <c r="Q145" s="22"/>
      <c r="R145" s="23">
        <v>0</v>
      </c>
    </row>
    <row r="146" spans="1:18" x14ac:dyDescent="0.25">
      <c r="A146" s="25"/>
      <c r="B146" s="25"/>
      <c r="C146" s="25"/>
      <c r="D146" s="25" t="s">
        <v>104</v>
      </c>
      <c r="E146" s="25"/>
      <c r="F146" s="26">
        <v>42095</v>
      </c>
      <c r="G146" s="25"/>
      <c r="H146" s="25" t="s">
        <v>108</v>
      </c>
      <c r="I146" s="25"/>
      <c r="J146" s="25" t="s">
        <v>120</v>
      </c>
      <c r="K146" s="25"/>
      <c r="L146" s="25" t="s">
        <v>161</v>
      </c>
      <c r="M146" s="25"/>
      <c r="N146" s="25" t="s">
        <v>33</v>
      </c>
      <c r="O146" s="25"/>
      <c r="P146" s="27">
        <v>99.13</v>
      </c>
      <c r="Q146" s="25"/>
      <c r="R146" s="27">
        <f t="shared" ref="R146:R156" si="3">ROUND(R145+P146,5)</f>
        <v>99.13</v>
      </c>
    </row>
    <row r="147" spans="1:18" x14ac:dyDescent="0.25">
      <c r="A147" s="25"/>
      <c r="B147" s="25"/>
      <c r="C147" s="25"/>
      <c r="D147" s="25" t="s">
        <v>104</v>
      </c>
      <c r="E147" s="25"/>
      <c r="F147" s="26">
        <v>42114</v>
      </c>
      <c r="G147" s="25"/>
      <c r="H147" s="25"/>
      <c r="I147" s="25"/>
      <c r="J147" s="25" t="s">
        <v>136</v>
      </c>
      <c r="K147" s="25"/>
      <c r="L147" s="25" t="s">
        <v>179</v>
      </c>
      <c r="M147" s="25"/>
      <c r="N147" s="25" t="s">
        <v>33</v>
      </c>
      <c r="O147" s="25"/>
      <c r="P147" s="27">
        <v>325.47000000000003</v>
      </c>
      <c r="Q147" s="25"/>
      <c r="R147" s="27">
        <f t="shared" si="3"/>
        <v>424.6</v>
      </c>
    </row>
    <row r="148" spans="1:18" x14ac:dyDescent="0.25">
      <c r="A148" s="25"/>
      <c r="B148" s="25"/>
      <c r="C148" s="25"/>
      <c r="D148" s="25" t="s">
        <v>104</v>
      </c>
      <c r="E148" s="25"/>
      <c r="F148" s="26">
        <v>42115</v>
      </c>
      <c r="G148" s="25"/>
      <c r="H148" s="25"/>
      <c r="I148" s="25"/>
      <c r="J148" s="25" t="s">
        <v>137</v>
      </c>
      <c r="K148" s="25"/>
      <c r="L148" s="25" t="s">
        <v>210</v>
      </c>
      <c r="M148" s="25"/>
      <c r="N148" s="25" t="s">
        <v>33</v>
      </c>
      <c r="O148" s="25"/>
      <c r="P148" s="27">
        <v>539.29</v>
      </c>
      <c r="Q148" s="25"/>
      <c r="R148" s="27">
        <f t="shared" si="3"/>
        <v>963.89</v>
      </c>
    </row>
    <row r="149" spans="1:18" x14ac:dyDescent="0.25">
      <c r="A149" s="25"/>
      <c r="B149" s="25"/>
      <c r="C149" s="25"/>
      <c r="D149" s="25" t="s">
        <v>104</v>
      </c>
      <c r="E149" s="25"/>
      <c r="F149" s="26">
        <v>42115</v>
      </c>
      <c r="G149" s="25"/>
      <c r="H149" s="25"/>
      <c r="I149" s="25"/>
      <c r="J149" s="25" t="s">
        <v>138</v>
      </c>
      <c r="K149" s="25"/>
      <c r="L149" s="25" t="s">
        <v>182</v>
      </c>
      <c r="M149" s="25"/>
      <c r="N149" s="25" t="s">
        <v>33</v>
      </c>
      <c r="O149" s="25"/>
      <c r="P149" s="27">
        <v>21</v>
      </c>
      <c r="Q149" s="25"/>
      <c r="R149" s="27">
        <f t="shared" si="3"/>
        <v>984.89</v>
      </c>
    </row>
    <row r="150" spans="1:18" x14ac:dyDescent="0.25">
      <c r="A150" s="25"/>
      <c r="B150" s="25"/>
      <c r="C150" s="25"/>
      <c r="D150" s="25" t="s">
        <v>104</v>
      </c>
      <c r="E150" s="25"/>
      <c r="F150" s="26">
        <v>42115</v>
      </c>
      <c r="G150" s="25"/>
      <c r="H150" s="25"/>
      <c r="I150" s="25"/>
      <c r="J150" s="25" t="s">
        <v>139</v>
      </c>
      <c r="K150" s="25"/>
      <c r="L150" s="25" t="s">
        <v>183</v>
      </c>
      <c r="M150" s="25"/>
      <c r="N150" s="25" t="s">
        <v>33</v>
      </c>
      <c r="O150" s="25"/>
      <c r="P150" s="27">
        <v>314.60000000000002</v>
      </c>
      <c r="Q150" s="25"/>
      <c r="R150" s="27">
        <f t="shared" si="3"/>
        <v>1299.49</v>
      </c>
    </row>
    <row r="151" spans="1:18" x14ac:dyDescent="0.25">
      <c r="A151" s="25"/>
      <c r="B151" s="25"/>
      <c r="C151" s="25"/>
      <c r="D151" s="25" t="s">
        <v>104</v>
      </c>
      <c r="E151" s="25"/>
      <c r="F151" s="26">
        <v>42116</v>
      </c>
      <c r="G151" s="25"/>
      <c r="H151" s="25"/>
      <c r="I151" s="25"/>
      <c r="J151" s="25" t="s">
        <v>140</v>
      </c>
      <c r="K151" s="25"/>
      <c r="L151" s="25" t="s">
        <v>184</v>
      </c>
      <c r="M151" s="25"/>
      <c r="N151" s="25" t="s">
        <v>33</v>
      </c>
      <c r="O151" s="25"/>
      <c r="P151" s="27">
        <v>57.38</v>
      </c>
      <c r="Q151" s="25"/>
      <c r="R151" s="27">
        <f t="shared" si="3"/>
        <v>1356.87</v>
      </c>
    </row>
    <row r="152" spans="1:18" x14ac:dyDescent="0.25">
      <c r="A152" s="25"/>
      <c r="B152" s="25"/>
      <c r="C152" s="25"/>
      <c r="D152" s="25" t="s">
        <v>104</v>
      </c>
      <c r="E152" s="25"/>
      <c r="F152" s="26">
        <v>42116</v>
      </c>
      <c r="G152" s="25"/>
      <c r="H152" s="25"/>
      <c r="I152" s="25"/>
      <c r="J152" s="25" t="s">
        <v>141</v>
      </c>
      <c r="K152" s="25"/>
      <c r="L152" s="25" t="s">
        <v>185</v>
      </c>
      <c r="M152" s="25"/>
      <c r="N152" s="25" t="s">
        <v>33</v>
      </c>
      <c r="O152" s="25"/>
      <c r="P152" s="27">
        <v>64.06</v>
      </c>
      <c r="Q152" s="25"/>
      <c r="R152" s="27">
        <f t="shared" si="3"/>
        <v>1420.93</v>
      </c>
    </row>
    <row r="153" spans="1:18" x14ac:dyDescent="0.25">
      <c r="A153" s="25"/>
      <c r="B153" s="25"/>
      <c r="C153" s="25"/>
      <c r="D153" s="25" t="s">
        <v>104</v>
      </c>
      <c r="E153" s="25"/>
      <c r="F153" s="26">
        <v>42117</v>
      </c>
      <c r="G153" s="25"/>
      <c r="H153" s="25"/>
      <c r="I153" s="25"/>
      <c r="J153" s="25" t="s">
        <v>144</v>
      </c>
      <c r="K153" s="25"/>
      <c r="L153" s="25" t="s">
        <v>188</v>
      </c>
      <c r="M153" s="25"/>
      <c r="N153" s="25" t="s">
        <v>33</v>
      </c>
      <c r="O153" s="25"/>
      <c r="P153" s="27">
        <v>169.59</v>
      </c>
      <c r="Q153" s="25"/>
      <c r="R153" s="27">
        <f t="shared" si="3"/>
        <v>1590.52</v>
      </c>
    </row>
    <row r="154" spans="1:18" x14ac:dyDescent="0.25">
      <c r="A154" s="25"/>
      <c r="B154" s="25"/>
      <c r="C154" s="25"/>
      <c r="D154" s="25" t="s">
        <v>104</v>
      </c>
      <c r="E154" s="25"/>
      <c r="F154" s="26">
        <v>42117</v>
      </c>
      <c r="G154" s="25"/>
      <c r="H154" s="25"/>
      <c r="I154" s="25"/>
      <c r="J154" s="25" t="s">
        <v>145</v>
      </c>
      <c r="K154" s="25"/>
      <c r="L154" s="25" t="s">
        <v>188</v>
      </c>
      <c r="M154" s="25"/>
      <c r="N154" s="25" t="s">
        <v>33</v>
      </c>
      <c r="O154" s="25"/>
      <c r="P154" s="27">
        <v>213.88</v>
      </c>
      <c r="Q154" s="25"/>
      <c r="R154" s="27">
        <f t="shared" si="3"/>
        <v>1804.4</v>
      </c>
    </row>
    <row r="155" spans="1:18" x14ac:dyDescent="0.25">
      <c r="A155" s="25"/>
      <c r="B155" s="25"/>
      <c r="C155" s="25"/>
      <c r="D155" s="25" t="s">
        <v>104</v>
      </c>
      <c r="E155" s="25"/>
      <c r="F155" s="26">
        <v>42121</v>
      </c>
      <c r="G155" s="25"/>
      <c r="H155" s="25"/>
      <c r="I155" s="25"/>
      <c r="J155" s="25" t="s">
        <v>148</v>
      </c>
      <c r="K155" s="25"/>
      <c r="L155" s="25" t="s">
        <v>191</v>
      </c>
      <c r="M155" s="25"/>
      <c r="N155" s="25" t="s">
        <v>33</v>
      </c>
      <c r="O155" s="25"/>
      <c r="P155" s="27">
        <v>13.19</v>
      </c>
      <c r="Q155" s="25"/>
      <c r="R155" s="27">
        <f t="shared" si="3"/>
        <v>1817.59</v>
      </c>
    </row>
    <row r="156" spans="1:18" ht="15.75" thickBot="1" x14ac:dyDescent="0.3">
      <c r="A156" s="25"/>
      <c r="B156" s="25"/>
      <c r="C156" s="25"/>
      <c r="D156" s="25" t="s">
        <v>104</v>
      </c>
      <c r="E156" s="25"/>
      <c r="F156" s="26">
        <v>42121</v>
      </c>
      <c r="G156" s="25"/>
      <c r="H156" s="25"/>
      <c r="I156" s="25"/>
      <c r="J156" s="25" t="s">
        <v>149</v>
      </c>
      <c r="K156" s="25"/>
      <c r="L156" s="25" t="s">
        <v>185</v>
      </c>
      <c r="M156" s="25"/>
      <c r="N156" s="25" t="s">
        <v>33</v>
      </c>
      <c r="O156" s="25"/>
      <c r="P156" s="28">
        <v>35.32</v>
      </c>
      <c r="Q156" s="25"/>
      <c r="R156" s="28">
        <f t="shared" si="3"/>
        <v>1852.91</v>
      </c>
    </row>
    <row r="157" spans="1:18" x14ac:dyDescent="0.25">
      <c r="A157" s="25"/>
      <c r="B157" s="25" t="s">
        <v>94</v>
      </c>
      <c r="C157" s="25"/>
      <c r="D157" s="25"/>
      <c r="E157" s="25"/>
      <c r="F157" s="26"/>
      <c r="G157" s="25"/>
      <c r="H157" s="25"/>
      <c r="I157" s="25"/>
      <c r="J157" s="25"/>
      <c r="K157" s="25"/>
      <c r="L157" s="25"/>
      <c r="M157" s="25"/>
      <c r="N157" s="25"/>
      <c r="O157" s="25"/>
      <c r="P157" s="27">
        <f>ROUND(SUM(P145:P156),5)</f>
        <v>1852.91</v>
      </c>
      <c r="Q157" s="25"/>
      <c r="R157" s="27">
        <f>R156</f>
        <v>1852.91</v>
      </c>
    </row>
    <row r="158" spans="1:18" ht="30" customHeight="1" x14ac:dyDescent="0.25">
      <c r="A158" s="22"/>
      <c r="B158" s="22" t="s">
        <v>95</v>
      </c>
      <c r="C158" s="22"/>
      <c r="D158" s="22"/>
      <c r="E158" s="22"/>
      <c r="F158" s="24"/>
      <c r="G158" s="22"/>
      <c r="H158" s="22"/>
      <c r="I158" s="22"/>
      <c r="J158" s="22"/>
      <c r="K158" s="22"/>
      <c r="L158" s="22"/>
      <c r="M158" s="22"/>
      <c r="N158" s="22"/>
      <c r="O158" s="22"/>
      <c r="P158" s="23"/>
      <c r="Q158" s="22"/>
      <c r="R158" s="23">
        <v>0</v>
      </c>
    </row>
    <row r="159" spans="1:18" x14ac:dyDescent="0.25">
      <c r="A159" s="25"/>
      <c r="B159" s="25"/>
      <c r="C159" s="25"/>
      <c r="D159" s="25" t="s">
        <v>104</v>
      </c>
      <c r="E159" s="25"/>
      <c r="F159" s="26">
        <v>42101</v>
      </c>
      <c r="G159" s="25"/>
      <c r="H159" s="25"/>
      <c r="I159" s="25"/>
      <c r="J159" s="25" t="s">
        <v>122</v>
      </c>
      <c r="K159" s="25"/>
      <c r="L159" s="25" t="s">
        <v>163</v>
      </c>
      <c r="M159" s="25"/>
      <c r="N159" s="25" t="s">
        <v>33</v>
      </c>
      <c r="O159" s="25"/>
      <c r="P159" s="27">
        <v>10</v>
      </c>
      <c r="Q159" s="25"/>
      <c r="R159" s="27">
        <f t="shared" ref="R159:R169" si="4">ROUND(R158+P159,5)</f>
        <v>10</v>
      </c>
    </row>
    <row r="160" spans="1:18" x14ac:dyDescent="0.25">
      <c r="A160" s="25"/>
      <c r="B160" s="25"/>
      <c r="C160" s="25"/>
      <c r="D160" s="25" t="s">
        <v>104</v>
      </c>
      <c r="E160" s="25"/>
      <c r="F160" s="26">
        <v>42101</v>
      </c>
      <c r="G160" s="25"/>
      <c r="H160" s="25"/>
      <c r="I160" s="25"/>
      <c r="J160" s="25" t="s">
        <v>123</v>
      </c>
      <c r="K160" s="25"/>
      <c r="L160" s="25" t="s">
        <v>164</v>
      </c>
      <c r="M160" s="25"/>
      <c r="N160" s="25" t="s">
        <v>33</v>
      </c>
      <c r="O160" s="25"/>
      <c r="P160" s="27">
        <v>109.45</v>
      </c>
      <c r="Q160" s="25"/>
      <c r="R160" s="27">
        <f t="shared" si="4"/>
        <v>119.45</v>
      </c>
    </row>
    <row r="161" spans="1:18" x14ac:dyDescent="0.25">
      <c r="A161" s="25"/>
      <c r="B161" s="25"/>
      <c r="C161" s="25"/>
      <c r="D161" s="25" t="s">
        <v>104</v>
      </c>
      <c r="E161" s="25"/>
      <c r="F161" s="26">
        <v>42103</v>
      </c>
      <c r="G161" s="25"/>
      <c r="H161" s="25"/>
      <c r="I161" s="25"/>
      <c r="J161" s="25" t="s">
        <v>125</v>
      </c>
      <c r="K161" s="25"/>
      <c r="L161" s="25" t="s">
        <v>166</v>
      </c>
      <c r="M161" s="25"/>
      <c r="N161" s="25" t="s">
        <v>33</v>
      </c>
      <c r="O161" s="25"/>
      <c r="P161" s="27">
        <v>29.94</v>
      </c>
      <c r="Q161" s="25"/>
      <c r="R161" s="27">
        <f t="shared" si="4"/>
        <v>149.38999999999999</v>
      </c>
    </row>
    <row r="162" spans="1:18" x14ac:dyDescent="0.25">
      <c r="A162" s="25"/>
      <c r="B162" s="25"/>
      <c r="C162" s="25"/>
      <c r="D162" s="25" t="s">
        <v>104</v>
      </c>
      <c r="E162" s="25"/>
      <c r="F162" s="26">
        <v>42104</v>
      </c>
      <c r="G162" s="25"/>
      <c r="H162" s="25"/>
      <c r="I162" s="25"/>
      <c r="J162" s="25" t="s">
        <v>128</v>
      </c>
      <c r="K162" s="25"/>
      <c r="L162" s="25" t="s">
        <v>169</v>
      </c>
      <c r="M162" s="25"/>
      <c r="N162" s="25" t="s">
        <v>33</v>
      </c>
      <c r="O162" s="25"/>
      <c r="P162" s="27">
        <v>134.22</v>
      </c>
      <c r="Q162" s="25"/>
      <c r="R162" s="27">
        <f t="shared" si="4"/>
        <v>283.61</v>
      </c>
    </row>
    <row r="163" spans="1:18" x14ac:dyDescent="0.25">
      <c r="A163" s="25"/>
      <c r="B163" s="25"/>
      <c r="C163" s="25"/>
      <c r="D163" s="25" t="s">
        <v>104</v>
      </c>
      <c r="E163" s="25"/>
      <c r="F163" s="26">
        <v>42107</v>
      </c>
      <c r="G163" s="25"/>
      <c r="H163" s="25"/>
      <c r="I163" s="25"/>
      <c r="J163" s="25" t="s">
        <v>125</v>
      </c>
      <c r="K163" s="25"/>
      <c r="L163" s="25" t="s">
        <v>166</v>
      </c>
      <c r="M163" s="25"/>
      <c r="N163" s="25" t="s">
        <v>33</v>
      </c>
      <c r="O163" s="25"/>
      <c r="P163" s="27">
        <v>18.84</v>
      </c>
      <c r="Q163" s="25"/>
      <c r="R163" s="27">
        <f t="shared" si="4"/>
        <v>302.45</v>
      </c>
    </row>
    <row r="164" spans="1:18" x14ac:dyDescent="0.25">
      <c r="A164" s="25"/>
      <c r="B164" s="25"/>
      <c r="C164" s="25"/>
      <c r="D164" s="25" t="s">
        <v>104</v>
      </c>
      <c r="E164" s="25"/>
      <c r="F164" s="26">
        <v>42107</v>
      </c>
      <c r="G164" s="25"/>
      <c r="H164" s="25"/>
      <c r="I164" s="25"/>
      <c r="J164" s="25" t="s">
        <v>131</v>
      </c>
      <c r="K164" s="25"/>
      <c r="L164" s="25" t="s">
        <v>173</v>
      </c>
      <c r="M164" s="25"/>
      <c r="N164" s="25" t="s">
        <v>33</v>
      </c>
      <c r="O164" s="25"/>
      <c r="P164" s="27">
        <v>165</v>
      </c>
      <c r="Q164" s="25"/>
      <c r="R164" s="27">
        <f t="shared" si="4"/>
        <v>467.45</v>
      </c>
    </row>
    <row r="165" spans="1:18" x14ac:dyDescent="0.25">
      <c r="A165" s="25"/>
      <c r="B165" s="25"/>
      <c r="C165" s="25"/>
      <c r="D165" s="25" t="s">
        <v>104</v>
      </c>
      <c r="E165" s="25"/>
      <c r="F165" s="26">
        <v>42107</v>
      </c>
      <c r="G165" s="25"/>
      <c r="H165" s="25"/>
      <c r="I165" s="25"/>
      <c r="J165" s="25" t="s">
        <v>131</v>
      </c>
      <c r="K165" s="25"/>
      <c r="L165" s="25" t="s">
        <v>173</v>
      </c>
      <c r="M165" s="25"/>
      <c r="N165" s="25" t="s">
        <v>33</v>
      </c>
      <c r="O165" s="25"/>
      <c r="P165" s="27">
        <v>165</v>
      </c>
      <c r="Q165" s="25"/>
      <c r="R165" s="27">
        <f t="shared" si="4"/>
        <v>632.45000000000005</v>
      </c>
    </row>
    <row r="166" spans="1:18" x14ac:dyDescent="0.25">
      <c r="A166" s="25"/>
      <c r="B166" s="25"/>
      <c r="C166" s="25"/>
      <c r="D166" s="25" t="s">
        <v>104</v>
      </c>
      <c r="E166" s="25"/>
      <c r="F166" s="26">
        <v>42109</v>
      </c>
      <c r="G166" s="25"/>
      <c r="H166" s="25"/>
      <c r="I166" s="25"/>
      <c r="J166" s="25" t="s">
        <v>125</v>
      </c>
      <c r="K166" s="25"/>
      <c r="L166" s="25" t="s">
        <v>166</v>
      </c>
      <c r="M166" s="25"/>
      <c r="N166" s="25" t="s">
        <v>33</v>
      </c>
      <c r="O166" s="25"/>
      <c r="P166" s="27">
        <v>15.21</v>
      </c>
      <c r="Q166" s="25"/>
      <c r="R166" s="27">
        <f t="shared" si="4"/>
        <v>647.66</v>
      </c>
    </row>
    <row r="167" spans="1:18" x14ac:dyDescent="0.25">
      <c r="A167" s="25"/>
      <c r="B167" s="25"/>
      <c r="C167" s="25"/>
      <c r="D167" s="25" t="s">
        <v>106</v>
      </c>
      <c r="E167" s="25"/>
      <c r="F167" s="26">
        <v>42114</v>
      </c>
      <c r="G167" s="25"/>
      <c r="H167" s="25"/>
      <c r="I167" s="25"/>
      <c r="J167" s="25" t="s">
        <v>125</v>
      </c>
      <c r="K167" s="25"/>
      <c r="L167" s="25" t="s">
        <v>178</v>
      </c>
      <c r="M167" s="25"/>
      <c r="N167" s="25" t="s">
        <v>33</v>
      </c>
      <c r="O167" s="25"/>
      <c r="P167" s="27">
        <v>-45.75</v>
      </c>
      <c r="Q167" s="25"/>
      <c r="R167" s="27">
        <f t="shared" si="4"/>
        <v>601.91</v>
      </c>
    </row>
    <row r="168" spans="1:18" x14ac:dyDescent="0.25">
      <c r="A168" s="25"/>
      <c r="B168" s="25"/>
      <c r="C168" s="25"/>
      <c r="D168" s="25" t="s">
        <v>106</v>
      </c>
      <c r="E168" s="25"/>
      <c r="F168" s="26">
        <v>42114</v>
      </c>
      <c r="G168" s="25"/>
      <c r="H168" s="25"/>
      <c r="I168" s="25"/>
      <c r="J168" s="25" t="s">
        <v>125</v>
      </c>
      <c r="K168" s="25"/>
      <c r="L168" s="25" t="s">
        <v>178</v>
      </c>
      <c r="M168" s="25"/>
      <c r="N168" s="25" t="s">
        <v>33</v>
      </c>
      <c r="O168" s="25"/>
      <c r="P168" s="27">
        <v>-26.96</v>
      </c>
      <c r="Q168" s="25"/>
      <c r="R168" s="27">
        <f t="shared" si="4"/>
        <v>574.95000000000005</v>
      </c>
    </row>
    <row r="169" spans="1:18" ht="15.75" thickBot="1" x14ac:dyDescent="0.3">
      <c r="A169" s="25"/>
      <c r="B169" s="25"/>
      <c r="C169" s="25"/>
      <c r="D169" s="25" t="s">
        <v>104</v>
      </c>
      <c r="E169" s="25"/>
      <c r="F169" s="26">
        <v>42114</v>
      </c>
      <c r="G169" s="25"/>
      <c r="H169" s="25"/>
      <c r="I169" s="25"/>
      <c r="J169" s="25" t="s">
        <v>158</v>
      </c>
      <c r="K169" s="25"/>
      <c r="L169" s="25" t="s">
        <v>201</v>
      </c>
      <c r="M169" s="25"/>
      <c r="N169" s="25" t="s">
        <v>37</v>
      </c>
      <c r="O169" s="25"/>
      <c r="P169" s="28">
        <v>24.95</v>
      </c>
      <c r="Q169" s="25"/>
      <c r="R169" s="28">
        <f t="shared" si="4"/>
        <v>599.9</v>
      </c>
    </row>
    <row r="170" spans="1:18" x14ac:dyDescent="0.25">
      <c r="A170" s="25"/>
      <c r="B170" s="25" t="s">
        <v>96</v>
      </c>
      <c r="C170" s="25"/>
      <c r="D170" s="25"/>
      <c r="E170" s="25"/>
      <c r="F170" s="26"/>
      <c r="G170" s="25"/>
      <c r="H170" s="25"/>
      <c r="I170" s="25"/>
      <c r="J170" s="25"/>
      <c r="K170" s="25"/>
      <c r="L170" s="25"/>
      <c r="M170" s="25"/>
      <c r="N170" s="25"/>
      <c r="O170" s="25"/>
      <c r="P170" s="27">
        <f>ROUND(SUM(P158:P169),5)</f>
        <v>599.9</v>
      </c>
      <c r="Q170" s="25"/>
      <c r="R170" s="27">
        <f>R169</f>
        <v>599.9</v>
      </c>
    </row>
    <row r="171" spans="1:18" ht="30" customHeight="1" x14ac:dyDescent="0.25">
      <c r="A171" s="22"/>
      <c r="B171" s="22" t="s">
        <v>97</v>
      </c>
      <c r="C171" s="22"/>
      <c r="D171" s="22"/>
      <c r="E171" s="22"/>
      <c r="F171" s="24"/>
      <c r="G171" s="22"/>
      <c r="H171" s="22"/>
      <c r="I171" s="22"/>
      <c r="J171" s="22"/>
      <c r="K171" s="22"/>
      <c r="L171" s="22"/>
      <c r="M171" s="22"/>
      <c r="N171" s="22"/>
      <c r="O171" s="22"/>
      <c r="P171" s="23"/>
      <c r="Q171" s="22"/>
      <c r="R171" s="23">
        <v>0</v>
      </c>
    </row>
    <row r="172" spans="1:18" x14ac:dyDescent="0.25">
      <c r="A172" s="25"/>
      <c r="B172" s="25"/>
      <c r="C172" s="25"/>
      <c r="D172" s="25" t="s">
        <v>104</v>
      </c>
      <c r="E172" s="25"/>
      <c r="F172" s="26">
        <v>42095</v>
      </c>
      <c r="G172" s="25"/>
      <c r="H172" s="25"/>
      <c r="I172" s="25"/>
      <c r="J172" s="25" t="s">
        <v>157</v>
      </c>
      <c r="K172" s="25"/>
      <c r="L172" s="25" t="s">
        <v>211</v>
      </c>
      <c r="M172" s="25"/>
      <c r="N172" s="25" t="s">
        <v>37</v>
      </c>
      <c r="O172" s="25"/>
      <c r="P172" s="27">
        <v>30</v>
      </c>
      <c r="Q172" s="25"/>
      <c r="R172" s="27">
        <f t="shared" ref="R172:R185" si="5">ROUND(R171+P172,5)</f>
        <v>30</v>
      </c>
    </row>
    <row r="173" spans="1:18" x14ac:dyDescent="0.25">
      <c r="A173" s="25"/>
      <c r="B173" s="25"/>
      <c r="C173" s="25"/>
      <c r="D173" s="25" t="s">
        <v>104</v>
      </c>
      <c r="E173" s="25"/>
      <c r="F173" s="26">
        <v>42104</v>
      </c>
      <c r="G173" s="25"/>
      <c r="H173" s="25"/>
      <c r="I173" s="25"/>
      <c r="J173" s="25" t="s">
        <v>126</v>
      </c>
      <c r="K173" s="25"/>
      <c r="L173" s="25" t="s">
        <v>167</v>
      </c>
      <c r="M173" s="25"/>
      <c r="N173" s="25" t="s">
        <v>33</v>
      </c>
      <c r="O173" s="25"/>
      <c r="P173" s="27">
        <v>50</v>
      </c>
      <c r="Q173" s="25"/>
      <c r="R173" s="27">
        <f t="shared" si="5"/>
        <v>80</v>
      </c>
    </row>
    <row r="174" spans="1:18" x14ac:dyDescent="0.25">
      <c r="A174" s="25"/>
      <c r="B174" s="25"/>
      <c r="C174" s="25"/>
      <c r="D174" s="25" t="s">
        <v>104</v>
      </c>
      <c r="E174" s="25"/>
      <c r="F174" s="26">
        <v>42107</v>
      </c>
      <c r="G174" s="25"/>
      <c r="H174" s="25"/>
      <c r="I174" s="25"/>
      <c r="J174" s="25" t="s">
        <v>126</v>
      </c>
      <c r="K174" s="25"/>
      <c r="L174" s="25" t="s">
        <v>172</v>
      </c>
      <c r="M174" s="25"/>
      <c r="N174" s="25" t="s">
        <v>33</v>
      </c>
      <c r="O174" s="25"/>
      <c r="P174" s="27">
        <v>180.55</v>
      </c>
      <c r="Q174" s="25"/>
      <c r="R174" s="27">
        <f t="shared" si="5"/>
        <v>260.55</v>
      </c>
    </row>
    <row r="175" spans="1:18" x14ac:dyDescent="0.25">
      <c r="A175" s="25"/>
      <c r="B175" s="25"/>
      <c r="C175" s="25"/>
      <c r="D175" s="25" t="s">
        <v>106</v>
      </c>
      <c r="E175" s="25"/>
      <c r="F175" s="26">
        <v>42109</v>
      </c>
      <c r="G175" s="25"/>
      <c r="H175" s="25"/>
      <c r="I175" s="25"/>
      <c r="J175" s="25" t="s">
        <v>160</v>
      </c>
      <c r="K175" s="25"/>
      <c r="L175" s="25" t="s">
        <v>203</v>
      </c>
      <c r="M175" s="25"/>
      <c r="N175" s="25" t="s">
        <v>37</v>
      </c>
      <c r="O175" s="25"/>
      <c r="P175" s="27">
        <v>1.32</v>
      </c>
      <c r="Q175" s="25"/>
      <c r="R175" s="27">
        <f t="shared" si="5"/>
        <v>261.87</v>
      </c>
    </row>
    <row r="176" spans="1:18" x14ac:dyDescent="0.25">
      <c r="A176" s="25"/>
      <c r="B176" s="25"/>
      <c r="C176" s="25"/>
      <c r="D176" s="25" t="s">
        <v>104</v>
      </c>
      <c r="E176" s="25"/>
      <c r="F176" s="26">
        <v>42114</v>
      </c>
      <c r="G176" s="25"/>
      <c r="H176" s="25"/>
      <c r="I176" s="25"/>
      <c r="J176" s="25" t="s">
        <v>126</v>
      </c>
      <c r="K176" s="25"/>
      <c r="L176" s="25" t="s">
        <v>180</v>
      </c>
      <c r="M176" s="25"/>
      <c r="N176" s="25" t="s">
        <v>33</v>
      </c>
      <c r="O176" s="25"/>
      <c r="P176" s="27">
        <v>5</v>
      </c>
      <c r="Q176" s="25"/>
      <c r="R176" s="27">
        <f t="shared" si="5"/>
        <v>266.87</v>
      </c>
    </row>
    <row r="177" spans="1:18" x14ac:dyDescent="0.25">
      <c r="A177" s="25"/>
      <c r="B177" s="25"/>
      <c r="C177" s="25"/>
      <c r="D177" s="25" t="s">
        <v>104</v>
      </c>
      <c r="E177" s="25"/>
      <c r="F177" s="26">
        <v>42115</v>
      </c>
      <c r="G177" s="25"/>
      <c r="H177" s="25"/>
      <c r="I177" s="25"/>
      <c r="J177" s="25" t="s">
        <v>126</v>
      </c>
      <c r="K177" s="25"/>
      <c r="L177" s="25" t="s">
        <v>180</v>
      </c>
      <c r="M177" s="25"/>
      <c r="N177" s="25" t="s">
        <v>33</v>
      </c>
      <c r="O177" s="25"/>
      <c r="P177" s="27">
        <v>9.43</v>
      </c>
      <c r="Q177" s="25"/>
      <c r="R177" s="27">
        <f t="shared" si="5"/>
        <v>276.3</v>
      </c>
    </row>
    <row r="178" spans="1:18" x14ac:dyDescent="0.25">
      <c r="A178" s="25"/>
      <c r="B178" s="25"/>
      <c r="C178" s="25"/>
      <c r="D178" s="25" t="s">
        <v>104</v>
      </c>
      <c r="E178" s="25"/>
      <c r="F178" s="26">
        <v>42115</v>
      </c>
      <c r="G178" s="25"/>
      <c r="H178" s="25"/>
      <c r="I178" s="25"/>
      <c r="J178" s="25" t="s">
        <v>126</v>
      </c>
      <c r="K178" s="25"/>
      <c r="L178" s="25" t="s">
        <v>180</v>
      </c>
      <c r="M178" s="25"/>
      <c r="N178" s="25" t="s">
        <v>33</v>
      </c>
      <c r="O178" s="25"/>
      <c r="P178" s="27">
        <v>1.1000000000000001</v>
      </c>
      <c r="Q178" s="25"/>
      <c r="R178" s="27">
        <f t="shared" si="5"/>
        <v>277.39999999999998</v>
      </c>
    </row>
    <row r="179" spans="1:18" x14ac:dyDescent="0.25">
      <c r="A179" s="25"/>
      <c r="B179" s="25"/>
      <c r="C179" s="25"/>
      <c r="D179" s="25" t="s">
        <v>104</v>
      </c>
      <c r="E179" s="25"/>
      <c r="F179" s="26">
        <v>42115</v>
      </c>
      <c r="G179" s="25"/>
      <c r="H179" s="25"/>
      <c r="I179" s="25"/>
      <c r="J179" s="25" t="s">
        <v>126</v>
      </c>
      <c r="K179" s="25"/>
      <c r="L179" s="25" t="s">
        <v>180</v>
      </c>
      <c r="M179" s="25"/>
      <c r="N179" s="25" t="s">
        <v>33</v>
      </c>
      <c r="O179" s="25"/>
      <c r="P179" s="27">
        <v>1.05</v>
      </c>
      <c r="Q179" s="25"/>
      <c r="R179" s="27">
        <f t="shared" si="5"/>
        <v>278.45</v>
      </c>
    </row>
    <row r="180" spans="1:18" x14ac:dyDescent="0.25">
      <c r="A180" s="25"/>
      <c r="B180" s="25"/>
      <c r="C180" s="25"/>
      <c r="D180" s="25" t="s">
        <v>104</v>
      </c>
      <c r="E180" s="25"/>
      <c r="F180" s="26">
        <v>42115</v>
      </c>
      <c r="G180" s="25"/>
      <c r="H180" s="25"/>
      <c r="I180" s="25"/>
      <c r="J180" s="25" t="s">
        <v>126</v>
      </c>
      <c r="K180" s="25"/>
      <c r="L180" s="25" t="s">
        <v>180</v>
      </c>
      <c r="M180" s="25"/>
      <c r="N180" s="25" t="s">
        <v>33</v>
      </c>
      <c r="O180" s="25"/>
      <c r="P180" s="27">
        <v>0.63</v>
      </c>
      <c r="Q180" s="25"/>
      <c r="R180" s="27">
        <f t="shared" si="5"/>
        <v>279.08</v>
      </c>
    </row>
    <row r="181" spans="1:18" x14ac:dyDescent="0.25">
      <c r="A181" s="25"/>
      <c r="B181" s="25"/>
      <c r="C181" s="25"/>
      <c r="D181" s="25" t="s">
        <v>104</v>
      </c>
      <c r="E181" s="25"/>
      <c r="F181" s="26">
        <v>42117</v>
      </c>
      <c r="G181" s="25"/>
      <c r="H181" s="25"/>
      <c r="I181" s="25"/>
      <c r="J181" s="25" t="s">
        <v>126</v>
      </c>
      <c r="K181" s="25"/>
      <c r="L181" s="25" t="s">
        <v>180</v>
      </c>
      <c r="M181" s="25"/>
      <c r="N181" s="25" t="s">
        <v>33</v>
      </c>
      <c r="O181" s="25"/>
      <c r="P181" s="27">
        <v>6.41</v>
      </c>
      <c r="Q181" s="25"/>
      <c r="R181" s="27">
        <f t="shared" si="5"/>
        <v>285.49</v>
      </c>
    </row>
    <row r="182" spans="1:18" x14ac:dyDescent="0.25">
      <c r="A182" s="25"/>
      <c r="B182" s="25"/>
      <c r="C182" s="25"/>
      <c r="D182" s="25" t="s">
        <v>104</v>
      </c>
      <c r="E182" s="25"/>
      <c r="F182" s="26">
        <v>42117</v>
      </c>
      <c r="G182" s="25"/>
      <c r="H182" s="25"/>
      <c r="I182" s="25"/>
      <c r="J182" s="25" t="s">
        <v>126</v>
      </c>
      <c r="K182" s="25"/>
      <c r="L182" s="25" t="s">
        <v>180</v>
      </c>
      <c r="M182" s="25"/>
      <c r="N182" s="25" t="s">
        <v>33</v>
      </c>
      <c r="O182" s="25"/>
      <c r="P182" s="27">
        <v>5.08</v>
      </c>
      <c r="Q182" s="25"/>
      <c r="R182" s="27">
        <f t="shared" si="5"/>
        <v>290.57</v>
      </c>
    </row>
    <row r="183" spans="1:18" x14ac:dyDescent="0.25">
      <c r="A183" s="25"/>
      <c r="B183" s="25"/>
      <c r="C183" s="25"/>
      <c r="D183" s="25" t="s">
        <v>104</v>
      </c>
      <c r="E183" s="25"/>
      <c r="F183" s="26">
        <v>42117</v>
      </c>
      <c r="G183" s="25"/>
      <c r="H183" s="25"/>
      <c r="I183" s="25"/>
      <c r="J183" s="25" t="s">
        <v>126</v>
      </c>
      <c r="K183" s="25"/>
      <c r="L183" s="25" t="s">
        <v>180</v>
      </c>
      <c r="M183" s="25"/>
      <c r="N183" s="25" t="s">
        <v>33</v>
      </c>
      <c r="O183" s="25"/>
      <c r="P183" s="27">
        <v>1.92</v>
      </c>
      <c r="Q183" s="25"/>
      <c r="R183" s="27">
        <f t="shared" si="5"/>
        <v>292.49</v>
      </c>
    </row>
    <row r="184" spans="1:18" x14ac:dyDescent="0.25">
      <c r="A184" s="25"/>
      <c r="B184" s="25"/>
      <c r="C184" s="25"/>
      <c r="D184" s="25" t="s">
        <v>104</v>
      </c>
      <c r="E184" s="25"/>
      <c r="F184" s="26">
        <v>42117</v>
      </c>
      <c r="G184" s="25"/>
      <c r="H184" s="25"/>
      <c r="I184" s="25"/>
      <c r="J184" s="25" t="s">
        <v>126</v>
      </c>
      <c r="K184" s="25"/>
      <c r="L184" s="25" t="s">
        <v>180</v>
      </c>
      <c r="M184" s="25"/>
      <c r="N184" s="25" t="s">
        <v>33</v>
      </c>
      <c r="O184" s="25"/>
      <c r="P184" s="27">
        <v>1.72</v>
      </c>
      <c r="Q184" s="25"/>
      <c r="R184" s="27">
        <f t="shared" si="5"/>
        <v>294.20999999999998</v>
      </c>
    </row>
    <row r="185" spans="1:18" ht="15.75" thickBot="1" x14ac:dyDescent="0.3">
      <c r="A185" s="25"/>
      <c r="B185" s="25"/>
      <c r="C185" s="25"/>
      <c r="D185" s="25" t="s">
        <v>104</v>
      </c>
      <c r="E185" s="25"/>
      <c r="F185" s="26">
        <v>42121</v>
      </c>
      <c r="G185" s="25"/>
      <c r="H185" s="25"/>
      <c r="I185" s="25"/>
      <c r="J185" s="25" t="s">
        <v>126</v>
      </c>
      <c r="K185" s="25"/>
      <c r="L185" s="25" t="s">
        <v>180</v>
      </c>
      <c r="M185" s="25"/>
      <c r="N185" s="25" t="s">
        <v>33</v>
      </c>
      <c r="O185" s="25"/>
      <c r="P185" s="28">
        <v>0.39</v>
      </c>
      <c r="Q185" s="25"/>
      <c r="R185" s="28">
        <f t="shared" si="5"/>
        <v>294.60000000000002</v>
      </c>
    </row>
    <row r="186" spans="1:18" x14ac:dyDescent="0.25">
      <c r="A186" s="25"/>
      <c r="B186" s="25" t="s">
        <v>98</v>
      </c>
      <c r="C186" s="25"/>
      <c r="D186" s="25"/>
      <c r="E186" s="25"/>
      <c r="F186" s="26"/>
      <c r="G186" s="25"/>
      <c r="H186" s="25"/>
      <c r="I186" s="25"/>
      <c r="J186" s="25"/>
      <c r="K186" s="25"/>
      <c r="L186" s="25"/>
      <c r="M186" s="25"/>
      <c r="N186" s="25"/>
      <c r="O186" s="25"/>
      <c r="P186" s="27">
        <f>ROUND(SUM(P171:P185),5)</f>
        <v>294.60000000000002</v>
      </c>
      <c r="Q186" s="25"/>
      <c r="R186" s="27">
        <f>R185</f>
        <v>294.60000000000002</v>
      </c>
    </row>
    <row r="187" spans="1:18" ht="30" customHeight="1" x14ac:dyDescent="0.25">
      <c r="A187" s="22"/>
      <c r="B187" s="22" t="s">
        <v>99</v>
      </c>
      <c r="C187" s="22"/>
      <c r="D187" s="22"/>
      <c r="E187" s="22"/>
      <c r="F187" s="24"/>
      <c r="G187" s="22"/>
      <c r="H187" s="22"/>
      <c r="I187" s="22"/>
      <c r="J187" s="22"/>
      <c r="K187" s="22"/>
      <c r="L187" s="22"/>
      <c r="M187" s="22"/>
      <c r="N187" s="22"/>
      <c r="O187" s="22"/>
      <c r="P187" s="23"/>
      <c r="Q187" s="22"/>
      <c r="R187" s="23">
        <v>0</v>
      </c>
    </row>
    <row r="188" spans="1:18" ht="15.75" thickBot="1" x14ac:dyDescent="0.3">
      <c r="A188" s="21"/>
      <c r="B188" s="21"/>
      <c r="C188" s="21"/>
      <c r="D188" s="25" t="s">
        <v>104</v>
      </c>
      <c r="E188" s="25"/>
      <c r="F188" s="26">
        <v>42121</v>
      </c>
      <c r="G188" s="25"/>
      <c r="H188" s="25"/>
      <c r="I188" s="25"/>
      <c r="J188" s="25" t="s">
        <v>151</v>
      </c>
      <c r="K188" s="25"/>
      <c r="L188" s="25" t="s">
        <v>193</v>
      </c>
      <c r="M188" s="25"/>
      <c r="N188" s="25" t="s">
        <v>33</v>
      </c>
      <c r="O188" s="25"/>
      <c r="P188" s="28">
        <v>500</v>
      </c>
      <c r="Q188" s="25"/>
      <c r="R188" s="28">
        <f>ROUND(R187+P188,5)</f>
        <v>500</v>
      </c>
    </row>
    <row r="189" spans="1:18" x14ac:dyDescent="0.25">
      <c r="A189" s="25"/>
      <c r="B189" s="25" t="s">
        <v>100</v>
      </c>
      <c r="C189" s="25"/>
      <c r="D189" s="25"/>
      <c r="E189" s="25"/>
      <c r="F189" s="26"/>
      <c r="G189" s="25"/>
      <c r="H189" s="25"/>
      <c r="I189" s="25"/>
      <c r="J189" s="25"/>
      <c r="K189" s="25"/>
      <c r="L189" s="25"/>
      <c r="M189" s="25"/>
      <c r="N189" s="25"/>
      <c r="O189" s="25"/>
      <c r="P189" s="27">
        <f>ROUND(SUM(P187:P188),5)</f>
        <v>500</v>
      </c>
      <c r="Q189" s="25"/>
      <c r="R189" s="27">
        <f>R188</f>
        <v>500</v>
      </c>
    </row>
    <row r="190" spans="1:18" ht="30" customHeight="1" x14ac:dyDescent="0.25">
      <c r="A190" s="22"/>
      <c r="B190" s="22" t="s">
        <v>101</v>
      </c>
      <c r="C190" s="22"/>
      <c r="D190" s="22"/>
      <c r="E190" s="22"/>
      <c r="F190" s="24"/>
      <c r="G190" s="22"/>
      <c r="H190" s="22"/>
      <c r="I190" s="22"/>
      <c r="J190" s="22"/>
      <c r="K190" s="22"/>
      <c r="L190" s="22"/>
      <c r="M190" s="22"/>
      <c r="N190" s="22"/>
      <c r="O190" s="22"/>
      <c r="P190" s="23"/>
      <c r="Q190" s="22"/>
      <c r="R190" s="23">
        <v>0</v>
      </c>
    </row>
    <row r="191" spans="1:18" ht="15.75" thickBot="1" x14ac:dyDescent="0.3">
      <c r="A191" s="21"/>
      <c r="B191" s="21"/>
      <c r="C191" s="21"/>
      <c r="D191" s="25" t="s">
        <v>104</v>
      </c>
      <c r="E191" s="25"/>
      <c r="F191" s="26">
        <v>42097</v>
      </c>
      <c r="G191" s="25"/>
      <c r="H191" s="25"/>
      <c r="I191" s="25"/>
      <c r="J191" s="25" t="s">
        <v>121</v>
      </c>
      <c r="K191" s="25"/>
      <c r="L191" s="25" t="s">
        <v>162</v>
      </c>
      <c r="M191" s="25"/>
      <c r="N191" s="25" t="s">
        <v>33</v>
      </c>
      <c r="O191" s="25"/>
      <c r="P191" s="29">
        <v>20</v>
      </c>
      <c r="Q191" s="25"/>
      <c r="R191" s="29">
        <f>ROUND(R190+P191,5)</f>
        <v>20</v>
      </c>
    </row>
    <row r="192" spans="1:18" ht="15.75" thickBot="1" x14ac:dyDescent="0.3">
      <c r="A192" s="25"/>
      <c r="B192" s="25" t="s">
        <v>102</v>
      </c>
      <c r="C192" s="25"/>
      <c r="D192" s="25"/>
      <c r="E192" s="25"/>
      <c r="F192" s="26"/>
      <c r="G192" s="25"/>
      <c r="H192" s="25"/>
      <c r="I192" s="25"/>
      <c r="J192" s="25"/>
      <c r="K192" s="25"/>
      <c r="L192" s="25"/>
      <c r="M192" s="25"/>
      <c r="N192" s="25"/>
      <c r="O192" s="25"/>
      <c r="P192" s="31">
        <f>ROUND(SUM(P190:P191),5)</f>
        <v>20</v>
      </c>
      <c r="Q192" s="25"/>
      <c r="R192" s="31">
        <f>R191</f>
        <v>20</v>
      </c>
    </row>
    <row r="193" spans="1:18" s="33" customFormat="1" ht="30" customHeight="1" thickBot="1" x14ac:dyDescent="0.25">
      <c r="A193" s="22" t="s">
        <v>103</v>
      </c>
      <c r="B193" s="22"/>
      <c r="C193" s="22"/>
      <c r="D193" s="22"/>
      <c r="E193" s="22"/>
      <c r="F193" s="24"/>
      <c r="G193" s="22"/>
      <c r="H193" s="22"/>
      <c r="I193" s="22"/>
      <c r="J193" s="22"/>
      <c r="K193" s="22"/>
      <c r="L193" s="22"/>
      <c r="M193" s="22"/>
      <c r="N193" s="22"/>
      <c r="O193" s="22"/>
      <c r="P193" s="32">
        <f>ROUND(P57+P59+P64+P74+P76+P78+P80+P82+P88+P91+P93+P95+P97+P99+P101+P103+P106+P113+P124+P127+P135+P144+P157+P170+P186+P189+P192,5)</f>
        <v>0</v>
      </c>
      <c r="Q193" s="22"/>
      <c r="R193" s="32">
        <f>ROUND(R57+R59+R64+R74+R76+R78+R80+R82+R88+R91+R93+R95+R97+R99+R101+R103+R106+R113+R124+R127+R135+R144+R157+R170+R186+R189+R192,5)</f>
        <v>0</v>
      </c>
    </row>
    <row r="194" spans="1:18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10:53 PM
&amp;"Arial,Bold"&amp;8 01/07/16
&amp;"Arial,Bold"&amp;8 Accrual Basis&amp;C&amp;"Arial,Bold"&amp;12 ICSB - International Council for Small Business
&amp;"Arial,Bold"&amp;14 General Ledger
&amp;"Arial,Bold"&amp;10 As of April 30,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154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2" width="3" style="37" customWidth="1"/>
    <col min="3" max="3" width="31.7109375" style="37" customWidth="1"/>
    <col min="4" max="4" width="6.85546875" style="37" bestFit="1" customWidth="1"/>
    <col min="5" max="5" width="2.28515625" style="37" customWidth="1"/>
    <col min="6" max="6" width="8.7109375" style="37" bestFit="1" customWidth="1"/>
    <col min="7" max="7" width="2.28515625" style="37" customWidth="1"/>
    <col min="8" max="8" width="17.28515625" style="37" bestFit="1" customWidth="1"/>
    <col min="9" max="9" width="2.28515625" style="37" customWidth="1"/>
    <col min="10" max="10" width="28.85546875" style="37" bestFit="1" customWidth="1"/>
    <col min="11" max="11" width="2.28515625" style="37" customWidth="1"/>
    <col min="12" max="12" width="30.7109375" style="37" customWidth="1"/>
    <col min="13" max="13" width="2.28515625" style="37" customWidth="1"/>
    <col min="14" max="14" width="29.42578125" style="37" bestFit="1" customWidth="1"/>
    <col min="15" max="15" width="2.28515625" style="37" customWidth="1"/>
    <col min="16" max="16" width="8.42578125" style="37" bestFit="1" customWidth="1"/>
    <col min="17" max="17" width="2.28515625" style="37" customWidth="1"/>
    <col min="18" max="18" width="9.28515625" style="37" bestFit="1" customWidth="1"/>
  </cols>
  <sheetData>
    <row r="1" spans="1:18" s="36" customFormat="1" ht="15.75" thickBot="1" x14ac:dyDescent="0.3">
      <c r="A1" s="34"/>
      <c r="B1" s="34"/>
      <c r="C1" s="34"/>
      <c r="D1" s="35" t="s">
        <v>25</v>
      </c>
      <c r="E1" s="34"/>
      <c r="F1" s="35" t="s">
        <v>26</v>
      </c>
      <c r="G1" s="34"/>
      <c r="H1" s="35" t="s">
        <v>27</v>
      </c>
      <c r="I1" s="34"/>
      <c r="J1" s="35" t="s">
        <v>28</v>
      </c>
      <c r="K1" s="34"/>
      <c r="L1" s="35" t="s">
        <v>29</v>
      </c>
      <c r="M1" s="34"/>
      <c r="N1" s="35" t="s">
        <v>30</v>
      </c>
      <c r="O1" s="34"/>
      <c r="P1" s="35" t="s">
        <v>31</v>
      </c>
      <c r="Q1" s="34"/>
      <c r="R1" s="35" t="s">
        <v>32</v>
      </c>
    </row>
    <row r="2" spans="1:18" ht="15.75" thickTop="1" x14ac:dyDescent="0.25">
      <c r="A2" s="22"/>
      <c r="B2" s="22" t="s">
        <v>33</v>
      </c>
      <c r="C2" s="22"/>
      <c r="D2" s="22"/>
      <c r="E2" s="22"/>
      <c r="F2" s="24"/>
      <c r="G2" s="22"/>
      <c r="H2" s="22"/>
      <c r="I2" s="22"/>
      <c r="J2" s="22"/>
      <c r="K2" s="22"/>
      <c r="L2" s="22"/>
      <c r="M2" s="22"/>
      <c r="N2" s="22"/>
      <c r="O2" s="22"/>
      <c r="P2" s="23"/>
      <c r="Q2" s="22"/>
      <c r="R2" s="23">
        <v>330810.49</v>
      </c>
    </row>
    <row r="3" spans="1:18" x14ac:dyDescent="0.25">
      <c r="A3" s="25"/>
      <c r="B3" s="25"/>
      <c r="C3" s="25"/>
      <c r="D3" s="25" t="s">
        <v>104</v>
      </c>
      <c r="E3" s="25"/>
      <c r="F3" s="26">
        <v>42125</v>
      </c>
      <c r="G3" s="25"/>
      <c r="H3" s="25" t="s">
        <v>221</v>
      </c>
      <c r="I3" s="25"/>
      <c r="J3" s="25" t="s">
        <v>120</v>
      </c>
      <c r="K3" s="25"/>
      <c r="L3" s="25" t="s">
        <v>244</v>
      </c>
      <c r="M3" s="25"/>
      <c r="N3" s="25" t="s">
        <v>93</v>
      </c>
      <c r="O3" s="25"/>
      <c r="P3" s="27">
        <v>-1000</v>
      </c>
      <c r="Q3" s="25"/>
      <c r="R3" s="27">
        <f t="shared" ref="R3:R35" si="0">ROUND(R2+P3,5)</f>
        <v>329810.49</v>
      </c>
    </row>
    <row r="4" spans="1:18" x14ac:dyDescent="0.25">
      <c r="A4" s="25"/>
      <c r="B4" s="25"/>
      <c r="C4" s="25"/>
      <c r="D4" s="25" t="s">
        <v>104</v>
      </c>
      <c r="E4" s="25"/>
      <c r="F4" s="26">
        <v>42125</v>
      </c>
      <c r="G4" s="25"/>
      <c r="H4" s="25"/>
      <c r="I4" s="25"/>
      <c r="J4" s="25" t="s">
        <v>152</v>
      </c>
      <c r="K4" s="25"/>
      <c r="L4" s="25" t="s">
        <v>245</v>
      </c>
      <c r="M4" s="25"/>
      <c r="N4" s="25" t="s">
        <v>55</v>
      </c>
      <c r="O4" s="25"/>
      <c r="P4" s="27">
        <v>-70035.28</v>
      </c>
      <c r="Q4" s="25"/>
      <c r="R4" s="27">
        <f t="shared" si="0"/>
        <v>259775.21</v>
      </c>
    </row>
    <row r="5" spans="1:18" x14ac:dyDescent="0.25">
      <c r="A5" s="25"/>
      <c r="B5" s="25"/>
      <c r="C5" s="25"/>
      <c r="D5" s="25" t="s">
        <v>104</v>
      </c>
      <c r="E5" s="25"/>
      <c r="F5" s="26">
        <v>42125</v>
      </c>
      <c r="G5" s="25"/>
      <c r="H5" s="25" t="s">
        <v>222</v>
      </c>
      <c r="I5" s="25"/>
      <c r="J5" s="25" t="s">
        <v>230</v>
      </c>
      <c r="K5" s="25"/>
      <c r="L5" s="25" t="s">
        <v>246</v>
      </c>
      <c r="M5" s="25"/>
      <c r="N5" s="25" t="s">
        <v>93</v>
      </c>
      <c r="O5" s="25"/>
      <c r="P5" s="27">
        <v>-4644.67</v>
      </c>
      <c r="Q5" s="25"/>
      <c r="R5" s="27">
        <f t="shared" si="0"/>
        <v>255130.54</v>
      </c>
    </row>
    <row r="6" spans="1:18" x14ac:dyDescent="0.25">
      <c r="A6" s="25"/>
      <c r="B6" s="25"/>
      <c r="C6" s="25"/>
      <c r="D6" s="25" t="s">
        <v>104</v>
      </c>
      <c r="E6" s="25"/>
      <c r="F6" s="26">
        <v>42128</v>
      </c>
      <c r="G6" s="25"/>
      <c r="H6" s="25"/>
      <c r="I6" s="25"/>
      <c r="J6" s="25" t="s">
        <v>231</v>
      </c>
      <c r="K6" s="25"/>
      <c r="L6" s="25" t="s">
        <v>247</v>
      </c>
      <c r="M6" s="25"/>
      <c r="N6" s="25" t="s">
        <v>95</v>
      </c>
      <c r="O6" s="25"/>
      <c r="P6" s="27">
        <v>-205.65</v>
      </c>
      <c r="Q6" s="25"/>
      <c r="R6" s="27">
        <f t="shared" si="0"/>
        <v>254924.89</v>
      </c>
    </row>
    <row r="7" spans="1:18" x14ac:dyDescent="0.25">
      <c r="A7" s="25"/>
      <c r="B7" s="25"/>
      <c r="C7" s="25"/>
      <c r="D7" s="25" t="s">
        <v>104</v>
      </c>
      <c r="E7" s="25"/>
      <c r="F7" s="26">
        <v>42128</v>
      </c>
      <c r="G7" s="25"/>
      <c r="H7" s="25"/>
      <c r="I7" s="25"/>
      <c r="J7" s="25" t="s">
        <v>131</v>
      </c>
      <c r="K7" s="25"/>
      <c r="L7" s="25" t="s">
        <v>173</v>
      </c>
      <c r="M7" s="25"/>
      <c r="N7" s="25" t="s">
        <v>95</v>
      </c>
      <c r="O7" s="25"/>
      <c r="P7" s="27">
        <v>-165</v>
      </c>
      <c r="Q7" s="25"/>
      <c r="R7" s="27">
        <f t="shared" si="0"/>
        <v>254759.89</v>
      </c>
    </row>
    <row r="8" spans="1:18" x14ac:dyDescent="0.25">
      <c r="A8" s="25"/>
      <c r="B8" s="25"/>
      <c r="C8" s="25"/>
      <c r="D8" s="25" t="s">
        <v>104</v>
      </c>
      <c r="E8" s="25"/>
      <c r="F8" s="26">
        <v>42129</v>
      </c>
      <c r="G8" s="25"/>
      <c r="H8" s="25"/>
      <c r="I8" s="25"/>
      <c r="J8" s="25" t="s">
        <v>232</v>
      </c>
      <c r="K8" s="25"/>
      <c r="L8" s="25" t="s">
        <v>248</v>
      </c>
      <c r="M8" s="25"/>
      <c r="N8" s="25" t="s">
        <v>217</v>
      </c>
      <c r="O8" s="25"/>
      <c r="P8" s="27">
        <v>-1050</v>
      </c>
      <c r="Q8" s="25"/>
      <c r="R8" s="27">
        <f t="shared" si="0"/>
        <v>253709.89</v>
      </c>
    </row>
    <row r="9" spans="1:18" x14ac:dyDescent="0.25">
      <c r="A9" s="25"/>
      <c r="B9" s="25"/>
      <c r="C9" s="25"/>
      <c r="D9" s="25" t="s">
        <v>105</v>
      </c>
      <c r="E9" s="25"/>
      <c r="F9" s="26">
        <v>42130</v>
      </c>
      <c r="G9" s="25"/>
      <c r="H9" s="25" t="s">
        <v>223</v>
      </c>
      <c r="I9" s="25"/>
      <c r="J9" s="25" t="s">
        <v>151</v>
      </c>
      <c r="K9" s="25"/>
      <c r="L9" s="25" t="s">
        <v>249</v>
      </c>
      <c r="M9" s="25"/>
      <c r="N9" s="25" t="s">
        <v>39</v>
      </c>
      <c r="O9" s="25"/>
      <c r="P9" s="27">
        <v>4087.5</v>
      </c>
      <c r="Q9" s="25"/>
      <c r="R9" s="27">
        <f t="shared" si="0"/>
        <v>257797.39</v>
      </c>
    </row>
    <row r="10" spans="1:18" x14ac:dyDescent="0.25">
      <c r="A10" s="25"/>
      <c r="B10" s="25"/>
      <c r="C10" s="25"/>
      <c r="D10" s="25" t="s">
        <v>106</v>
      </c>
      <c r="E10" s="25"/>
      <c r="F10" s="26">
        <v>42135</v>
      </c>
      <c r="G10" s="25"/>
      <c r="H10" s="25"/>
      <c r="I10" s="25"/>
      <c r="J10" s="25" t="s">
        <v>126</v>
      </c>
      <c r="K10" s="25"/>
      <c r="L10" s="25" t="s">
        <v>250</v>
      </c>
      <c r="M10" s="25"/>
      <c r="N10" s="25" t="s">
        <v>97</v>
      </c>
      <c r="O10" s="25"/>
      <c r="P10" s="27">
        <v>27.73</v>
      </c>
      <c r="Q10" s="25"/>
      <c r="R10" s="27">
        <f t="shared" si="0"/>
        <v>257825.12</v>
      </c>
    </row>
    <row r="11" spans="1:18" x14ac:dyDescent="0.25">
      <c r="A11" s="25"/>
      <c r="B11" s="25"/>
      <c r="C11" s="25"/>
      <c r="D11" s="25" t="s">
        <v>104</v>
      </c>
      <c r="E11" s="25"/>
      <c r="F11" s="26">
        <v>42135</v>
      </c>
      <c r="G11" s="25"/>
      <c r="H11" s="25" t="s">
        <v>224</v>
      </c>
      <c r="I11" s="25"/>
      <c r="J11" s="25" t="s">
        <v>233</v>
      </c>
      <c r="K11" s="25"/>
      <c r="L11" s="25" t="s">
        <v>251</v>
      </c>
      <c r="M11" s="25"/>
      <c r="N11" s="25" t="s">
        <v>219</v>
      </c>
      <c r="O11" s="25"/>
      <c r="P11" s="27">
        <v>-900</v>
      </c>
      <c r="Q11" s="25"/>
      <c r="R11" s="27">
        <f t="shared" si="0"/>
        <v>256925.12</v>
      </c>
    </row>
    <row r="12" spans="1:18" x14ac:dyDescent="0.25">
      <c r="A12" s="25"/>
      <c r="B12" s="25"/>
      <c r="C12" s="25"/>
      <c r="D12" s="25" t="s">
        <v>104</v>
      </c>
      <c r="E12" s="25"/>
      <c r="F12" s="26">
        <v>42135</v>
      </c>
      <c r="G12" s="25"/>
      <c r="H12" s="25"/>
      <c r="I12" s="25"/>
      <c r="J12" s="25" t="s">
        <v>125</v>
      </c>
      <c r="K12" s="25"/>
      <c r="L12" s="25" t="s">
        <v>166</v>
      </c>
      <c r="M12" s="25"/>
      <c r="N12" s="25" t="s">
        <v>95</v>
      </c>
      <c r="O12" s="25"/>
      <c r="P12" s="27">
        <v>-14.97</v>
      </c>
      <c r="Q12" s="25"/>
      <c r="R12" s="27">
        <f t="shared" si="0"/>
        <v>256910.15</v>
      </c>
    </row>
    <row r="13" spans="1:18" x14ac:dyDescent="0.25">
      <c r="A13" s="25"/>
      <c r="B13" s="25"/>
      <c r="C13" s="25"/>
      <c r="D13" s="25" t="s">
        <v>104</v>
      </c>
      <c r="E13" s="25"/>
      <c r="F13" s="26">
        <v>42135</v>
      </c>
      <c r="G13" s="25"/>
      <c r="H13" s="25"/>
      <c r="I13" s="25"/>
      <c r="J13" s="25" t="s">
        <v>126</v>
      </c>
      <c r="K13" s="25"/>
      <c r="L13" s="25" t="s">
        <v>252</v>
      </c>
      <c r="M13" s="25"/>
      <c r="N13" s="25" t="s">
        <v>97</v>
      </c>
      <c r="O13" s="25"/>
      <c r="P13" s="27">
        <v>-208.72</v>
      </c>
      <c r="Q13" s="25"/>
      <c r="R13" s="27">
        <f t="shared" si="0"/>
        <v>256701.43</v>
      </c>
    </row>
    <row r="14" spans="1:18" x14ac:dyDescent="0.25">
      <c r="A14" s="25"/>
      <c r="B14" s="25"/>
      <c r="C14" s="25"/>
      <c r="D14" s="25" t="s">
        <v>104</v>
      </c>
      <c r="E14" s="25"/>
      <c r="F14" s="26">
        <v>42135</v>
      </c>
      <c r="G14" s="25"/>
      <c r="H14" s="25"/>
      <c r="I14" s="25"/>
      <c r="J14" s="25" t="s">
        <v>155</v>
      </c>
      <c r="K14" s="25"/>
      <c r="L14" s="25" t="s">
        <v>253</v>
      </c>
      <c r="M14" s="25"/>
      <c r="N14" s="25" t="s">
        <v>93</v>
      </c>
      <c r="O14" s="25"/>
      <c r="P14" s="27">
        <v>-158</v>
      </c>
      <c r="Q14" s="25"/>
      <c r="R14" s="27">
        <f t="shared" si="0"/>
        <v>256543.43</v>
      </c>
    </row>
    <row r="15" spans="1:18" x14ac:dyDescent="0.25">
      <c r="A15" s="25"/>
      <c r="B15" s="25"/>
      <c r="C15" s="25"/>
      <c r="D15" s="25" t="s">
        <v>104</v>
      </c>
      <c r="E15" s="25"/>
      <c r="F15" s="26">
        <v>42136</v>
      </c>
      <c r="G15" s="25"/>
      <c r="H15" s="25"/>
      <c r="I15" s="25"/>
      <c r="J15" s="25" t="s">
        <v>128</v>
      </c>
      <c r="K15" s="25"/>
      <c r="L15" s="25" t="s">
        <v>169</v>
      </c>
      <c r="M15" s="25"/>
      <c r="N15" s="25" t="s">
        <v>95</v>
      </c>
      <c r="O15" s="25"/>
      <c r="P15" s="27">
        <v>-80.61</v>
      </c>
      <c r="Q15" s="25"/>
      <c r="R15" s="27">
        <f t="shared" si="0"/>
        <v>256462.82</v>
      </c>
    </row>
    <row r="16" spans="1:18" x14ac:dyDescent="0.25">
      <c r="A16" s="25"/>
      <c r="B16" s="25"/>
      <c r="C16" s="25"/>
      <c r="D16" s="25" t="s">
        <v>104</v>
      </c>
      <c r="E16" s="25"/>
      <c r="F16" s="26">
        <v>42136</v>
      </c>
      <c r="G16" s="25"/>
      <c r="H16" s="25"/>
      <c r="I16" s="25"/>
      <c r="J16" s="25" t="s">
        <v>234</v>
      </c>
      <c r="K16" s="25"/>
      <c r="L16" s="25" t="s">
        <v>254</v>
      </c>
      <c r="M16" s="25"/>
      <c r="N16" s="25" t="s">
        <v>95</v>
      </c>
      <c r="O16" s="25"/>
      <c r="P16" s="27">
        <v>-59.93</v>
      </c>
      <c r="Q16" s="25"/>
      <c r="R16" s="27">
        <f t="shared" si="0"/>
        <v>256402.89</v>
      </c>
    </row>
    <row r="17" spans="1:18" x14ac:dyDescent="0.25">
      <c r="A17" s="25"/>
      <c r="B17" s="25"/>
      <c r="C17" s="25"/>
      <c r="D17" s="25" t="s">
        <v>104</v>
      </c>
      <c r="E17" s="25"/>
      <c r="F17" s="26">
        <v>42136</v>
      </c>
      <c r="G17" s="25"/>
      <c r="H17" s="25"/>
      <c r="I17" s="25"/>
      <c r="J17" s="25" t="s">
        <v>126</v>
      </c>
      <c r="K17" s="25"/>
      <c r="L17" s="25" t="s">
        <v>255</v>
      </c>
      <c r="M17" s="25"/>
      <c r="N17" s="25" t="s">
        <v>97</v>
      </c>
      <c r="O17" s="25"/>
      <c r="P17" s="27">
        <v>-855</v>
      </c>
      <c r="Q17" s="25"/>
      <c r="R17" s="27">
        <f t="shared" si="0"/>
        <v>255547.89</v>
      </c>
    </row>
    <row r="18" spans="1:18" x14ac:dyDescent="0.25">
      <c r="A18" s="25"/>
      <c r="B18" s="25"/>
      <c r="C18" s="25"/>
      <c r="D18" s="25" t="s">
        <v>104</v>
      </c>
      <c r="E18" s="25"/>
      <c r="F18" s="26">
        <v>42136</v>
      </c>
      <c r="G18" s="25"/>
      <c r="H18" s="25"/>
      <c r="I18" s="25"/>
      <c r="J18" s="25" t="s">
        <v>126</v>
      </c>
      <c r="K18" s="25"/>
      <c r="L18" s="25" t="s">
        <v>256</v>
      </c>
      <c r="M18" s="25"/>
      <c r="N18" s="25" t="s">
        <v>97</v>
      </c>
      <c r="O18" s="25"/>
      <c r="P18" s="27">
        <v>-39</v>
      </c>
      <c r="Q18" s="25"/>
      <c r="R18" s="27">
        <f t="shared" si="0"/>
        <v>255508.89</v>
      </c>
    </row>
    <row r="19" spans="1:18" x14ac:dyDescent="0.25">
      <c r="A19" s="25"/>
      <c r="B19" s="25"/>
      <c r="C19" s="25"/>
      <c r="D19" s="25" t="s">
        <v>104</v>
      </c>
      <c r="E19" s="25"/>
      <c r="F19" s="26">
        <v>42136</v>
      </c>
      <c r="G19" s="25"/>
      <c r="H19" s="25"/>
      <c r="I19" s="25"/>
      <c r="J19" s="25" t="s">
        <v>126</v>
      </c>
      <c r="K19" s="25"/>
      <c r="L19" s="25" t="s">
        <v>257</v>
      </c>
      <c r="M19" s="25"/>
      <c r="N19" s="25" t="s">
        <v>97</v>
      </c>
      <c r="O19" s="25"/>
      <c r="P19" s="27">
        <v>-35.270000000000003</v>
      </c>
      <c r="Q19" s="25"/>
      <c r="R19" s="27">
        <f t="shared" si="0"/>
        <v>255473.62</v>
      </c>
    </row>
    <row r="20" spans="1:18" x14ac:dyDescent="0.25">
      <c r="A20" s="25"/>
      <c r="B20" s="25"/>
      <c r="C20" s="25"/>
      <c r="D20" s="25" t="s">
        <v>104</v>
      </c>
      <c r="E20" s="25"/>
      <c r="F20" s="26">
        <v>42136</v>
      </c>
      <c r="G20" s="25"/>
      <c r="H20" s="25"/>
      <c r="I20" s="25"/>
      <c r="J20" s="25" t="s">
        <v>235</v>
      </c>
      <c r="K20" s="25"/>
      <c r="L20" s="25" t="s">
        <v>258</v>
      </c>
      <c r="M20" s="25"/>
      <c r="N20" s="25" t="s">
        <v>93</v>
      </c>
      <c r="O20" s="25"/>
      <c r="P20" s="27">
        <v>-250</v>
      </c>
      <c r="Q20" s="25"/>
      <c r="R20" s="27">
        <f t="shared" si="0"/>
        <v>255223.62</v>
      </c>
    </row>
    <row r="21" spans="1:18" x14ac:dyDescent="0.25">
      <c r="A21" s="25"/>
      <c r="B21" s="25"/>
      <c r="C21" s="25"/>
      <c r="D21" s="25" t="s">
        <v>104</v>
      </c>
      <c r="E21" s="25"/>
      <c r="F21" s="26">
        <v>42137</v>
      </c>
      <c r="G21" s="25"/>
      <c r="H21" s="25"/>
      <c r="I21" s="25"/>
      <c r="J21" s="25" t="s">
        <v>125</v>
      </c>
      <c r="K21" s="25"/>
      <c r="L21" s="25" t="s">
        <v>166</v>
      </c>
      <c r="M21" s="25"/>
      <c r="N21" s="25" t="s">
        <v>95</v>
      </c>
      <c r="O21" s="25"/>
      <c r="P21" s="27">
        <v>-15.98</v>
      </c>
      <c r="Q21" s="25"/>
      <c r="R21" s="27">
        <f t="shared" si="0"/>
        <v>255207.64</v>
      </c>
    </row>
    <row r="22" spans="1:18" x14ac:dyDescent="0.25">
      <c r="A22" s="25"/>
      <c r="B22" s="25"/>
      <c r="C22" s="25"/>
      <c r="D22" s="25" t="s">
        <v>104</v>
      </c>
      <c r="E22" s="25"/>
      <c r="F22" s="26">
        <v>42137</v>
      </c>
      <c r="G22" s="25"/>
      <c r="H22" s="25"/>
      <c r="I22" s="25"/>
      <c r="J22" s="25" t="s">
        <v>122</v>
      </c>
      <c r="K22" s="25"/>
      <c r="L22" s="25" t="s">
        <v>163</v>
      </c>
      <c r="M22" s="25"/>
      <c r="N22" s="25" t="s">
        <v>95</v>
      </c>
      <c r="O22" s="25"/>
      <c r="P22" s="27">
        <v>-10</v>
      </c>
      <c r="Q22" s="25"/>
      <c r="R22" s="27">
        <f t="shared" si="0"/>
        <v>255197.64</v>
      </c>
    </row>
    <row r="23" spans="1:18" x14ac:dyDescent="0.25">
      <c r="A23" s="25"/>
      <c r="B23" s="25"/>
      <c r="C23" s="25"/>
      <c r="D23" s="25" t="s">
        <v>106</v>
      </c>
      <c r="E23" s="25"/>
      <c r="F23" s="26">
        <v>42137</v>
      </c>
      <c r="G23" s="25"/>
      <c r="H23" s="25"/>
      <c r="I23" s="25"/>
      <c r="J23" s="25" t="s">
        <v>236</v>
      </c>
      <c r="K23" s="25"/>
      <c r="L23" s="25" t="s">
        <v>259</v>
      </c>
      <c r="M23" s="25"/>
      <c r="N23" s="25" t="s">
        <v>93</v>
      </c>
      <c r="O23" s="25"/>
      <c r="P23" s="27">
        <v>2500</v>
      </c>
      <c r="Q23" s="25"/>
      <c r="R23" s="27">
        <f t="shared" si="0"/>
        <v>257697.64</v>
      </c>
    </row>
    <row r="24" spans="1:18" x14ac:dyDescent="0.25">
      <c r="A24" s="25"/>
      <c r="B24" s="25"/>
      <c r="C24" s="25"/>
      <c r="D24" s="25" t="s">
        <v>105</v>
      </c>
      <c r="E24" s="25"/>
      <c r="F24" s="26">
        <v>42139</v>
      </c>
      <c r="G24" s="25"/>
      <c r="H24" s="25" t="s">
        <v>225</v>
      </c>
      <c r="I24" s="25"/>
      <c r="J24" s="25" t="s">
        <v>237</v>
      </c>
      <c r="K24" s="25"/>
      <c r="L24" s="25" t="s">
        <v>260</v>
      </c>
      <c r="M24" s="25"/>
      <c r="N24" s="25" t="s">
        <v>39</v>
      </c>
      <c r="O24" s="25"/>
      <c r="P24" s="27">
        <v>1169.75</v>
      </c>
      <c r="Q24" s="25"/>
      <c r="R24" s="27">
        <f t="shared" si="0"/>
        <v>258867.39</v>
      </c>
    </row>
    <row r="25" spans="1:18" x14ac:dyDescent="0.25">
      <c r="A25" s="25"/>
      <c r="B25" s="25"/>
      <c r="C25" s="25"/>
      <c r="D25" s="25" t="s">
        <v>104</v>
      </c>
      <c r="E25" s="25"/>
      <c r="F25" s="26">
        <v>42139</v>
      </c>
      <c r="G25" s="25"/>
      <c r="H25" s="25"/>
      <c r="I25" s="25"/>
      <c r="J25" s="25" t="s">
        <v>128</v>
      </c>
      <c r="K25" s="25"/>
      <c r="L25" s="25" t="s">
        <v>169</v>
      </c>
      <c r="M25" s="25"/>
      <c r="N25" s="25" t="s">
        <v>95</v>
      </c>
      <c r="O25" s="25"/>
      <c r="P25" s="27">
        <v>-53.74</v>
      </c>
      <c r="Q25" s="25"/>
      <c r="R25" s="27">
        <f t="shared" si="0"/>
        <v>258813.65</v>
      </c>
    </row>
    <row r="26" spans="1:18" x14ac:dyDescent="0.25">
      <c r="A26" s="25"/>
      <c r="B26" s="25"/>
      <c r="C26" s="25"/>
      <c r="D26" s="25" t="s">
        <v>104</v>
      </c>
      <c r="E26" s="25"/>
      <c r="F26" s="26">
        <v>42142</v>
      </c>
      <c r="G26" s="25"/>
      <c r="H26" s="25"/>
      <c r="I26" s="25"/>
      <c r="J26" s="25" t="s">
        <v>127</v>
      </c>
      <c r="K26" s="25"/>
      <c r="L26" s="25" t="s">
        <v>261</v>
      </c>
      <c r="M26" s="25"/>
      <c r="N26" s="25" t="s">
        <v>87</v>
      </c>
      <c r="O26" s="25"/>
      <c r="P26" s="27">
        <v>-95.98</v>
      </c>
      <c r="Q26" s="25"/>
      <c r="R26" s="27">
        <f t="shared" si="0"/>
        <v>258717.67</v>
      </c>
    </row>
    <row r="27" spans="1:18" x14ac:dyDescent="0.25">
      <c r="A27" s="25"/>
      <c r="B27" s="25"/>
      <c r="C27" s="25"/>
      <c r="D27" s="25" t="s">
        <v>104</v>
      </c>
      <c r="E27" s="25"/>
      <c r="F27" s="26">
        <v>42142</v>
      </c>
      <c r="G27" s="25"/>
      <c r="H27" s="25"/>
      <c r="I27" s="25"/>
      <c r="J27" s="25" t="s">
        <v>134</v>
      </c>
      <c r="K27" s="25"/>
      <c r="L27" s="25" t="s">
        <v>176</v>
      </c>
      <c r="M27" s="25"/>
      <c r="N27" s="25" t="s">
        <v>74</v>
      </c>
      <c r="O27" s="25"/>
      <c r="P27" s="27">
        <v>-55.1</v>
      </c>
      <c r="Q27" s="25"/>
      <c r="R27" s="27">
        <f t="shared" si="0"/>
        <v>258662.57</v>
      </c>
    </row>
    <row r="28" spans="1:18" x14ac:dyDescent="0.25">
      <c r="A28" s="25"/>
      <c r="B28" s="25"/>
      <c r="C28" s="25"/>
      <c r="D28" s="25" t="s">
        <v>105</v>
      </c>
      <c r="E28" s="25"/>
      <c r="F28" s="26">
        <v>42143</v>
      </c>
      <c r="G28" s="25"/>
      <c r="H28" s="25" t="s">
        <v>226</v>
      </c>
      <c r="I28" s="25"/>
      <c r="J28" s="25" t="s">
        <v>238</v>
      </c>
      <c r="K28" s="25"/>
      <c r="L28" s="25" t="s">
        <v>262</v>
      </c>
      <c r="M28" s="25"/>
      <c r="N28" s="25" t="s">
        <v>39</v>
      </c>
      <c r="O28" s="25"/>
      <c r="P28" s="27">
        <v>20000</v>
      </c>
      <c r="Q28" s="25"/>
      <c r="R28" s="27">
        <f t="shared" si="0"/>
        <v>278662.57</v>
      </c>
    </row>
    <row r="29" spans="1:18" x14ac:dyDescent="0.25">
      <c r="A29" s="25"/>
      <c r="B29" s="25"/>
      <c r="C29" s="25"/>
      <c r="D29" s="25" t="s">
        <v>105</v>
      </c>
      <c r="E29" s="25"/>
      <c r="F29" s="26">
        <v>42145</v>
      </c>
      <c r="G29" s="25"/>
      <c r="H29" s="25" t="s">
        <v>227</v>
      </c>
      <c r="I29" s="25"/>
      <c r="J29" s="25" t="s">
        <v>239</v>
      </c>
      <c r="K29" s="25"/>
      <c r="L29" s="25" t="s">
        <v>263</v>
      </c>
      <c r="M29" s="25"/>
      <c r="N29" s="25" t="s">
        <v>39</v>
      </c>
      <c r="O29" s="25"/>
      <c r="P29" s="27">
        <v>3582.75</v>
      </c>
      <c r="Q29" s="25"/>
      <c r="R29" s="27">
        <f t="shared" si="0"/>
        <v>282245.32</v>
      </c>
    </row>
    <row r="30" spans="1:18" x14ac:dyDescent="0.25">
      <c r="A30" s="25"/>
      <c r="B30" s="25"/>
      <c r="C30" s="25"/>
      <c r="D30" s="25" t="s">
        <v>104</v>
      </c>
      <c r="E30" s="25"/>
      <c r="F30" s="26">
        <v>42145</v>
      </c>
      <c r="G30" s="25"/>
      <c r="H30" s="25"/>
      <c r="I30" s="25"/>
      <c r="J30" s="25" t="s">
        <v>240</v>
      </c>
      <c r="K30" s="25"/>
      <c r="L30" s="25" t="s">
        <v>264</v>
      </c>
      <c r="M30" s="25"/>
      <c r="N30" s="25" t="s">
        <v>215</v>
      </c>
      <c r="O30" s="25"/>
      <c r="P30" s="27">
        <v>-6780</v>
      </c>
      <c r="Q30" s="25"/>
      <c r="R30" s="27">
        <f t="shared" si="0"/>
        <v>275465.32</v>
      </c>
    </row>
    <row r="31" spans="1:18" x14ac:dyDescent="0.25">
      <c r="A31" s="25"/>
      <c r="B31" s="25"/>
      <c r="C31" s="25"/>
      <c r="D31" s="25" t="s">
        <v>104</v>
      </c>
      <c r="E31" s="25"/>
      <c r="F31" s="26">
        <v>42146</v>
      </c>
      <c r="G31" s="25"/>
      <c r="H31" s="25"/>
      <c r="I31" s="25"/>
      <c r="J31" s="25" t="s">
        <v>142</v>
      </c>
      <c r="K31" s="25"/>
      <c r="L31" s="25" t="s">
        <v>186</v>
      </c>
      <c r="M31" s="25"/>
      <c r="N31" s="25" t="s">
        <v>76</v>
      </c>
      <c r="O31" s="25"/>
      <c r="P31" s="27">
        <v>-300</v>
      </c>
      <c r="Q31" s="25"/>
      <c r="R31" s="27">
        <f t="shared" si="0"/>
        <v>275165.32</v>
      </c>
    </row>
    <row r="32" spans="1:18" x14ac:dyDescent="0.25">
      <c r="A32" s="25"/>
      <c r="B32" s="25"/>
      <c r="C32" s="25"/>
      <c r="D32" s="25" t="s">
        <v>104</v>
      </c>
      <c r="E32" s="25"/>
      <c r="F32" s="26">
        <v>42150</v>
      </c>
      <c r="G32" s="25"/>
      <c r="H32" s="25" t="s">
        <v>228</v>
      </c>
      <c r="I32" s="25"/>
      <c r="J32" s="25" t="s">
        <v>147</v>
      </c>
      <c r="K32" s="25"/>
      <c r="L32" s="25" t="s">
        <v>265</v>
      </c>
      <c r="M32" s="25"/>
      <c r="N32" s="25" t="s">
        <v>79</v>
      </c>
      <c r="O32" s="25"/>
      <c r="P32" s="27">
        <v>-3250</v>
      </c>
      <c r="Q32" s="25"/>
      <c r="R32" s="27">
        <f t="shared" si="0"/>
        <v>271915.32</v>
      </c>
    </row>
    <row r="33" spans="1:18" x14ac:dyDescent="0.25">
      <c r="A33" s="25"/>
      <c r="B33" s="25"/>
      <c r="C33" s="25"/>
      <c r="D33" s="25" t="s">
        <v>104</v>
      </c>
      <c r="E33" s="25"/>
      <c r="F33" s="26">
        <v>42150</v>
      </c>
      <c r="G33" s="25"/>
      <c r="H33" s="25"/>
      <c r="I33" s="25"/>
      <c r="J33" s="25" t="s">
        <v>143</v>
      </c>
      <c r="K33" s="25"/>
      <c r="L33" s="25" t="s">
        <v>187</v>
      </c>
      <c r="M33" s="25"/>
      <c r="N33" s="25" t="s">
        <v>87</v>
      </c>
      <c r="O33" s="25"/>
      <c r="P33" s="27">
        <v>-60</v>
      </c>
      <c r="Q33" s="25"/>
      <c r="R33" s="27">
        <f t="shared" si="0"/>
        <v>271855.32</v>
      </c>
    </row>
    <row r="34" spans="1:18" x14ac:dyDescent="0.25">
      <c r="A34" s="25"/>
      <c r="B34" s="25"/>
      <c r="C34" s="25"/>
      <c r="D34" s="25" t="s">
        <v>104</v>
      </c>
      <c r="E34" s="25"/>
      <c r="F34" s="26">
        <v>42152</v>
      </c>
      <c r="G34" s="25"/>
      <c r="H34" s="25"/>
      <c r="I34" s="25"/>
      <c r="J34" s="25" t="s">
        <v>126</v>
      </c>
      <c r="K34" s="25"/>
      <c r="L34" s="25" t="s">
        <v>266</v>
      </c>
      <c r="M34" s="25"/>
      <c r="N34" s="25" t="s">
        <v>97</v>
      </c>
      <c r="O34" s="25"/>
      <c r="P34" s="27">
        <v>-48.45</v>
      </c>
      <c r="Q34" s="25"/>
      <c r="R34" s="27">
        <f t="shared" si="0"/>
        <v>271806.87</v>
      </c>
    </row>
    <row r="35" spans="1:18" ht="15.75" thickBot="1" x14ac:dyDescent="0.3">
      <c r="A35" s="25"/>
      <c r="B35" s="25"/>
      <c r="C35" s="25"/>
      <c r="D35" s="25" t="s">
        <v>104</v>
      </c>
      <c r="E35" s="25"/>
      <c r="F35" s="26">
        <v>42152</v>
      </c>
      <c r="G35" s="25"/>
      <c r="H35" s="25"/>
      <c r="I35" s="25"/>
      <c r="J35" s="25" t="s">
        <v>241</v>
      </c>
      <c r="K35" s="25"/>
      <c r="L35" s="25" t="s">
        <v>267</v>
      </c>
      <c r="M35" s="25"/>
      <c r="N35" s="25" t="s">
        <v>93</v>
      </c>
      <c r="O35" s="25"/>
      <c r="P35" s="28">
        <v>-1615.1</v>
      </c>
      <c r="Q35" s="25"/>
      <c r="R35" s="28">
        <f t="shared" si="0"/>
        <v>270191.77</v>
      </c>
    </row>
    <row r="36" spans="1:18" x14ac:dyDescent="0.25">
      <c r="A36" s="25"/>
      <c r="B36" s="25" t="s">
        <v>34</v>
      </c>
      <c r="C36" s="25"/>
      <c r="D36" s="25"/>
      <c r="E36" s="25"/>
      <c r="F36" s="26"/>
      <c r="G36" s="25"/>
      <c r="H36" s="25"/>
      <c r="I36" s="25"/>
      <c r="J36" s="25"/>
      <c r="K36" s="25"/>
      <c r="L36" s="25"/>
      <c r="M36" s="25"/>
      <c r="N36" s="25"/>
      <c r="O36" s="25"/>
      <c r="P36" s="27">
        <f>ROUND(SUM(P2:P35),5)</f>
        <v>-60618.720000000001</v>
      </c>
      <c r="Q36" s="25"/>
      <c r="R36" s="27">
        <f>R35</f>
        <v>270191.77</v>
      </c>
    </row>
    <row r="37" spans="1:18" ht="30" customHeight="1" x14ac:dyDescent="0.25">
      <c r="A37" s="22"/>
      <c r="B37" s="22" t="s">
        <v>35</v>
      </c>
      <c r="C37" s="22"/>
      <c r="D37" s="22"/>
      <c r="E37" s="22"/>
      <c r="F37" s="24"/>
      <c r="G37" s="22"/>
      <c r="H37" s="22"/>
      <c r="I37" s="22"/>
      <c r="J37" s="22"/>
      <c r="K37" s="22"/>
      <c r="L37" s="22"/>
      <c r="M37" s="22"/>
      <c r="N37" s="22"/>
      <c r="O37" s="22"/>
      <c r="P37" s="23"/>
      <c r="Q37" s="22"/>
      <c r="R37" s="23">
        <v>401.67</v>
      </c>
    </row>
    <row r="38" spans="1:18" x14ac:dyDescent="0.25">
      <c r="A38" s="25"/>
      <c r="B38" s="25" t="s">
        <v>36</v>
      </c>
      <c r="C38" s="25"/>
      <c r="D38" s="25"/>
      <c r="E38" s="25"/>
      <c r="F38" s="26"/>
      <c r="G38" s="25"/>
      <c r="H38" s="25"/>
      <c r="I38" s="25"/>
      <c r="J38" s="25"/>
      <c r="K38" s="25"/>
      <c r="L38" s="25"/>
      <c r="M38" s="25"/>
      <c r="N38" s="25"/>
      <c r="O38" s="25"/>
      <c r="P38" s="27"/>
      <c r="Q38" s="25"/>
      <c r="R38" s="27">
        <f>R37</f>
        <v>401.67</v>
      </c>
    </row>
    <row r="39" spans="1:18" ht="30" customHeight="1" x14ac:dyDescent="0.25">
      <c r="A39" s="22"/>
      <c r="B39" s="22" t="s">
        <v>37</v>
      </c>
      <c r="C39" s="22"/>
      <c r="D39" s="22"/>
      <c r="E39" s="22"/>
      <c r="F39" s="24"/>
      <c r="G39" s="22"/>
      <c r="H39" s="22"/>
      <c r="I39" s="22"/>
      <c r="J39" s="22"/>
      <c r="K39" s="22"/>
      <c r="L39" s="22"/>
      <c r="M39" s="22"/>
      <c r="N39" s="22"/>
      <c r="O39" s="22"/>
      <c r="P39" s="23"/>
      <c r="Q39" s="22"/>
      <c r="R39" s="23">
        <v>635.74</v>
      </c>
    </row>
    <row r="40" spans="1:18" x14ac:dyDescent="0.25">
      <c r="A40" s="25"/>
      <c r="B40" s="25"/>
      <c r="C40" s="25"/>
      <c r="D40" s="25" t="s">
        <v>104</v>
      </c>
      <c r="E40" s="25"/>
      <c r="F40" s="26">
        <v>42125</v>
      </c>
      <c r="G40" s="25"/>
      <c r="H40" s="25"/>
      <c r="I40" s="25"/>
      <c r="J40" s="25" t="s">
        <v>242</v>
      </c>
      <c r="K40" s="25"/>
      <c r="L40" s="25" t="s">
        <v>268</v>
      </c>
      <c r="M40" s="25"/>
      <c r="N40" s="25" t="s">
        <v>97</v>
      </c>
      <c r="O40" s="25"/>
      <c r="P40" s="27">
        <v>-30</v>
      </c>
      <c r="Q40" s="25"/>
      <c r="R40" s="27">
        <f>ROUND(R39+P40,5)</f>
        <v>605.74</v>
      </c>
    </row>
    <row r="41" spans="1:18" ht="15.75" thickBot="1" x14ac:dyDescent="0.3">
      <c r="A41" s="25"/>
      <c r="B41" s="25"/>
      <c r="C41" s="25"/>
      <c r="D41" s="25" t="s">
        <v>106</v>
      </c>
      <c r="E41" s="25"/>
      <c r="F41" s="26">
        <v>42140</v>
      </c>
      <c r="G41" s="25"/>
      <c r="H41" s="25"/>
      <c r="I41" s="25"/>
      <c r="J41" s="25" t="s">
        <v>243</v>
      </c>
      <c r="K41" s="25"/>
      <c r="L41" s="25" t="s">
        <v>269</v>
      </c>
      <c r="M41" s="25"/>
      <c r="N41" s="25" t="s">
        <v>212</v>
      </c>
      <c r="O41" s="25"/>
      <c r="P41" s="28">
        <v>119.82</v>
      </c>
      <c r="Q41" s="25"/>
      <c r="R41" s="28">
        <f>ROUND(R40+P41,5)</f>
        <v>725.56</v>
      </c>
    </row>
    <row r="42" spans="1:18" x14ac:dyDescent="0.25">
      <c r="A42" s="25"/>
      <c r="B42" s="25" t="s">
        <v>38</v>
      </c>
      <c r="C42" s="25"/>
      <c r="D42" s="25"/>
      <c r="E42" s="25"/>
      <c r="F42" s="26"/>
      <c r="G42" s="25"/>
      <c r="H42" s="25"/>
      <c r="I42" s="25"/>
      <c r="J42" s="25"/>
      <c r="K42" s="25"/>
      <c r="L42" s="25"/>
      <c r="M42" s="25"/>
      <c r="N42" s="25"/>
      <c r="O42" s="25"/>
      <c r="P42" s="27">
        <f>ROUND(SUM(P39:P41),5)</f>
        <v>89.82</v>
      </c>
      <c r="Q42" s="25"/>
      <c r="R42" s="27">
        <f>R41</f>
        <v>725.56</v>
      </c>
    </row>
    <row r="43" spans="1:18" ht="30" customHeight="1" x14ac:dyDescent="0.25">
      <c r="A43" s="22"/>
      <c r="B43" s="22" t="s">
        <v>39</v>
      </c>
      <c r="C43" s="22"/>
      <c r="D43" s="22"/>
      <c r="E43" s="22"/>
      <c r="F43" s="24"/>
      <c r="G43" s="22"/>
      <c r="H43" s="22"/>
      <c r="I43" s="22"/>
      <c r="J43" s="22"/>
      <c r="K43" s="22"/>
      <c r="L43" s="22"/>
      <c r="M43" s="22"/>
      <c r="N43" s="22"/>
      <c r="O43" s="22"/>
      <c r="P43" s="23"/>
      <c r="Q43" s="22"/>
      <c r="R43" s="23">
        <v>94938.59</v>
      </c>
    </row>
    <row r="44" spans="1:18" x14ac:dyDescent="0.25">
      <c r="A44" s="25"/>
      <c r="B44" s="25"/>
      <c r="C44" s="25"/>
      <c r="D44" s="25" t="s">
        <v>105</v>
      </c>
      <c r="E44" s="25"/>
      <c r="F44" s="26">
        <v>42130</v>
      </c>
      <c r="G44" s="25"/>
      <c r="H44" s="25" t="s">
        <v>223</v>
      </c>
      <c r="I44" s="25"/>
      <c r="J44" s="25" t="s">
        <v>151</v>
      </c>
      <c r="K44" s="25"/>
      <c r="L44" s="25" t="s">
        <v>249</v>
      </c>
      <c r="M44" s="25"/>
      <c r="N44" s="25" t="s">
        <v>33</v>
      </c>
      <c r="O44" s="25"/>
      <c r="P44" s="27">
        <v>-4087.5</v>
      </c>
      <c r="Q44" s="25"/>
      <c r="R44" s="27">
        <f>ROUND(R43+P44,5)</f>
        <v>90851.09</v>
      </c>
    </row>
    <row r="45" spans="1:18" x14ac:dyDescent="0.25">
      <c r="A45" s="25"/>
      <c r="B45" s="25"/>
      <c r="C45" s="25"/>
      <c r="D45" s="25" t="s">
        <v>107</v>
      </c>
      <c r="E45" s="25"/>
      <c r="F45" s="26">
        <v>42136</v>
      </c>
      <c r="G45" s="25"/>
      <c r="H45" s="25" t="s">
        <v>229</v>
      </c>
      <c r="I45" s="25"/>
      <c r="J45" s="25" t="s">
        <v>236</v>
      </c>
      <c r="K45" s="25"/>
      <c r="L45" s="25"/>
      <c r="M45" s="25"/>
      <c r="N45" s="25" t="s">
        <v>71</v>
      </c>
      <c r="O45" s="25"/>
      <c r="P45" s="27">
        <v>2500</v>
      </c>
      <c r="Q45" s="25"/>
      <c r="R45" s="27">
        <f>ROUND(R44+P45,5)</f>
        <v>93351.09</v>
      </c>
    </row>
    <row r="46" spans="1:18" x14ac:dyDescent="0.25">
      <c r="A46" s="25"/>
      <c r="B46" s="25"/>
      <c r="C46" s="25"/>
      <c r="D46" s="25" t="s">
        <v>105</v>
      </c>
      <c r="E46" s="25"/>
      <c r="F46" s="26">
        <v>42139</v>
      </c>
      <c r="G46" s="25"/>
      <c r="H46" s="25" t="s">
        <v>225</v>
      </c>
      <c r="I46" s="25"/>
      <c r="J46" s="25" t="s">
        <v>237</v>
      </c>
      <c r="K46" s="25"/>
      <c r="L46" s="25" t="s">
        <v>260</v>
      </c>
      <c r="M46" s="25"/>
      <c r="N46" s="25" t="s">
        <v>33</v>
      </c>
      <c r="O46" s="25"/>
      <c r="P46" s="27">
        <v>-1169.75</v>
      </c>
      <c r="Q46" s="25"/>
      <c r="R46" s="27">
        <f>ROUND(R45+P46,5)</f>
        <v>92181.34</v>
      </c>
    </row>
    <row r="47" spans="1:18" x14ac:dyDescent="0.25">
      <c r="A47" s="25"/>
      <c r="B47" s="25"/>
      <c r="C47" s="25"/>
      <c r="D47" s="25" t="s">
        <v>105</v>
      </c>
      <c r="E47" s="25"/>
      <c r="F47" s="26">
        <v>42143</v>
      </c>
      <c r="G47" s="25"/>
      <c r="H47" s="25" t="s">
        <v>226</v>
      </c>
      <c r="I47" s="25"/>
      <c r="J47" s="25" t="s">
        <v>238</v>
      </c>
      <c r="K47" s="25"/>
      <c r="L47" s="25" t="s">
        <v>262</v>
      </c>
      <c r="M47" s="25"/>
      <c r="N47" s="25" t="s">
        <v>33</v>
      </c>
      <c r="O47" s="25"/>
      <c r="P47" s="27">
        <v>-20000</v>
      </c>
      <c r="Q47" s="25"/>
      <c r="R47" s="27">
        <f>ROUND(R46+P47,5)</f>
        <v>72181.34</v>
      </c>
    </row>
    <row r="48" spans="1:18" ht="15.75" thickBot="1" x14ac:dyDescent="0.3">
      <c r="A48" s="25"/>
      <c r="B48" s="25"/>
      <c r="C48" s="25"/>
      <c r="D48" s="25" t="s">
        <v>105</v>
      </c>
      <c r="E48" s="25"/>
      <c r="F48" s="26">
        <v>42145</v>
      </c>
      <c r="G48" s="25"/>
      <c r="H48" s="25" t="s">
        <v>227</v>
      </c>
      <c r="I48" s="25"/>
      <c r="J48" s="25" t="s">
        <v>239</v>
      </c>
      <c r="K48" s="25"/>
      <c r="L48" s="25" t="s">
        <v>263</v>
      </c>
      <c r="M48" s="25"/>
      <c r="N48" s="25" t="s">
        <v>33</v>
      </c>
      <c r="O48" s="25"/>
      <c r="P48" s="28">
        <v>-3582.75</v>
      </c>
      <c r="Q48" s="25"/>
      <c r="R48" s="28">
        <f>ROUND(R47+P48,5)</f>
        <v>68598.59</v>
      </c>
    </row>
    <row r="49" spans="1:18" x14ac:dyDescent="0.25">
      <c r="A49" s="25"/>
      <c r="B49" s="25" t="s">
        <v>40</v>
      </c>
      <c r="C49" s="25"/>
      <c r="D49" s="25"/>
      <c r="E49" s="25"/>
      <c r="F49" s="26"/>
      <c r="G49" s="25"/>
      <c r="H49" s="25"/>
      <c r="I49" s="25"/>
      <c r="J49" s="25"/>
      <c r="K49" s="25"/>
      <c r="L49" s="25"/>
      <c r="M49" s="25"/>
      <c r="N49" s="25"/>
      <c r="O49" s="25"/>
      <c r="P49" s="27">
        <f>ROUND(SUM(P43:P48),5)</f>
        <v>-26340</v>
      </c>
      <c r="Q49" s="25"/>
      <c r="R49" s="27">
        <f>R48</f>
        <v>68598.59</v>
      </c>
    </row>
    <row r="50" spans="1:18" ht="30" customHeight="1" x14ac:dyDescent="0.25">
      <c r="A50" s="22"/>
      <c r="B50" s="22" t="s">
        <v>41</v>
      </c>
      <c r="C50" s="22"/>
      <c r="D50" s="22"/>
      <c r="E50" s="22"/>
      <c r="F50" s="24"/>
      <c r="G50" s="22"/>
      <c r="H50" s="22"/>
      <c r="I50" s="22"/>
      <c r="J50" s="22"/>
      <c r="K50" s="22"/>
      <c r="L50" s="22"/>
      <c r="M50" s="22"/>
      <c r="N50" s="22"/>
      <c r="O50" s="22"/>
      <c r="P50" s="23"/>
      <c r="Q50" s="22"/>
      <c r="R50" s="23">
        <v>-20000</v>
      </c>
    </row>
    <row r="51" spans="1:18" x14ac:dyDescent="0.25">
      <c r="A51" s="25"/>
      <c r="B51" s="25" t="s">
        <v>42</v>
      </c>
      <c r="C51" s="25"/>
      <c r="D51" s="25"/>
      <c r="E51" s="25"/>
      <c r="F51" s="26"/>
      <c r="G51" s="25"/>
      <c r="H51" s="25"/>
      <c r="I51" s="25"/>
      <c r="J51" s="25"/>
      <c r="K51" s="25"/>
      <c r="L51" s="25"/>
      <c r="M51" s="25"/>
      <c r="N51" s="25"/>
      <c r="O51" s="25"/>
      <c r="P51" s="27"/>
      <c r="Q51" s="25"/>
      <c r="R51" s="27">
        <f>R50</f>
        <v>-20000</v>
      </c>
    </row>
    <row r="52" spans="1:18" ht="30" customHeight="1" x14ac:dyDescent="0.25">
      <c r="A52" s="22"/>
      <c r="B52" s="22" t="s">
        <v>43</v>
      </c>
      <c r="C52" s="22"/>
      <c r="D52" s="22"/>
      <c r="E52" s="22"/>
      <c r="F52" s="24"/>
      <c r="G52" s="22"/>
      <c r="H52" s="22"/>
      <c r="I52" s="22"/>
      <c r="J52" s="22"/>
      <c r="K52" s="22"/>
      <c r="L52" s="22"/>
      <c r="M52" s="22"/>
      <c r="N52" s="22"/>
      <c r="O52" s="22"/>
      <c r="P52" s="23"/>
      <c r="Q52" s="22"/>
      <c r="R52" s="23">
        <v>2443.5300000000002</v>
      </c>
    </row>
    <row r="53" spans="1:18" x14ac:dyDescent="0.25">
      <c r="A53" s="25"/>
      <c r="B53" s="25" t="s">
        <v>44</v>
      </c>
      <c r="C53" s="25"/>
      <c r="D53" s="25"/>
      <c r="E53" s="25"/>
      <c r="F53" s="26"/>
      <c r="G53" s="25"/>
      <c r="H53" s="25"/>
      <c r="I53" s="25"/>
      <c r="J53" s="25"/>
      <c r="K53" s="25"/>
      <c r="L53" s="25"/>
      <c r="M53" s="25"/>
      <c r="N53" s="25"/>
      <c r="O53" s="25"/>
      <c r="P53" s="27"/>
      <c r="Q53" s="25"/>
      <c r="R53" s="27">
        <f>R52</f>
        <v>2443.5300000000002</v>
      </c>
    </row>
    <row r="54" spans="1:18" ht="30" customHeight="1" x14ac:dyDescent="0.25">
      <c r="A54" s="22"/>
      <c r="B54" s="22" t="s">
        <v>45</v>
      </c>
      <c r="C54" s="22"/>
      <c r="D54" s="22"/>
      <c r="E54" s="22"/>
      <c r="F54" s="24"/>
      <c r="G54" s="22"/>
      <c r="H54" s="22"/>
      <c r="I54" s="22"/>
      <c r="J54" s="22"/>
      <c r="K54" s="22"/>
      <c r="L54" s="22"/>
      <c r="M54" s="22"/>
      <c r="N54" s="22"/>
      <c r="O54" s="22"/>
      <c r="P54" s="23"/>
      <c r="Q54" s="22"/>
      <c r="R54" s="23">
        <v>0</v>
      </c>
    </row>
    <row r="55" spans="1:18" x14ac:dyDescent="0.25">
      <c r="A55" s="25"/>
      <c r="B55" s="25" t="s">
        <v>46</v>
      </c>
      <c r="C55" s="25"/>
      <c r="D55" s="25"/>
      <c r="E55" s="25"/>
      <c r="F55" s="26"/>
      <c r="G55" s="25"/>
      <c r="H55" s="25"/>
      <c r="I55" s="25"/>
      <c r="J55" s="25"/>
      <c r="K55" s="25"/>
      <c r="L55" s="25"/>
      <c r="M55" s="25"/>
      <c r="N55" s="25"/>
      <c r="O55" s="25"/>
      <c r="P55" s="27"/>
      <c r="Q55" s="25"/>
      <c r="R55" s="27">
        <f>R54</f>
        <v>0</v>
      </c>
    </row>
    <row r="56" spans="1:18" ht="30" customHeight="1" x14ac:dyDescent="0.25">
      <c r="A56" s="22"/>
      <c r="B56" s="22" t="s">
        <v>47</v>
      </c>
      <c r="C56" s="22"/>
      <c r="D56" s="22"/>
      <c r="E56" s="22"/>
      <c r="F56" s="24"/>
      <c r="G56" s="22"/>
      <c r="H56" s="22"/>
      <c r="I56" s="22"/>
      <c r="J56" s="22"/>
      <c r="K56" s="22"/>
      <c r="L56" s="22"/>
      <c r="M56" s="22"/>
      <c r="N56" s="22"/>
      <c r="O56" s="22"/>
      <c r="P56" s="23"/>
      <c r="Q56" s="22"/>
      <c r="R56" s="23">
        <v>1416</v>
      </c>
    </row>
    <row r="57" spans="1:18" x14ac:dyDescent="0.25">
      <c r="A57" s="25"/>
      <c r="B57" s="25" t="s">
        <v>48</v>
      </c>
      <c r="C57" s="25"/>
      <c r="D57" s="25"/>
      <c r="E57" s="25"/>
      <c r="F57" s="26"/>
      <c r="G57" s="25"/>
      <c r="H57" s="25"/>
      <c r="I57" s="25"/>
      <c r="J57" s="25"/>
      <c r="K57" s="25"/>
      <c r="L57" s="25"/>
      <c r="M57" s="25"/>
      <c r="N57" s="25"/>
      <c r="O57" s="25"/>
      <c r="P57" s="27"/>
      <c r="Q57" s="25"/>
      <c r="R57" s="27">
        <f>R56</f>
        <v>1416</v>
      </c>
    </row>
    <row r="58" spans="1:18" ht="30" customHeight="1" x14ac:dyDescent="0.25">
      <c r="A58" s="22"/>
      <c r="B58" s="22" t="s">
        <v>49</v>
      </c>
      <c r="C58" s="22"/>
      <c r="D58" s="22"/>
      <c r="E58" s="22"/>
      <c r="F58" s="24"/>
      <c r="G58" s="22"/>
      <c r="H58" s="22"/>
      <c r="I58" s="22"/>
      <c r="J58" s="22"/>
      <c r="K58" s="22"/>
      <c r="L58" s="22"/>
      <c r="M58" s="22"/>
      <c r="N58" s="22"/>
      <c r="O58" s="22"/>
      <c r="P58" s="23"/>
      <c r="Q58" s="22"/>
      <c r="R58" s="23">
        <v>134000.20000000001</v>
      </c>
    </row>
    <row r="59" spans="1:18" x14ac:dyDescent="0.25">
      <c r="A59" s="22"/>
      <c r="B59" s="22"/>
      <c r="C59" s="22" t="s">
        <v>50</v>
      </c>
      <c r="D59" s="22"/>
      <c r="E59" s="22"/>
      <c r="F59" s="24"/>
      <c r="G59" s="22"/>
      <c r="H59" s="22"/>
      <c r="I59" s="22"/>
      <c r="J59" s="22"/>
      <c r="K59" s="22"/>
      <c r="L59" s="22"/>
      <c r="M59" s="22"/>
      <c r="N59" s="22"/>
      <c r="O59" s="22"/>
      <c r="P59" s="23"/>
      <c r="Q59" s="22"/>
      <c r="R59" s="23">
        <v>-190999.8</v>
      </c>
    </row>
    <row r="60" spans="1:18" x14ac:dyDescent="0.25">
      <c r="A60" s="25"/>
      <c r="B60" s="25"/>
      <c r="C60" s="25" t="s">
        <v>51</v>
      </c>
      <c r="D60" s="25"/>
      <c r="E60" s="25"/>
      <c r="F60" s="26"/>
      <c r="G60" s="25"/>
      <c r="H60" s="25"/>
      <c r="I60" s="25"/>
      <c r="J60" s="25"/>
      <c r="K60" s="25"/>
      <c r="L60" s="25"/>
      <c r="M60" s="25"/>
      <c r="N60" s="25"/>
      <c r="O60" s="25"/>
      <c r="P60" s="27"/>
      <c r="Q60" s="25"/>
      <c r="R60" s="27">
        <f>R59</f>
        <v>-190999.8</v>
      </c>
    </row>
    <row r="61" spans="1:18" ht="30" customHeight="1" x14ac:dyDescent="0.25">
      <c r="A61" s="22"/>
      <c r="B61" s="22"/>
      <c r="C61" s="22" t="s">
        <v>52</v>
      </c>
      <c r="D61" s="22"/>
      <c r="E61" s="22"/>
      <c r="F61" s="24"/>
      <c r="G61" s="22"/>
      <c r="H61" s="22"/>
      <c r="I61" s="22"/>
      <c r="J61" s="22"/>
      <c r="K61" s="22"/>
      <c r="L61" s="22"/>
      <c r="M61" s="22"/>
      <c r="N61" s="22"/>
      <c r="O61" s="22"/>
      <c r="P61" s="23"/>
      <c r="Q61" s="22"/>
      <c r="R61" s="23">
        <v>325000</v>
      </c>
    </row>
    <row r="62" spans="1:18" ht="15.75" thickBot="1" x14ac:dyDescent="0.3">
      <c r="A62" s="25"/>
      <c r="B62" s="25"/>
      <c r="C62" s="25" t="s">
        <v>53</v>
      </c>
      <c r="D62" s="25"/>
      <c r="E62" s="25"/>
      <c r="F62" s="26"/>
      <c r="G62" s="25"/>
      <c r="H62" s="25"/>
      <c r="I62" s="25"/>
      <c r="J62" s="25"/>
      <c r="K62" s="25"/>
      <c r="L62" s="25"/>
      <c r="M62" s="25"/>
      <c r="N62" s="25"/>
      <c r="O62" s="25"/>
      <c r="P62" s="28"/>
      <c r="Q62" s="25"/>
      <c r="R62" s="28">
        <f>R61</f>
        <v>325000</v>
      </c>
    </row>
    <row r="63" spans="1:18" ht="30" customHeight="1" x14ac:dyDescent="0.25">
      <c r="A63" s="25"/>
      <c r="B63" s="25" t="s">
        <v>54</v>
      </c>
      <c r="C63" s="25"/>
      <c r="D63" s="25"/>
      <c r="E63" s="25"/>
      <c r="F63" s="26"/>
      <c r="G63" s="25"/>
      <c r="H63" s="25"/>
      <c r="I63" s="25"/>
      <c r="J63" s="25"/>
      <c r="K63" s="25"/>
      <c r="L63" s="25"/>
      <c r="M63" s="25"/>
      <c r="N63" s="25"/>
      <c r="O63" s="25"/>
      <c r="P63" s="27"/>
      <c r="Q63" s="25"/>
      <c r="R63" s="27">
        <f>ROUND(R60+R62,5)</f>
        <v>134000.20000000001</v>
      </c>
    </row>
    <row r="64" spans="1:18" ht="30" customHeight="1" x14ac:dyDescent="0.25">
      <c r="A64" s="22"/>
      <c r="B64" s="22" t="s">
        <v>55</v>
      </c>
      <c r="C64" s="22"/>
      <c r="D64" s="22"/>
      <c r="E64" s="22"/>
      <c r="F64" s="24"/>
      <c r="G64" s="22"/>
      <c r="H64" s="22"/>
      <c r="I64" s="22"/>
      <c r="J64" s="22"/>
      <c r="K64" s="22"/>
      <c r="L64" s="22"/>
      <c r="M64" s="22"/>
      <c r="N64" s="22"/>
      <c r="O64" s="22"/>
      <c r="P64" s="23"/>
      <c r="Q64" s="22"/>
      <c r="R64" s="23">
        <v>-136573.6</v>
      </c>
    </row>
    <row r="65" spans="1:18" ht="15.75" thickBot="1" x14ac:dyDescent="0.3">
      <c r="A65" s="21"/>
      <c r="B65" s="21"/>
      <c r="C65" s="21"/>
      <c r="D65" s="25" t="s">
        <v>104</v>
      </c>
      <c r="E65" s="25"/>
      <c r="F65" s="26">
        <v>42125</v>
      </c>
      <c r="G65" s="25"/>
      <c r="H65" s="25"/>
      <c r="I65" s="25"/>
      <c r="J65" s="25" t="s">
        <v>152</v>
      </c>
      <c r="K65" s="25"/>
      <c r="L65" s="25" t="s">
        <v>202</v>
      </c>
      <c r="M65" s="25"/>
      <c r="N65" s="25" t="s">
        <v>33</v>
      </c>
      <c r="O65" s="25"/>
      <c r="P65" s="28">
        <v>70035.28</v>
      </c>
      <c r="Q65" s="25"/>
      <c r="R65" s="28">
        <f>ROUND(R64+P65,5)</f>
        <v>-66538.320000000007</v>
      </c>
    </row>
    <row r="66" spans="1:18" x14ac:dyDescent="0.25">
      <c r="A66" s="25"/>
      <c r="B66" s="25" t="s">
        <v>56</v>
      </c>
      <c r="C66" s="25"/>
      <c r="D66" s="25"/>
      <c r="E66" s="25"/>
      <c r="F66" s="26"/>
      <c r="G66" s="25"/>
      <c r="H66" s="25"/>
      <c r="I66" s="25"/>
      <c r="J66" s="25"/>
      <c r="K66" s="25"/>
      <c r="L66" s="25"/>
      <c r="M66" s="25"/>
      <c r="N66" s="25"/>
      <c r="O66" s="25"/>
      <c r="P66" s="27">
        <f>ROUND(SUM(P64:P65),5)</f>
        <v>70035.28</v>
      </c>
      <c r="Q66" s="25"/>
      <c r="R66" s="27">
        <f>R65</f>
        <v>-66538.320000000007</v>
      </c>
    </row>
    <row r="67" spans="1:18" ht="30" customHeight="1" x14ac:dyDescent="0.25">
      <c r="A67" s="22"/>
      <c r="B67" s="22" t="s">
        <v>57</v>
      </c>
      <c r="C67" s="22"/>
      <c r="D67" s="22"/>
      <c r="E67" s="22"/>
      <c r="F67" s="24"/>
      <c r="G67" s="22"/>
      <c r="H67" s="22"/>
      <c r="I67" s="22"/>
      <c r="J67" s="22"/>
      <c r="K67" s="22"/>
      <c r="L67" s="22"/>
      <c r="M67" s="22"/>
      <c r="N67" s="22"/>
      <c r="O67" s="22"/>
      <c r="P67" s="23"/>
      <c r="Q67" s="22"/>
      <c r="R67" s="23">
        <v>0</v>
      </c>
    </row>
    <row r="68" spans="1:18" x14ac:dyDescent="0.25">
      <c r="A68" s="25"/>
      <c r="B68" s="25" t="s">
        <v>58</v>
      </c>
      <c r="C68" s="25"/>
      <c r="D68" s="25"/>
      <c r="E68" s="25"/>
      <c r="F68" s="26"/>
      <c r="G68" s="25"/>
      <c r="H68" s="25"/>
      <c r="I68" s="25"/>
      <c r="J68" s="25"/>
      <c r="K68" s="25"/>
      <c r="L68" s="25"/>
      <c r="M68" s="25"/>
      <c r="N68" s="25"/>
      <c r="O68" s="25"/>
      <c r="P68" s="27"/>
      <c r="Q68" s="25"/>
      <c r="R68" s="27">
        <f>R67</f>
        <v>0</v>
      </c>
    </row>
    <row r="69" spans="1:18" ht="30" customHeight="1" x14ac:dyDescent="0.25">
      <c r="A69" s="22"/>
      <c r="B69" s="22" t="s">
        <v>59</v>
      </c>
      <c r="C69" s="22"/>
      <c r="D69" s="22"/>
      <c r="E69" s="22"/>
      <c r="F69" s="24"/>
      <c r="G69" s="22"/>
      <c r="H69" s="22"/>
      <c r="I69" s="22"/>
      <c r="J69" s="22"/>
      <c r="K69" s="22"/>
      <c r="L69" s="22"/>
      <c r="M69" s="22"/>
      <c r="N69" s="22"/>
      <c r="O69" s="22"/>
      <c r="P69" s="23"/>
      <c r="Q69" s="22"/>
      <c r="R69" s="23">
        <v>-56746.03</v>
      </c>
    </row>
    <row r="70" spans="1:18" x14ac:dyDescent="0.25">
      <c r="A70" s="25"/>
      <c r="B70" s="25" t="s">
        <v>60</v>
      </c>
      <c r="C70" s="25"/>
      <c r="D70" s="25"/>
      <c r="E70" s="25"/>
      <c r="F70" s="26"/>
      <c r="G70" s="25"/>
      <c r="H70" s="25"/>
      <c r="I70" s="25"/>
      <c r="J70" s="25"/>
      <c r="K70" s="25"/>
      <c r="L70" s="25"/>
      <c r="M70" s="25"/>
      <c r="N70" s="25"/>
      <c r="O70" s="25"/>
      <c r="P70" s="27"/>
      <c r="Q70" s="25"/>
      <c r="R70" s="27">
        <f>R69</f>
        <v>-56746.03</v>
      </c>
    </row>
    <row r="71" spans="1:18" ht="30" customHeight="1" x14ac:dyDescent="0.25">
      <c r="A71" s="22"/>
      <c r="B71" s="22" t="s">
        <v>61</v>
      </c>
      <c r="C71" s="22"/>
      <c r="D71" s="22"/>
      <c r="E71" s="22"/>
      <c r="F71" s="24"/>
      <c r="G71" s="22"/>
      <c r="H71" s="22"/>
      <c r="I71" s="22"/>
      <c r="J71" s="22"/>
      <c r="K71" s="22"/>
      <c r="L71" s="22"/>
      <c r="M71" s="22"/>
      <c r="N71" s="22"/>
      <c r="O71" s="22"/>
      <c r="P71" s="23"/>
      <c r="Q71" s="22"/>
      <c r="R71" s="23">
        <v>-23168.86</v>
      </c>
    </row>
    <row r="72" spans="1:18" x14ac:dyDescent="0.25">
      <c r="A72" s="25"/>
      <c r="B72" s="25" t="s">
        <v>62</v>
      </c>
      <c r="C72" s="25"/>
      <c r="D72" s="25"/>
      <c r="E72" s="25"/>
      <c r="F72" s="26"/>
      <c r="G72" s="25"/>
      <c r="H72" s="25"/>
      <c r="I72" s="25"/>
      <c r="J72" s="25"/>
      <c r="K72" s="25"/>
      <c r="L72" s="25"/>
      <c r="M72" s="25"/>
      <c r="N72" s="25"/>
      <c r="O72" s="25"/>
      <c r="P72" s="27"/>
      <c r="Q72" s="25"/>
      <c r="R72" s="27">
        <f>R71</f>
        <v>-23168.86</v>
      </c>
    </row>
    <row r="73" spans="1:18" ht="30" customHeight="1" x14ac:dyDescent="0.25">
      <c r="A73" s="22"/>
      <c r="B73" s="22" t="s">
        <v>63</v>
      </c>
      <c r="C73" s="22"/>
      <c r="D73" s="22"/>
      <c r="E73" s="22"/>
      <c r="F73" s="24"/>
      <c r="G73" s="22"/>
      <c r="H73" s="22"/>
      <c r="I73" s="22"/>
      <c r="J73" s="22"/>
      <c r="K73" s="22"/>
      <c r="L73" s="22"/>
      <c r="M73" s="22"/>
      <c r="N73" s="22"/>
      <c r="O73" s="22"/>
      <c r="P73" s="23"/>
      <c r="Q73" s="22"/>
      <c r="R73" s="23">
        <v>-248243.83</v>
      </c>
    </row>
    <row r="74" spans="1:18" x14ac:dyDescent="0.25">
      <c r="A74" s="25"/>
      <c r="B74" s="25" t="s">
        <v>64</v>
      </c>
      <c r="C74" s="25"/>
      <c r="D74" s="25"/>
      <c r="E74" s="25"/>
      <c r="F74" s="26"/>
      <c r="G74" s="25"/>
      <c r="H74" s="25"/>
      <c r="I74" s="25"/>
      <c r="J74" s="25"/>
      <c r="K74" s="25"/>
      <c r="L74" s="25"/>
      <c r="M74" s="25"/>
      <c r="N74" s="25"/>
      <c r="O74" s="25"/>
      <c r="P74" s="27"/>
      <c r="Q74" s="25"/>
      <c r="R74" s="27">
        <f>R73</f>
        <v>-248243.83</v>
      </c>
    </row>
    <row r="75" spans="1:18" ht="30" customHeight="1" x14ac:dyDescent="0.25">
      <c r="A75" s="22"/>
      <c r="B75" s="22" t="s">
        <v>65</v>
      </c>
      <c r="C75" s="22"/>
      <c r="D75" s="22"/>
      <c r="E75" s="22"/>
      <c r="F75" s="24"/>
      <c r="G75" s="22"/>
      <c r="H75" s="22"/>
      <c r="I75" s="22"/>
      <c r="J75" s="22"/>
      <c r="K75" s="22"/>
      <c r="L75" s="22"/>
      <c r="M75" s="22"/>
      <c r="N75" s="22"/>
      <c r="O75" s="22"/>
      <c r="P75" s="23"/>
      <c r="Q75" s="22"/>
      <c r="R75" s="23">
        <v>-6601</v>
      </c>
    </row>
    <row r="76" spans="1:18" x14ac:dyDescent="0.25">
      <c r="A76" s="25"/>
      <c r="B76" s="25" t="s">
        <v>66</v>
      </c>
      <c r="C76" s="25"/>
      <c r="D76" s="25"/>
      <c r="E76" s="25"/>
      <c r="F76" s="26"/>
      <c r="G76" s="25"/>
      <c r="H76" s="25"/>
      <c r="I76" s="25"/>
      <c r="J76" s="25"/>
      <c r="K76" s="25"/>
      <c r="L76" s="25"/>
      <c r="M76" s="25"/>
      <c r="N76" s="25"/>
      <c r="O76" s="25"/>
      <c r="P76" s="27"/>
      <c r="Q76" s="25"/>
      <c r="R76" s="27">
        <f>R75</f>
        <v>-6601</v>
      </c>
    </row>
    <row r="77" spans="1:18" ht="30" customHeight="1" x14ac:dyDescent="0.25">
      <c r="A77" s="22"/>
      <c r="B77" s="22" t="s">
        <v>67</v>
      </c>
      <c r="C77" s="22"/>
      <c r="D77" s="22"/>
      <c r="E77" s="22"/>
      <c r="F77" s="24"/>
      <c r="G77" s="22"/>
      <c r="H77" s="22"/>
      <c r="I77" s="22"/>
      <c r="J77" s="22"/>
      <c r="K77" s="22"/>
      <c r="L77" s="22"/>
      <c r="M77" s="22"/>
      <c r="N77" s="22"/>
      <c r="O77" s="22"/>
      <c r="P77" s="23"/>
      <c r="Q77" s="22"/>
      <c r="R77" s="23">
        <v>243782.47</v>
      </c>
    </row>
    <row r="78" spans="1:18" x14ac:dyDescent="0.25">
      <c r="A78" s="25"/>
      <c r="B78" s="25" t="s">
        <v>68</v>
      </c>
      <c r="C78" s="25"/>
      <c r="D78" s="25"/>
      <c r="E78" s="25"/>
      <c r="F78" s="26"/>
      <c r="G78" s="25"/>
      <c r="H78" s="25"/>
      <c r="I78" s="25"/>
      <c r="J78" s="25"/>
      <c r="K78" s="25"/>
      <c r="L78" s="25"/>
      <c r="M78" s="25"/>
      <c r="N78" s="25"/>
      <c r="O78" s="25"/>
      <c r="P78" s="27"/>
      <c r="Q78" s="25"/>
      <c r="R78" s="27">
        <v>243782.47</v>
      </c>
    </row>
    <row r="79" spans="1:18" ht="30" customHeight="1" x14ac:dyDescent="0.25">
      <c r="A79" s="22"/>
      <c r="B79" s="22" t="s">
        <v>213</v>
      </c>
      <c r="C79" s="22"/>
      <c r="D79" s="22"/>
      <c r="E79" s="22"/>
      <c r="F79" s="24"/>
      <c r="G79" s="22"/>
      <c r="H79" s="22"/>
      <c r="I79" s="22"/>
      <c r="J79" s="22"/>
      <c r="K79" s="22"/>
      <c r="L79" s="22"/>
      <c r="M79" s="22"/>
      <c r="N79" s="22"/>
      <c r="O79" s="22"/>
      <c r="P79" s="23"/>
      <c r="Q79" s="22"/>
      <c r="R79" s="23">
        <v>0</v>
      </c>
    </row>
    <row r="80" spans="1:18" ht="15.75" thickBot="1" x14ac:dyDescent="0.3">
      <c r="A80" s="21"/>
      <c r="B80" s="21"/>
      <c r="C80" s="21"/>
      <c r="D80" s="25" t="s">
        <v>106</v>
      </c>
      <c r="E80" s="25"/>
      <c r="F80" s="26">
        <v>42140</v>
      </c>
      <c r="G80" s="25"/>
      <c r="H80" s="25"/>
      <c r="I80" s="25"/>
      <c r="J80" s="25" t="s">
        <v>243</v>
      </c>
      <c r="K80" s="25"/>
      <c r="L80" s="25" t="s">
        <v>269</v>
      </c>
      <c r="M80" s="25"/>
      <c r="N80" s="25" t="s">
        <v>37</v>
      </c>
      <c r="O80" s="25"/>
      <c r="P80" s="28">
        <v>-125</v>
      </c>
      <c r="Q80" s="25"/>
      <c r="R80" s="28">
        <f>ROUND(R79+P80,5)</f>
        <v>-125</v>
      </c>
    </row>
    <row r="81" spans="1:18" x14ac:dyDescent="0.25">
      <c r="A81" s="25"/>
      <c r="B81" s="25" t="s">
        <v>214</v>
      </c>
      <c r="C81" s="25"/>
      <c r="D81" s="25"/>
      <c r="E81" s="25"/>
      <c r="F81" s="26"/>
      <c r="G81" s="25"/>
      <c r="H81" s="25"/>
      <c r="I81" s="25"/>
      <c r="J81" s="25"/>
      <c r="K81" s="25"/>
      <c r="L81" s="25"/>
      <c r="M81" s="25"/>
      <c r="N81" s="25"/>
      <c r="O81" s="25"/>
      <c r="P81" s="27">
        <f>ROUND(SUM(P79:P80),5)</f>
        <v>-125</v>
      </c>
      <c r="Q81" s="25"/>
      <c r="R81" s="27">
        <f>R80</f>
        <v>-125</v>
      </c>
    </row>
    <row r="82" spans="1:18" ht="30" customHeight="1" x14ac:dyDescent="0.25">
      <c r="A82" s="22"/>
      <c r="B82" s="22" t="s">
        <v>215</v>
      </c>
      <c r="C82" s="22"/>
      <c r="D82" s="22"/>
      <c r="E82" s="22"/>
      <c r="F82" s="24"/>
      <c r="G82" s="22"/>
      <c r="H82" s="22"/>
      <c r="I82" s="22"/>
      <c r="J82" s="22"/>
      <c r="K82" s="22"/>
      <c r="L82" s="22"/>
      <c r="M82" s="22"/>
      <c r="N82" s="22"/>
      <c r="O82" s="22"/>
      <c r="P82" s="23"/>
      <c r="Q82" s="22"/>
      <c r="R82" s="23">
        <v>0</v>
      </c>
    </row>
    <row r="83" spans="1:18" ht="15.75" thickBot="1" x14ac:dyDescent="0.3">
      <c r="A83" s="21"/>
      <c r="B83" s="21"/>
      <c r="C83" s="21"/>
      <c r="D83" s="25" t="s">
        <v>104</v>
      </c>
      <c r="E83" s="25"/>
      <c r="F83" s="26">
        <v>42145</v>
      </c>
      <c r="G83" s="25"/>
      <c r="H83" s="25"/>
      <c r="I83" s="25"/>
      <c r="J83" s="25" t="s">
        <v>240</v>
      </c>
      <c r="K83" s="25"/>
      <c r="L83" s="25" t="s">
        <v>264</v>
      </c>
      <c r="M83" s="25"/>
      <c r="N83" s="25" t="s">
        <v>33</v>
      </c>
      <c r="O83" s="25"/>
      <c r="P83" s="28">
        <v>6780</v>
      </c>
      <c r="Q83" s="25"/>
      <c r="R83" s="28">
        <f>ROUND(R82+P83,5)</f>
        <v>6780</v>
      </c>
    </row>
    <row r="84" spans="1:18" x14ac:dyDescent="0.25">
      <c r="A84" s="25"/>
      <c r="B84" s="25" t="s">
        <v>216</v>
      </c>
      <c r="C84" s="25"/>
      <c r="D84" s="25"/>
      <c r="E84" s="25"/>
      <c r="F84" s="26"/>
      <c r="G84" s="25"/>
      <c r="H84" s="25"/>
      <c r="I84" s="25"/>
      <c r="J84" s="25"/>
      <c r="K84" s="25"/>
      <c r="L84" s="25"/>
      <c r="M84" s="25"/>
      <c r="N84" s="25"/>
      <c r="O84" s="25"/>
      <c r="P84" s="27">
        <v>6780</v>
      </c>
      <c r="Q84" s="25"/>
      <c r="R84" s="27">
        <v>6780</v>
      </c>
    </row>
    <row r="85" spans="1:18" ht="30" customHeight="1" x14ac:dyDescent="0.25">
      <c r="A85" s="22"/>
      <c r="B85" s="22" t="s">
        <v>69</v>
      </c>
      <c r="C85" s="22"/>
      <c r="D85" s="22"/>
      <c r="E85" s="22"/>
      <c r="F85" s="24"/>
      <c r="G85" s="22"/>
      <c r="H85" s="22"/>
      <c r="I85" s="22"/>
      <c r="J85" s="22"/>
      <c r="K85" s="22"/>
      <c r="L85" s="22"/>
      <c r="M85" s="22"/>
      <c r="N85" s="22"/>
      <c r="O85" s="22"/>
      <c r="P85" s="23"/>
      <c r="Q85" s="22"/>
      <c r="R85" s="23">
        <v>-35</v>
      </c>
    </row>
    <row r="86" spans="1:18" x14ac:dyDescent="0.25">
      <c r="A86" s="25"/>
      <c r="B86" s="25" t="s">
        <v>70</v>
      </c>
      <c r="C86" s="25"/>
      <c r="D86" s="25"/>
      <c r="E86" s="25"/>
      <c r="F86" s="26"/>
      <c r="G86" s="25"/>
      <c r="H86" s="25"/>
      <c r="I86" s="25"/>
      <c r="J86" s="25"/>
      <c r="K86" s="25"/>
      <c r="L86" s="25"/>
      <c r="M86" s="25"/>
      <c r="N86" s="25"/>
      <c r="O86" s="25"/>
      <c r="P86" s="27"/>
      <c r="Q86" s="25"/>
      <c r="R86" s="27">
        <f>R85</f>
        <v>-35</v>
      </c>
    </row>
    <row r="87" spans="1:18" ht="30" customHeight="1" x14ac:dyDescent="0.25">
      <c r="A87" s="22"/>
      <c r="B87" s="22" t="s">
        <v>71</v>
      </c>
      <c r="C87" s="22"/>
      <c r="D87" s="22"/>
      <c r="E87" s="22"/>
      <c r="F87" s="24"/>
      <c r="G87" s="22"/>
      <c r="H87" s="22"/>
      <c r="I87" s="22"/>
      <c r="J87" s="22"/>
      <c r="K87" s="22"/>
      <c r="L87" s="22"/>
      <c r="M87" s="22"/>
      <c r="N87" s="22"/>
      <c r="O87" s="22"/>
      <c r="P87" s="23"/>
      <c r="Q87" s="22"/>
      <c r="R87" s="23">
        <v>-325000</v>
      </c>
    </row>
    <row r="88" spans="1:18" ht="15.75" thickBot="1" x14ac:dyDescent="0.3">
      <c r="A88" s="21"/>
      <c r="B88" s="21"/>
      <c r="C88" s="21"/>
      <c r="D88" s="25" t="s">
        <v>107</v>
      </c>
      <c r="E88" s="25"/>
      <c r="F88" s="26">
        <v>42136</v>
      </c>
      <c r="G88" s="25"/>
      <c r="H88" s="25" t="s">
        <v>229</v>
      </c>
      <c r="I88" s="25"/>
      <c r="J88" s="25" t="s">
        <v>236</v>
      </c>
      <c r="K88" s="25"/>
      <c r="L88" s="25" t="s">
        <v>270</v>
      </c>
      <c r="M88" s="25"/>
      <c r="N88" s="25" t="s">
        <v>39</v>
      </c>
      <c r="O88" s="25"/>
      <c r="P88" s="28">
        <v>-2500</v>
      </c>
      <c r="Q88" s="25"/>
      <c r="R88" s="28">
        <f>ROUND(R87+P88,5)</f>
        <v>-327500</v>
      </c>
    </row>
    <row r="89" spans="1:18" x14ac:dyDescent="0.25">
      <c r="A89" s="25"/>
      <c r="B89" s="25" t="s">
        <v>72</v>
      </c>
      <c r="C89" s="25"/>
      <c r="D89" s="25"/>
      <c r="E89" s="25"/>
      <c r="F89" s="26"/>
      <c r="G89" s="25"/>
      <c r="H89" s="25"/>
      <c r="I89" s="25"/>
      <c r="J89" s="25"/>
      <c r="K89" s="25"/>
      <c r="L89" s="25"/>
      <c r="M89" s="25"/>
      <c r="N89" s="25"/>
      <c r="O89" s="25"/>
      <c r="P89" s="27">
        <f>ROUND(SUM(P87:P88),5)</f>
        <v>-2500</v>
      </c>
      <c r="Q89" s="25"/>
      <c r="R89" s="27">
        <f>R88</f>
        <v>-327500</v>
      </c>
    </row>
    <row r="90" spans="1:18" ht="30" customHeight="1" x14ac:dyDescent="0.25">
      <c r="A90" s="22"/>
      <c r="B90" s="22" t="s">
        <v>73</v>
      </c>
      <c r="C90" s="22"/>
      <c r="D90" s="22"/>
      <c r="E90" s="22"/>
      <c r="F90" s="24"/>
      <c r="G90" s="22"/>
      <c r="H90" s="22"/>
      <c r="I90" s="22"/>
      <c r="J90" s="22"/>
      <c r="K90" s="22"/>
      <c r="L90" s="22"/>
      <c r="M90" s="22"/>
      <c r="N90" s="22"/>
      <c r="O90" s="22"/>
      <c r="P90" s="23"/>
      <c r="Q90" s="22"/>
      <c r="R90" s="23">
        <v>963.78</v>
      </c>
    </row>
    <row r="91" spans="1:18" x14ac:dyDescent="0.25">
      <c r="A91" s="22"/>
      <c r="B91" s="22"/>
      <c r="C91" s="22" t="s">
        <v>74</v>
      </c>
      <c r="D91" s="22"/>
      <c r="E91" s="22"/>
      <c r="F91" s="24"/>
      <c r="G91" s="22"/>
      <c r="H91" s="22"/>
      <c r="I91" s="22"/>
      <c r="J91" s="22"/>
      <c r="K91" s="22"/>
      <c r="L91" s="22"/>
      <c r="M91" s="22"/>
      <c r="N91" s="22"/>
      <c r="O91" s="22"/>
      <c r="P91" s="23"/>
      <c r="Q91" s="22"/>
      <c r="R91" s="23">
        <v>663.78</v>
      </c>
    </row>
    <row r="92" spans="1:18" ht="15.75" thickBot="1" x14ac:dyDescent="0.3">
      <c r="A92" s="21"/>
      <c r="B92" s="21"/>
      <c r="C92" s="21"/>
      <c r="D92" s="25" t="s">
        <v>104</v>
      </c>
      <c r="E92" s="25"/>
      <c r="F92" s="26">
        <v>42142</v>
      </c>
      <c r="G92" s="25"/>
      <c r="H92" s="25"/>
      <c r="I92" s="25"/>
      <c r="J92" s="25" t="s">
        <v>134</v>
      </c>
      <c r="K92" s="25"/>
      <c r="L92" s="25" t="s">
        <v>208</v>
      </c>
      <c r="M92" s="25"/>
      <c r="N92" s="25" t="s">
        <v>33</v>
      </c>
      <c r="O92" s="25"/>
      <c r="P92" s="28">
        <v>55.1</v>
      </c>
      <c r="Q92" s="25"/>
      <c r="R92" s="28">
        <f>ROUND(R91+P92,5)</f>
        <v>718.88</v>
      </c>
    </row>
    <row r="93" spans="1:18" x14ac:dyDescent="0.25">
      <c r="A93" s="25"/>
      <c r="B93" s="25"/>
      <c r="C93" s="25" t="s">
        <v>75</v>
      </c>
      <c r="D93" s="25"/>
      <c r="E93" s="25"/>
      <c r="F93" s="26"/>
      <c r="G93" s="25"/>
      <c r="H93" s="25"/>
      <c r="I93" s="25"/>
      <c r="J93" s="25"/>
      <c r="K93" s="25"/>
      <c r="L93" s="25"/>
      <c r="M93" s="25"/>
      <c r="N93" s="25"/>
      <c r="O93" s="25"/>
      <c r="P93" s="27">
        <f>ROUND(SUM(P91:P92),5)</f>
        <v>55.1</v>
      </c>
      <c r="Q93" s="25"/>
      <c r="R93" s="27">
        <f>R92</f>
        <v>718.88</v>
      </c>
    </row>
    <row r="94" spans="1:18" ht="30" customHeight="1" x14ac:dyDescent="0.25">
      <c r="A94" s="22"/>
      <c r="B94" s="22"/>
      <c r="C94" s="22" t="s">
        <v>76</v>
      </c>
      <c r="D94" s="22"/>
      <c r="E94" s="22"/>
      <c r="F94" s="24"/>
      <c r="G94" s="22"/>
      <c r="H94" s="22"/>
      <c r="I94" s="22"/>
      <c r="J94" s="22"/>
      <c r="K94" s="22"/>
      <c r="L94" s="22"/>
      <c r="M94" s="22"/>
      <c r="N94" s="22"/>
      <c r="O94" s="22"/>
      <c r="P94" s="23"/>
      <c r="Q94" s="22"/>
      <c r="R94" s="23">
        <v>300</v>
      </c>
    </row>
    <row r="95" spans="1:18" ht="15.75" thickBot="1" x14ac:dyDescent="0.3">
      <c r="A95" s="21"/>
      <c r="B95" s="21"/>
      <c r="C95" s="21"/>
      <c r="D95" s="25" t="s">
        <v>104</v>
      </c>
      <c r="E95" s="25"/>
      <c r="F95" s="26">
        <v>42146</v>
      </c>
      <c r="G95" s="25"/>
      <c r="H95" s="25"/>
      <c r="I95" s="25"/>
      <c r="J95" s="25" t="s">
        <v>142</v>
      </c>
      <c r="K95" s="25"/>
      <c r="L95" s="25" t="s">
        <v>209</v>
      </c>
      <c r="M95" s="25"/>
      <c r="N95" s="25" t="s">
        <v>33</v>
      </c>
      <c r="O95" s="25"/>
      <c r="P95" s="29">
        <v>300</v>
      </c>
      <c r="Q95" s="25"/>
      <c r="R95" s="29">
        <f>ROUND(R94+P95,5)</f>
        <v>600</v>
      </c>
    </row>
    <row r="96" spans="1:18" ht="15.75" thickBot="1" x14ac:dyDescent="0.3">
      <c r="A96" s="25"/>
      <c r="B96" s="25"/>
      <c r="C96" s="25" t="s">
        <v>77</v>
      </c>
      <c r="D96" s="25"/>
      <c r="E96" s="25"/>
      <c r="F96" s="26"/>
      <c r="G96" s="25"/>
      <c r="H96" s="25"/>
      <c r="I96" s="25"/>
      <c r="J96" s="25"/>
      <c r="K96" s="25"/>
      <c r="L96" s="25"/>
      <c r="M96" s="25"/>
      <c r="N96" s="25"/>
      <c r="O96" s="25"/>
      <c r="P96" s="30">
        <f>ROUND(SUM(P94:P95),5)</f>
        <v>300</v>
      </c>
      <c r="Q96" s="25"/>
      <c r="R96" s="30">
        <f>R95</f>
        <v>600</v>
      </c>
    </row>
    <row r="97" spans="1:18" ht="30" customHeight="1" x14ac:dyDescent="0.25">
      <c r="A97" s="25"/>
      <c r="B97" s="25" t="s">
        <v>78</v>
      </c>
      <c r="C97" s="25"/>
      <c r="D97" s="25"/>
      <c r="E97" s="25"/>
      <c r="F97" s="26"/>
      <c r="G97" s="25"/>
      <c r="H97" s="25"/>
      <c r="I97" s="25"/>
      <c r="J97" s="25"/>
      <c r="K97" s="25"/>
      <c r="L97" s="25"/>
      <c r="M97" s="25"/>
      <c r="N97" s="25"/>
      <c r="O97" s="25"/>
      <c r="P97" s="27">
        <f>ROUND(P93+P96,5)</f>
        <v>355.1</v>
      </c>
      <c r="Q97" s="25"/>
      <c r="R97" s="27">
        <f>ROUND(R93+R96,5)</f>
        <v>1318.88</v>
      </c>
    </row>
    <row r="98" spans="1:18" ht="30" customHeight="1" x14ac:dyDescent="0.25">
      <c r="A98" s="22"/>
      <c r="B98" s="22" t="s">
        <v>79</v>
      </c>
      <c r="C98" s="22"/>
      <c r="D98" s="22"/>
      <c r="E98" s="22"/>
      <c r="F98" s="24"/>
      <c r="G98" s="22"/>
      <c r="H98" s="22"/>
      <c r="I98" s="22"/>
      <c r="J98" s="22"/>
      <c r="K98" s="22"/>
      <c r="L98" s="22"/>
      <c r="M98" s="22"/>
      <c r="N98" s="22"/>
      <c r="O98" s="22"/>
      <c r="P98" s="23"/>
      <c r="Q98" s="22"/>
      <c r="R98" s="23">
        <v>3250</v>
      </c>
    </row>
    <row r="99" spans="1:18" ht="15.75" thickBot="1" x14ac:dyDescent="0.3">
      <c r="A99" s="21"/>
      <c r="B99" s="21"/>
      <c r="C99" s="21"/>
      <c r="D99" s="25" t="s">
        <v>104</v>
      </c>
      <c r="E99" s="25"/>
      <c r="F99" s="26">
        <v>42150</v>
      </c>
      <c r="G99" s="25"/>
      <c r="H99" s="25" t="s">
        <v>228</v>
      </c>
      <c r="I99" s="25"/>
      <c r="J99" s="25" t="s">
        <v>147</v>
      </c>
      <c r="K99" s="25"/>
      <c r="L99" s="25" t="s">
        <v>265</v>
      </c>
      <c r="M99" s="25"/>
      <c r="N99" s="25" t="s">
        <v>33</v>
      </c>
      <c r="O99" s="25"/>
      <c r="P99" s="28">
        <v>3250</v>
      </c>
      <c r="Q99" s="25"/>
      <c r="R99" s="28">
        <f>ROUND(R98+P99,5)</f>
        <v>6500</v>
      </c>
    </row>
    <row r="100" spans="1:18" x14ac:dyDescent="0.25">
      <c r="A100" s="25"/>
      <c r="B100" s="25" t="s">
        <v>80</v>
      </c>
      <c r="C100" s="25"/>
      <c r="D100" s="25"/>
      <c r="E100" s="25"/>
      <c r="F100" s="26"/>
      <c r="G100" s="25"/>
      <c r="H100" s="25"/>
      <c r="I100" s="25"/>
      <c r="J100" s="25"/>
      <c r="K100" s="25"/>
      <c r="L100" s="25"/>
      <c r="M100" s="25"/>
      <c r="N100" s="25"/>
      <c r="O100" s="25"/>
      <c r="P100" s="27">
        <f>ROUND(SUM(P98:P99),5)</f>
        <v>3250</v>
      </c>
      <c r="Q100" s="25"/>
      <c r="R100" s="27">
        <f>R99</f>
        <v>6500</v>
      </c>
    </row>
    <row r="101" spans="1:18" ht="30" customHeight="1" x14ac:dyDescent="0.25">
      <c r="A101" s="22"/>
      <c r="B101" s="22" t="s">
        <v>81</v>
      </c>
      <c r="C101" s="22"/>
      <c r="D101" s="22"/>
      <c r="E101" s="22"/>
      <c r="F101" s="24"/>
      <c r="G101" s="22"/>
      <c r="H101" s="22"/>
      <c r="I101" s="22"/>
      <c r="J101" s="22"/>
      <c r="K101" s="22"/>
      <c r="L101" s="22"/>
      <c r="M101" s="22"/>
      <c r="N101" s="22"/>
      <c r="O101" s="22"/>
      <c r="P101" s="23"/>
      <c r="Q101" s="22"/>
      <c r="R101" s="23">
        <v>264</v>
      </c>
    </row>
    <row r="102" spans="1:18" x14ac:dyDescent="0.25">
      <c r="A102" s="22"/>
      <c r="B102" s="22"/>
      <c r="C102" s="22" t="s">
        <v>82</v>
      </c>
      <c r="D102" s="22"/>
      <c r="E102" s="22"/>
      <c r="F102" s="24"/>
      <c r="G102" s="22"/>
      <c r="H102" s="22"/>
      <c r="I102" s="22"/>
      <c r="J102" s="22"/>
      <c r="K102" s="22"/>
      <c r="L102" s="22"/>
      <c r="M102" s="22"/>
      <c r="N102" s="22"/>
      <c r="O102" s="22"/>
      <c r="P102" s="23"/>
      <c r="Q102" s="22"/>
      <c r="R102" s="23">
        <v>255</v>
      </c>
    </row>
    <row r="103" spans="1:18" x14ac:dyDescent="0.25">
      <c r="A103" s="25"/>
      <c r="B103" s="25"/>
      <c r="C103" s="25" t="s">
        <v>83</v>
      </c>
      <c r="D103" s="25"/>
      <c r="E103" s="25"/>
      <c r="F103" s="26"/>
      <c r="G103" s="25"/>
      <c r="H103" s="25"/>
      <c r="I103" s="25"/>
      <c r="J103" s="25"/>
      <c r="K103" s="25"/>
      <c r="L103" s="25"/>
      <c r="M103" s="25"/>
      <c r="N103" s="25"/>
      <c r="O103" s="25"/>
      <c r="P103" s="27"/>
      <c r="Q103" s="25"/>
      <c r="R103" s="27">
        <f>R102</f>
        <v>255</v>
      </c>
    </row>
    <row r="104" spans="1:18" ht="30" customHeight="1" x14ac:dyDescent="0.25">
      <c r="A104" s="22"/>
      <c r="B104" s="22"/>
      <c r="C104" s="22" t="s">
        <v>84</v>
      </c>
      <c r="D104" s="22"/>
      <c r="E104" s="22"/>
      <c r="F104" s="24"/>
      <c r="G104" s="22"/>
      <c r="H104" s="22"/>
      <c r="I104" s="22"/>
      <c r="J104" s="22"/>
      <c r="K104" s="22"/>
      <c r="L104" s="22"/>
      <c r="M104" s="22"/>
      <c r="N104" s="22"/>
      <c r="O104" s="22"/>
      <c r="P104" s="23"/>
      <c r="Q104" s="22"/>
      <c r="R104" s="23">
        <v>9</v>
      </c>
    </row>
    <row r="105" spans="1:18" x14ac:dyDescent="0.25">
      <c r="A105" s="25"/>
      <c r="B105" s="25"/>
      <c r="C105" s="25" t="s">
        <v>85</v>
      </c>
      <c r="D105" s="25"/>
      <c r="E105" s="25"/>
      <c r="F105" s="26"/>
      <c r="G105" s="25"/>
      <c r="H105" s="25"/>
      <c r="I105" s="25"/>
      <c r="J105" s="25"/>
      <c r="K105" s="25"/>
      <c r="L105" s="25"/>
      <c r="M105" s="25"/>
      <c r="N105" s="25"/>
      <c r="O105" s="25"/>
      <c r="P105" s="27"/>
      <c r="Q105" s="25"/>
      <c r="R105" s="27">
        <f>R104</f>
        <v>9</v>
      </c>
    </row>
    <row r="106" spans="1:18" ht="30" customHeight="1" x14ac:dyDescent="0.25">
      <c r="A106" s="22"/>
      <c r="B106" s="22"/>
      <c r="C106" s="22" t="s">
        <v>217</v>
      </c>
      <c r="D106" s="22"/>
      <c r="E106" s="22"/>
      <c r="F106" s="24"/>
      <c r="G106" s="22"/>
      <c r="H106" s="22"/>
      <c r="I106" s="22"/>
      <c r="J106" s="22"/>
      <c r="K106" s="22"/>
      <c r="L106" s="22"/>
      <c r="M106" s="22"/>
      <c r="N106" s="22"/>
      <c r="O106" s="22"/>
      <c r="P106" s="23"/>
      <c r="Q106" s="22"/>
      <c r="R106" s="23">
        <v>0</v>
      </c>
    </row>
    <row r="107" spans="1:18" ht="15.75" thickBot="1" x14ac:dyDescent="0.3">
      <c r="A107" s="21"/>
      <c r="B107" s="21"/>
      <c r="C107" s="21"/>
      <c r="D107" s="25" t="s">
        <v>104</v>
      </c>
      <c r="E107" s="25"/>
      <c r="F107" s="26">
        <v>42129</v>
      </c>
      <c r="G107" s="25"/>
      <c r="H107" s="25"/>
      <c r="I107" s="25"/>
      <c r="J107" s="25" t="s">
        <v>232</v>
      </c>
      <c r="K107" s="25"/>
      <c r="L107" s="25" t="s">
        <v>248</v>
      </c>
      <c r="M107" s="25"/>
      <c r="N107" s="25" t="s">
        <v>33</v>
      </c>
      <c r="O107" s="25"/>
      <c r="P107" s="29">
        <v>1050</v>
      </c>
      <c r="Q107" s="25"/>
      <c r="R107" s="29">
        <f>ROUND(R106+P107,5)</f>
        <v>1050</v>
      </c>
    </row>
    <row r="108" spans="1:18" ht="15.75" thickBot="1" x14ac:dyDescent="0.3">
      <c r="A108" s="25"/>
      <c r="B108" s="25"/>
      <c r="C108" s="25" t="s">
        <v>218</v>
      </c>
      <c r="D108" s="25"/>
      <c r="E108" s="25"/>
      <c r="F108" s="26"/>
      <c r="G108" s="25"/>
      <c r="H108" s="25"/>
      <c r="I108" s="25"/>
      <c r="J108" s="25"/>
      <c r="K108" s="25"/>
      <c r="L108" s="25"/>
      <c r="M108" s="25"/>
      <c r="N108" s="25"/>
      <c r="O108" s="25"/>
      <c r="P108" s="30">
        <f>ROUND(SUM(P106:P107),5)</f>
        <v>1050</v>
      </c>
      <c r="Q108" s="25"/>
      <c r="R108" s="30">
        <f>R107</f>
        <v>1050</v>
      </c>
    </row>
    <row r="109" spans="1:18" ht="30" customHeight="1" x14ac:dyDescent="0.25">
      <c r="A109" s="25"/>
      <c r="B109" s="25" t="s">
        <v>86</v>
      </c>
      <c r="C109" s="25"/>
      <c r="D109" s="25"/>
      <c r="E109" s="25"/>
      <c r="F109" s="26"/>
      <c r="G109" s="25"/>
      <c r="H109" s="25"/>
      <c r="I109" s="25"/>
      <c r="J109" s="25"/>
      <c r="K109" s="25"/>
      <c r="L109" s="25"/>
      <c r="M109" s="25"/>
      <c r="N109" s="25"/>
      <c r="O109" s="25"/>
      <c r="P109" s="27">
        <f>ROUND(P103+P105+P108,5)</f>
        <v>1050</v>
      </c>
      <c r="Q109" s="25"/>
      <c r="R109" s="27">
        <f>ROUND(R103+R105+R108,5)</f>
        <v>1314</v>
      </c>
    </row>
    <row r="110" spans="1:18" ht="30" customHeight="1" x14ac:dyDescent="0.25">
      <c r="A110" s="22"/>
      <c r="B110" s="22" t="s">
        <v>87</v>
      </c>
      <c r="C110" s="22"/>
      <c r="D110" s="22"/>
      <c r="E110" s="22"/>
      <c r="F110" s="24"/>
      <c r="G110" s="22"/>
      <c r="H110" s="22"/>
      <c r="I110" s="22"/>
      <c r="J110" s="22"/>
      <c r="K110" s="22"/>
      <c r="L110" s="22"/>
      <c r="M110" s="22"/>
      <c r="N110" s="22"/>
      <c r="O110" s="22"/>
      <c r="P110" s="23"/>
      <c r="Q110" s="22"/>
      <c r="R110" s="23">
        <v>194.44</v>
      </c>
    </row>
    <row r="111" spans="1:18" x14ac:dyDescent="0.25">
      <c r="A111" s="22"/>
      <c r="B111" s="22"/>
      <c r="C111" s="22" t="s">
        <v>88</v>
      </c>
      <c r="D111" s="22"/>
      <c r="E111" s="22"/>
      <c r="F111" s="24"/>
      <c r="G111" s="22"/>
      <c r="H111" s="22"/>
      <c r="I111" s="22"/>
      <c r="J111" s="22"/>
      <c r="K111" s="22"/>
      <c r="L111" s="22"/>
      <c r="M111" s="22"/>
      <c r="N111" s="22"/>
      <c r="O111" s="22"/>
      <c r="P111" s="23"/>
      <c r="Q111" s="22"/>
      <c r="R111" s="23">
        <v>80</v>
      </c>
    </row>
    <row r="112" spans="1:18" x14ac:dyDescent="0.25">
      <c r="A112" s="25"/>
      <c r="B112" s="25"/>
      <c r="C112" s="25" t="s">
        <v>89</v>
      </c>
      <c r="D112" s="25"/>
      <c r="E112" s="25"/>
      <c r="F112" s="26"/>
      <c r="G112" s="25"/>
      <c r="H112" s="25"/>
      <c r="I112" s="25"/>
      <c r="J112" s="25"/>
      <c r="K112" s="25"/>
      <c r="L112" s="25"/>
      <c r="M112" s="25"/>
      <c r="N112" s="25"/>
      <c r="O112" s="25"/>
      <c r="P112" s="27"/>
      <c r="Q112" s="25"/>
      <c r="R112" s="27">
        <f>R111</f>
        <v>80</v>
      </c>
    </row>
    <row r="113" spans="1:18" ht="30" customHeight="1" x14ac:dyDescent="0.25">
      <c r="A113" s="22"/>
      <c r="B113" s="22"/>
      <c r="C113" s="22" t="s">
        <v>90</v>
      </c>
      <c r="D113" s="22"/>
      <c r="E113" s="22"/>
      <c r="F113" s="24"/>
      <c r="G113" s="22"/>
      <c r="H113" s="22"/>
      <c r="I113" s="22"/>
      <c r="J113" s="22"/>
      <c r="K113" s="22"/>
      <c r="L113" s="22"/>
      <c r="M113" s="22"/>
      <c r="N113" s="22"/>
      <c r="O113" s="22"/>
      <c r="P113" s="23"/>
      <c r="Q113" s="22"/>
      <c r="R113" s="23">
        <v>114.44</v>
      </c>
    </row>
    <row r="114" spans="1:18" x14ac:dyDescent="0.25">
      <c r="A114" s="25"/>
      <c r="B114" s="25"/>
      <c r="C114" s="25"/>
      <c r="D114" s="25" t="s">
        <v>104</v>
      </c>
      <c r="E114" s="25"/>
      <c r="F114" s="26">
        <v>42142</v>
      </c>
      <c r="G114" s="25"/>
      <c r="H114" s="25"/>
      <c r="I114" s="25"/>
      <c r="J114" s="25" t="s">
        <v>127</v>
      </c>
      <c r="K114" s="25"/>
      <c r="L114" s="25" t="s">
        <v>261</v>
      </c>
      <c r="M114" s="25"/>
      <c r="N114" s="25" t="s">
        <v>33</v>
      </c>
      <c r="O114" s="25"/>
      <c r="P114" s="27">
        <v>95.98</v>
      </c>
      <c r="Q114" s="25"/>
      <c r="R114" s="27">
        <f>ROUND(R113+P114,5)</f>
        <v>210.42</v>
      </c>
    </row>
    <row r="115" spans="1:18" ht="15.75" thickBot="1" x14ac:dyDescent="0.3">
      <c r="A115" s="25"/>
      <c r="B115" s="25"/>
      <c r="C115" s="25"/>
      <c r="D115" s="25" t="s">
        <v>104</v>
      </c>
      <c r="E115" s="25"/>
      <c r="F115" s="26">
        <v>42150</v>
      </c>
      <c r="G115" s="25"/>
      <c r="H115" s="25"/>
      <c r="I115" s="25"/>
      <c r="J115" s="25" t="s">
        <v>143</v>
      </c>
      <c r="K115" s="25"/>
      <c r="L115" s="25" t="s">
        <v>187</v>
      </c>
      <c r="M115" s="25"/>
      <c r="N115" s="25" t="s">
        <v>33</v>
      </c>
      <c r="O115" s="25"/>
      <c r="P115" s="29">
        <v>60</v>
      </c>
      <c r="Q115" s="25"/>
      <c r="R115" s="29">
        <f>ROUND(R114+P115,5)</f>
        <v>270.42</v>
      </c>
    </row>
    <row r="116" spans="1:18" ht="15.75" thickBot="1" x14ac:dyDescent="0.3">
      <c r="A116" s="25"/>
      <c r="B116" s="25"/>
      <c r="C116" s="25" t="s">
        <v>91</v>
      </c>
      <c r="D116" s="25"/>
      <c r="E116" s="25"/>
      <c r="F116" s="26"/>
      <c r="G116" s="25"/>
      <c r="H116" s="25"/>
      <c r="I116" s="25"/>
      <c r="J116" s="25"/>
      <c r="K116" s="25"/>
      <c r="L116" s="25"/>
      <c r="M116" s="25"/>
      <c r="N116" s="25"/>
      <c r="O116" s="25"/>
      <c r="P116" s="30">
        <f>ROUND(SUM(P113:P115),5)</f>
        <v>155.97999999999999</v>
      </c>
      <c r="Q116" s="25"/>
      <c r="R116" s="30">
        <f>R115</f>
        <v>270.42</v>
      </c>
    </row>
    <row r="117" spans="1:18" ht="30" customHeight="1" x14ac:dyDescent="0.25">
      <c r="A117" s="25"/>
      <c r="B117" s="25" t="s">
        <v>92</v>
      </c>
      <c r="C117" s="25"/>
      <c r="D117" s="25"/>
      <c r="E117" s="25"/>
      <c r="F117" s="26"/>
      <c r="G117" s="25"/>
      <c r="H117" s="25"/>
      <c r="I117" s="25"/>
      <c r="J117" s="25"/>
      <c r="K117" s="25"/>
      <c r="L117" s="25"/>
      <c r="M117" s="25"/>
      <c r="N117" s="25"/>
      <c r="O117" s="25"/>
      <c r="P117" s="27">
        <f>ROUND(P112+P116,5)</f>
        <v>155.97999999999999</v>
      </c>
      <c r="Q117" s="25"/>
      <c r="R117" s="27">
        <f>ROUND(R112+R116,5)</f>
        <v>350.42</v>
      </c>
    </row>
    <row r="118" spans="1:18" ht="30" customHeight="1" x14ac:dyDescent="0.25">
      <c r="A118" s="22"/>
      <c r="B118" s="22" t="s">
        <v>93</v>
      </c>
      <c r="C118" s="22"/>
      <c r="D118" s="22"/>
      <c r="E118" s="22"/>
      <c r="F118" s="24"/>
      <c r="G118" s="22"/>
      <c r="H118" s="22"/>
      <c r="I118" s="22"/>
      <c r="J118" s="22"/>
      <c r="K118" s="22"/>
      <c r="L118" s="22"/>
      <c r="M118" s="22"/>
      <c r="N118" s="22"/>
      <c r="O118" s="22"/>
      <c r="P118" s="23"/>
      <c r="Q118" s="22"/>
      <c r="R118" s="23">
        <v>1852.91</v>
      </c>
    </row>
    <row r="119" spans="1:18" x14ac:dyDescent="0.25">
      <c r="A119" s="25"/>
      <c r="B119" s="25"/>
      <c r="C119" s="25"/>
      <c r="D119" s="25" t="s">
        <v>104</v>
      </c>
      <c r="E119" s="25"/>
      <c r="F119" s="26">
        <v>42125</v>
      </c>
      <c r="G119" s="25"/>
      <c r="H119" s="25" t="s">
        <v>221</v>
      </c>
      <c r="I119" s="25"/>
      <c r="J119" s="25" t="s">
        <v>120</v>
      </c>
      <c r="K119" s="25"/>
      <c r="L119" s="25" t="s">
        <v>244</v>
      </c>
      <c r="M119" s="25"/>
      <c r="N119" s="25" t="s">
        <v>33</v>
      </c>
      <c r="O119" s="25"/>
      <c r="P119" s="27">
        <v>1000</v>
      </c>
      <c r="Q119" s="25"/>
      <c r="R119" s="27">
        <f t="shared" ref="R119:R124" si="1">ROUND(R118+P119,5)</f>
        <v>2852.91</v>
      </c>
    </row>
    <row r="120" spans="1:18" x14ac:dyDescent="0.25">
      <c r="A120" s="25"/>
      <c r="B120" s="25"/>
      <c r="C120" s="25"/>
      <c r="D120" s="25" t="s">
        <v>104</v>
      </c>
      <c r="E120" s="25"/>
      <c r="F120" s="26">
        <v>42125</v>
      </c>
      <c r="G120" s="25"/>
      <c r="H120" s="25" t="s">
        <v>222</v>
      </c>
      <c r="I120" s="25"/>
      <c r="J120" s="25" t="s">
        <v>230</v>
      </c>
      <c r="K120" s="25"/>
      <c r="L120" s="25" t="s">
        <v>246</v>
      </c>
      <c r="M120" s="25"/>
      <c r="N120" s="25" t="s">
        <v>33</v>
      </c>
      <c r="O120" s="25"/>
      <c r="P120" s="27">
        <v>4644.67</v>
      </c>
      <c r="Q120" s="25"/>
      <c r="R120" s="27">
        <f t="shared" si="1"/>
        <v>7497.58</v>
      </c>
    </row>
    <row r="121" spans="1:18" x14ac:dyDescent="0.25">
      <c r="A121" s="25"/>
      <c r="B121" s="25"/>
      <c r="C121" s="25"/>
      <c r="D121" s="25" t="s">
        <v>104</v>
      </c>
      <c r="E121" s="25"/>
      <c r="F121" s="26">
        <v>42135</v>
      </c>
      <c r="G121" s="25"/>
      <c r="H121" s="25"/>
      <c r="I121" s="25"/>
      <c r="J121" s="25" t="s">
        <v>155</v>
      </c>
      <c r="K121" s="25"/>
      <c r="L121" s="25" t="s">
        <v>253</v>
      </c>
      <c r="M121" s="25"/>
      <c r="N121" s="25" t="s">
        <v>33</v>
      </c>
      <c r="O121" s="25"/>
      <c r="P121" s="27">
        <v>158</v>
      </c>
      <c r="Q121" s="25"/>
      <c r="R121" s="27">
        <f t="shared" si="1"/>
        <v>7655.58</v>
      </c>
    </row>
    <row r="122" spans="1:18" x14ac:dyDescent="0.25">
      <c r="A122" s="25"/>
      <c r="B122" s="25"/>
      <c r="C122" s="25"/>
      <c r="D122" s="25" t="s">
        <v>104</v>
      </c>
      <c r="E122" s="25"/>
      <c r="F122" s="26">
        <v>42136</v>
      </c>
      <c r="G122" s="25"/>
      <c r="H122" s="25"/>
      <c r="I122" s="25"/>
      <c r="J122" s="25" t="s">
        <v>235</v>
      </c>
      <c r="K122" s="25"/>
      <c r="L122" s="25" t="s">
        <v>258</v>
      </c>
      <c r="M122" s="25"/>
      <c r="N122" s="25" t="s">
        <v>33</v>
      </c>
      <c r="O122" s="25"/>
      <c r="P122" s="27">
        <v>250</v>
      </c>
      <c r="Q122" s="25"/>
      <c r="R122" s="27">
        <f t="shared" si="1"/>
        <v>7905.58</v>
      </c>
    </row>
    <row r="123" spans="1:18" x14ac:dyDescent="0.25">
      <c r="A123" s="25"/>
      <c r="B123" s="25"/>
      <c r="C123" s="25"/>
      <c r="D123" s="25" t="s">
        <v>106</v>
      </c>
      <c r="E123" s="25"/>
      <c r="F123" s="26">
        <v>42137</v>
      </c>
      <c r="G123" s="25"/>
      <c r="H123" s="25"/>
      <c r="I123" s="25"/>
      <c r="J123" s="25" t="s">
        <v>236</v>
      </c>
      <c r="K123" s="25"/>
      <c r="L123" s="25" t="s">
        <v>259</v>
      </c>
      <c r="M123" s="25"/>
      <c r="N123" s="25" t="s">
        <v>33</v>
      </c>
      <c r="O123" s="25"/>
      <c r="P123" s="27">
        <v>-2500</v>
      </c>
      <c r="Q123" s="25"/>
      <c r="R123" s="27">
        <f t="shared" si="1"/>
        <v>5405.58</v>
      </c>
    </row>
    <row r="124" spans="1:18" ht="15.75" thickBot="1" x14ac:dyDescent="0.3">
      <c r="A124" s="25"/>
      <c r="B124" s="25"/>
      <c r="C124" s="25"/>
      <c r="D124" s="25" t="s">
        <v>104</v>
      </c>
      <c r="E124" s="25"/>
      <c r="F124" s="26">
        <v>42152</v>
      </c>
      <c r="G124" s="25"/>
      <c r="H124" s="25"/>
      <c r="I124" s="25"/>
      <c r="J124" s="25" t="s">
        <v>241</v>
      </c>
      <c r="K124" s="25"/>
      <c r="L124" s="25" t="s">
        <v>267</v>
      </c>
      <c r="M124" s="25"/>
      <c r="N124" s="25" t="s">
        <v>33</v>
      </c>
      <c r="O124" s="25"/>
      <c r="P124" s="28">
        <v>1615.1</v>
      </c>
      <c r="Q124" s="25"/>
      <c r="R124" s="28">
        <f t="shared" si="1"/>
        <v>7020.68</v>
      </c>
    </row>
    <row r="125" spans="1:18" x14ac:dyDescent="0.25">
      <c r="A125" s="25"/>
      <c r="B125" s="25" t="s">
        <v>94</v>
      </c>
      <c r="C125" s="25"/>
      <c r="D125" s="25"/>
      <c r="E125" s="25"/>
      <c r="F125" s="26"/>
      <c r="G125" s="25"/>
      <c r="H125" s="25"/>
      <c r="I125" s="25"/>
      <c r="J125" s="25"/>
      <c r="K125" s="25"/>
      <c r="L125" s="25"/>
      <c r="M125" s="25"/>
      <c r="N125" s="25"/>
      <c r="O125" s="25"/>
      <c r="P125" s="27">
        <f>ROUND(SUM(P118:P124),5)</f>
        <v>5167.7700000000004</v>
      </c>
      <c r="Q125" s="25"/>
      <c r="R125" s="27">
        <f>R124</f>
        <v>7020.68</v>
      </c>
    </row>
    <row r="126" spans="1:18" ht="30" customHeight="1" x14ac:dyDescent="0.25">
      <c r="A126" s="22"/>
      <c r="B126" s="22" t="s">
        <v>95</v>
      </c>
      <c r="C126" s="22"/>
      <c r="D126" s="22"/>
      <c r="E126" s="22"/>
      <c r="F126" s="24"/>
      <c r="G126" s="22"/>
      <c r="H126" s="22"/>
      <c r="I126" s="22"/>
      <c r="J126" s="22"/>
      <c r="K126" s="22"/>
      <c r="L126" s="22"/>
      <c r="M126" s="22"/>
      <c r="N126" s="22"/>
      <c r="O126" s="22"/>
      <c r="P126" s="23"/>
      <c r="Q126" s="22"/>
      <c r="R126" s="23">
        <v>599.9</v>
      </c>
    </row>
    <row r="127" spans="1:18" x14ac:dyDescent="0.25">
      <c r="A127" s="25"/>
      <c r="B127" s="25"/>
      <c r="C127" s="25"/>
      <c r="D127" s="25" t="s">
        <v>104</v>
      </c>
      <c r="E127" s="25"/>
      <c r="F127" s="26">
        <v>42128</v>
      </c>
      <c r="G127" s="25"/>
      <c r="H127" s="25"/>
      <c r="I127" s="25"/>
      <c r="J127" s="25" t="s">
        <v>231</v>
      </c>
      <c r="K127" s="25"/>
      <c r="L127" s="25" t="s">
        <v>247</v>
      </c>
      <c r="M127" s="25"/>
      <c r="N127" s="25" t="s">
        <v>33</v>
      </c>
      <c r="O127" s="25"/>
      <c r="P127" s="27">
        <v>205.65</v>
      </c>
      <c r="Q127" s="25"/>
      <c r="R127" s="27">
        <f t="shared" ref="R127:R134" si="2">ROUND(R126+P127,5)</f>
        <v>805.55</v>
      </c>
    </row>
    <row r="128" spans="1:18" x14ac:dyDescent="0.25">
      <c r="A128" s="25"/>
      <c r="B128" s="25"/>
      <c r="C128" s="25"/>
      <c r="D128" s="25" t="s">
        <v>104</v>
      </c>
      <c r="E128" s="25"/>
      <c r="F128" s="26">
        <v>42128</v>
      </c>
      <c r="G128" s="25"/>
      <c r="H128" s="25"/>
      <c r="I128" s="25"/>
      <c r="J128" s="25" t="s">
        <v>131</v>
      </c>
      <c r="K128" s="25"/>
      <c r="L128" s="25" t="s">
        <v>173</v>
      </c>
      <c r="M128" s="25"/>
      <c r="N128" s="25" t="s">
        <v>33</v>
      </c>
      <c r="O128" s="25"/>
      <c r="P128" s="27">
        <v>165</v>
      </c>
      <c r="Q128" s="25"/>
      <c r="R128" s="27">
        <f t="shared" si="2"/>
        <v>970.55</v>
      </c>
    </row>
    <row r="129" spans="1:18" x14ac:dyDescent="0.25">
      <c r="A129" s="25"/>
      <c r="B129" s="25"/>
      <c r="C129" s="25"/>
      <c r="D129" s="25" t="s">
        <v>104</v>
      </c>
      <c r="E129" s="25"/>
      <c r="F129" s="26">
        <v>42135</v>
      </c>
      <c r="G129" s="25"/>
      <c r="H129" s="25"/>
      <c r="I129" s="25"/>
      <c r="J129" s="25" t="s">
        <v>125</v>
      </c>
      <c r="K129" s="25"/>
      <c r="L129" s="25" t="s">
        <v>166</v>
      </c>
      <c r="M129" s="25"/>
      <c r="N129" s="25" t="s">
        <v>33</v>
      </c>
      <c r="O129" s="25"/>
      <c r="P129" s="27">
        <v>14.97</v>
      </c>
      <c r="Q129" s="25"/>
      <c r="R129" s="27">
        <f t="shared" si="2"/>
        <v>985.52</v>
      </c>
    </row>
    <row r="130" spans="1:18" x14ac:dyDescent="0.25">
      <c r="A130" s="25"/>
      <c r="B130" s="25"/>
      <c r="C130" s="25"/>
      <c r="D130" s="25" t="s">
        <v>104</v>
      </c>
      <c r="E130" s="25"/>
      <c r="F130" s="26">
        <v>42136</v>
      </c>
      <c r="G130" s="25"/>
      <c r="H130" s="25"/>
      <c r="I130" s="25"/>
      <c r="J130" s="25" t="s">
        <v>128</v>
      </c>
      <c r="K130" s="25"/>
      <c r="L130" s="25" t="s">
        <v>169</v>
      </c>
      <c r="M130" s="25"/>
      <c r="N130" s="25" t="s">
        <v>33</v>
      </c>
      <c r="O130" s="25"/>
      <c r="P130" s="27">
        <v>80.61</v>
      </c>
      <c r="Q130" s="25"/>
      <c r="R130" s="27">
        <f t="shared" si="2"/>
        <v>1066.1300000000001</v>
      </c>
    </row>
    <row r="131" spans="1:18" x14ac:dyDescent="0.25">
      <c r="A131" s="25"/>
      <c r="B131" s="25"/>
      <c r="C131" s="25"/>
      <c r="D131" s="25" t="s">
        <v>104</v>
      </c>
      <c r="E131" s="25"/>
      <c r="F131" s="26">
        <v>42136</v>
      </c>
      <c r="G131" s="25"/>
      <c r="H131" s="25"/>
      <c r="I131" s="25"/>
      <c r="J131" s="25" t="s">
        <v>234</v>
      </c>
      <c r="K131" s="25"/>
      <c r="L131" s="25" t="s">
        <v>254</v>
      </c>
      <c r="M131" s="25"/>
      <c r="N131" s="25" t="s">
        <v>33</v>
      </c>
      <c r="O131" s="25"/>
      <c r="P131" s="27">
        <v>59.93</v>
      </c>
      <c r="Q131" s="25"/>
      <c r="R131" s="27">
        <f t="shared" si="2"/>
        <v>1126.06</v>
      </c>
    </row>
    <row r="132" spans="1:18" x14ac:dyDescent="0.25">
      <c r="A132" s="25"/>
      <c r="B132" s="25"/>
      <c r="C132" s="25"/>
      <c r="D132" s="25" t="s">
        <v>104</v>
      </c>
      <c r="E132" s="25"/>
      <c r="F132" s="26">
        <v>42137</v>
      </c>
      <c r="G132" s="25"/>
      <c r="H132" s="25"/>
      <c r="I132" s="25"/>
      <c r="J132" s="25" t="s">
        <v>125</v>
      </c>
      <c r="K132" s="25"/>
      <c r="L132" s="25" t="s">
        <v>166</v>
      </c>
      <c r="M132" s="25"/>
      <c r="N132" s="25" t="s">
        <v>33</v>
      </c>
      <c r="O132" s="25"/>
      <c r="P132" s="27">
        <v>15.98</v>
      </c>
      <c r="Q132" s="25"/>
      <c r="R132" s="27">
        <f t="shared" si="2"/>
        <v>1142.04</v>
      </c>
    </row>
    <row r="133" spans="1:18" x14ac:dyDescent="0.25">
      <c r="A133" s="25"/>
      <c r="B133" s="25"/>
      <c r="C133" s="25"/>
      <c r="D133" s="25" t="s">
        <v>104</v>
      </c>
      <c r="E133" s="25"/>
      <c r="F133" s="26">
        <v>42137</v>
      </c>
      <c r="G133" s="25"/>
      <c r="H133" s="25"/>
      <c r="I133" s="25"/>
      <c r="J133" s="25" t="s">
        <v>122</v>
      </c>
      <c r="K133" s="25"/>
      <c r="L133" s="25" t="s">
        <v>163</v>
      </c>
      <c r="M133" s="25"/>
      <c r="N133" s="25" t="s">
        <v>33</v>
      </c>
      <c r="O133" s="25"/>
      <c r="P133" s="27">
        <v>10</v>
      </c>
      <c r="Q133" s="25"/>
      <c r="R133" s="27">
        <f t="shared" si="2"/>
        <v>1152.04</v>
      </c>
    </row>
    <row r="134" spans="1:18" ht="15.75" thickBot="1" x14ac:dyDescent="0.3">
      <c r="A134" s="25"/>
      <c r="B134" s="25"/>
      <c r="C134" s="25"/>
      <c r="D134" s="25" t="s">
        <v>104</v>
      </c>
      <c r="E134" s="25"/>
      <c r="F134" s="26">
        <v>42139</v>
      </c>
      <c r="G134" s="25"/>
      <c r="H134" s="25"/>
      <c r="I134" s="25"/>
      <c r="J134" s="25" t="s">
        <v>128</v>
      </c>
      <c r="K134" s="25"/>
      <c r="L134" s="25" t="s">
        <v>169</v>
      </c>
      <c r="M134" s="25"/>
      <c r="N134" s="25" t="s">
        <v>33</v>
      </c>
      <c r="O134" s="25"/>
      <c r="P134" s="28">
        <v>53.74</v>
      </c>
      <c r="Q134" s="25"/>
      <c r="R134" s="28">
        <f t="shared" si="2"/>
        <v>1205.78</v>
      </c>
    </row>
    <row r="135" spans="1:18" x14ac:dyDescent="0.25">
      <c r="A135" s="25"/>
      <c r="B135" s="25" t="s">
        <v>96</v>
      </c>
      <c r="C135" s="25"/>
      <c r="D135" s="25"/>
      <c r="E135" s="25"/>
      <c r="F135" s="26"/>
      <c r="G135" s="25"/>
      <c r="H135" s="25"/>
      <c r="I135" s="25"/>
      <c r="J135" s="25"/>
      <c r="K135" s="25"/>
      <c r="L135" s="25"/>
      <c r="M135" s="25"/>
      <c r="N135" s="25"/>
      <c r="O135" s="25"/>
      <c r="P135" s="27">
        <f>ROUND(SUM(P126:P134),5)</f>
        <v>605.88</v>
      </c>
      <c r="Q135" s="25"/>
      <c r="R135" s="27">
        <f>R134</f>
        <v>1205.78</v>
      </c>
    </row>
    <row r="136" spans="1:18" ht="30" customHeight="1" x14ac:dyDescent="0.25">
      <c r="A136" s="22"/>
      <c r="B136" s="22" t="s">
        <v>97</v>
      </c>
      <c r="C136" s="22"/>
      <c r="D136" s="22"/>
      <c r="E136" s="22"/>
      <c r="F136" s="24"/>
      <c r="G136" s="22"/>
      <c r="H136" s="22"/>
      <c r="I136" s="22"/>
      <c r="J136" s="22"/>
      <c r="K136" s="22"/>
      <c r="L136" s="22"/>
      <c r="M136" s="22"/>
      <c r="N136" s="22"/>
      <c r="O136" s="22"/>
      <c r="P136" s="23"/>
      <c r="Q136" s="22"/>
      <c r="R136" s="23">
        <v>294.60000000000002</v>
      </c>
    </row>
    <row r="137" spans="1:18" x14ac:dyDescent="0.25">
      <c r="A137" s="25"/>
      <c r="B137" s="25"/>
      <c r="C137" s="25"/>
      <c r="D137" s="25" t="s">
        <v>104</v>
      </c>
      <c r="E137" s="25"/>
      <c r="F137" s="26">
        <v>42125</v>
      </c>
      <c r="G137" s="25"/>
      <c r="H137" s="25"/>
      <c r="I137" s="25"/>
      <c r="J137" s="25" t="s">
        <v>242</v>
      </c>
      <c r="K137" s="25"/>
      <c r="L137" s="25" t="s">
        <v>268</v>
      </c>
      <c r="M137" s="25"/>
      <c r="N137" s="25" t="s">
        <v>37</v>
      </c>
      <c r="O137" s="25"/>
      <c r="P137" s="27">
        <v>30</v>
      </c>
      <c r="Q137" s="25"/>
      <c r="R137" s="27">
        <f t="shared" ref="R137:R144" si="3">ROUND(R136+P137,5)</f>
        <v>324.60000000000002</v>
      </c>
    </row>
    <row r="138" spans="1:18" x14ac:dyDescent="0.25">
      <c r="A138" s="25"/>
      <c r="B138" s="25"/>
      <c r="C138" s="25"/>
      <c r="D138" s="25" t="s">
        <v>106</v>
      </c>
      <c r="E138" s="25"/>
      <c r="F138" s="26">
        <v>42135</v>
      </c>
      <c r="G138" s="25"/>
      <c r="H138" s="25"/>
      <c r="I138" s="25"/>
      <c r="J138" s="25" t="s">
        <v>126</v>
      </c>
      <c r="K138" s="25"/>
      <c r="L138" s="25" t="s">
        <v>250</v>
      </c>
      <c r="M138" s="25"/>
      <c r="N138" s="25" t="s">
        <v>33</v>
      </c>
      <c r="O138" s="25"/>
      <c r="P138" s="27">
        <v>-27.73</v>
      </c>
      <c r="Q138" s="25"/>
      <c r="R138" s="27">
        <f t="shared" si="3"/>
        <v>296.87</v>
      </c>
    </row>
    <row r="139" spans="1:18" x14ac:dyDescent="0.25">
      <c r="A139" s="25"/>
      <c r="B139" s="25"/>
      <c r="C139" s="25"/>
      <c r="D139" s="25" t="s">
        <v>104</v>
      </c>
      <c r="E139" s="25"/>
      <c r="F139" s="26">
        <v>42135</v>
      </c>
      <c r="G139" s="25"/>
      <c r="H139" s="25"/>
      <c r="I139" s="25"/>
      <c r="J139" s="25" t="s">
        <v>126</v>
      </c>
      <c r="K139" s="25"/>
      <c r="L139" s="25" t="s">
        <v>252</v>
      </c>
      <c r="M139" s="25"/>
      <c r="N139" s="25" t="s">
        <v>33</v>
      </c>
      <c r="O139" s="25"/>
      <c r="P139" s="27">
        <v>208.72</v>
      </c>
      <c r="Q139" s="25"/>
      <c r="R139" s="27">
        <f t="shared" si="3"/>
        <v>505.59</v>
      </c>
    </row>
    <row r="140" spans="1:18" x14ac:dyDescent="0.25">
      <c r="A140" s="25"/>
      <c r="B140" s="25"/>
      <c r="C140" s="25"/>
      <c r="D140" s="25" t="s">
        <v>104</v>
      </c>
      <c r="E140" s="25"/>
      <c r="F140" s="26">
        <v>42136</v>
      </c>
      <c r="G140" s="25"/>
      <c r="H140" s="25"/>
      <c r="I140" s="25"/>
      <c r="J140" s="25" t="s">
        <v>126</v>
      </c>
      <c r="K140" s="25"/>
      <c r="L140" s="25" t="s">
        <v>255</v>
      </c>
      <c r="M140" s="25"/>
      <c r="N140" s="25" t="s">
        <v>33</v>
      </c>
      <c r="O140" s="25"/>
      <c r="P140" s="27">
        <v>855</v>
      </c>
      <c r="Q140" s="25"/>
      <c r="R140" s="27">
        <f t="shared" si="3"/>
        <v>1360.59</v>
      </c>
    </row>
    <row r="141" spans="1:18" x14ac:dyDescent="0.25">
      <c r="A141" s="25"/>
      <c r="B141" s="25"/>
      <c r="C141" s="25"/>
      <c r="D141" s="25" t="s">
        <v>104</v>
      </c>
      <c r="E141" s="25"/>
      <c r="F141" s="26">
        <v>42136</v>
      </c>
      <c r="G141" s="25"/>
      <c r="H141" s="25"/>
      <c r="I141" s="25"/>
      <c r="J141" s="25" t="s">
        <v>126</v>
      </c>
      <c r="K141" s="25"/>
      <c r="L141" s="25" t="s">
        <v>256</v>
      </c>
      <c r="M141" s="25"/>
      <c r="N141" s="25" t="s">
        <v>33</v>
      </c>
      <c r="O141" s="25"/>
      <c r="P141" s="27">
        <v>39</v>
      </c>
      <c r="Q141" s="25"/>
      <c r="R141" s="27">
        <f t="shared" si="3"/>
        <v>1399.59</v>
      </c>
    </row>
    <row r="142" spans="1:18" x14ac:dyDescent="0.25">
      <c r="A142" s="25"/>
      <c r="B142" s="25"/>
      <c r="C142" s="25"/>
      <c r="D142" s="25" t="s">
        <v>104</v>
      </c>
      <c r="E142" s="25"/>
      <c r="F142" s="26">
        <v>42136</v>
      </c>
      <c r="G142" s="25"/>
      <c r="H142" s="25"/>
      <c r="I142" s="25"/>
      <c r="J142" s="25" t="s">
        <v>126</v>
      </c>
      <c r="K142" s="25"/>
      <c r="L142" s="25" t="s">
        <v>257</v>
      </c>
      <c r="M142" s="25"/>
      <c r="N142" s="25" t="s">
        <v>33</v>
      </c>
      <c r="O142" s="25"/>
      <c r="P142" s="27">
        <v>35.270000000000003</v>
      </c>
      <c r="Q142" s="25"/>
      <c r="R142" s="27">
        <f t="shared" si="3"/>
        <v>1434.86</v>
      </c>
    </row>
    <row r="143" spans="1:18" x14ac:dyDescent="0.25">
      <c r="A143" s="25"/>
      <c r="B143" s="25"/>
      <c r="C143" s="25"/>
      <c r="D143" s="25" t="s">
        <v>106</v>
      </c>
      <c r="E143" s="25"/>
      <c r="F143" s="26">
        <v>42140</v>
      </c>
      <c r="G143" s="25"/>
      <c r="H143" s="25"/>
      <c r="I143" s="25"/>
      <c r="J143" s="25" t="s">
        <v>160</v>
      </c>
      <c r="K143" s="25"/>
      <c r="L143" s="25" t="s">
        <v>269</v>
      </c>
      <c r="M143" s="25"/>
      <c r="N143" s="25" t="s">
        <v>37</v>
      </c>
      <c r="O143" s="25"/>
      <c r="P143" s="27">
        <v>5.18</v>
      </c>
      <c r="Q143" s="25"/>
      <c r="R143" s="27">
        <f t="shared" si="3"/>
        <v>1440.04</v>
      </c>
    </row>
    <row r="144" spans="1:18" ht="15.75" thickBot="1" x14ac:dyDescent="0.3">
      <c r="A144" s="25"/>
      <c r="B144" s="25"/>
      <c r="C144" s="25"/>
      <c r="D144" s="25" t="s">
        <v>104</v>
      </c>
      <c r="E144" s="25"/>
      <c r="F144" s="26">
        <v>42152</v>
      </c>
      <c r="G144" s="25"/>
      <c r="H144" s="25"/>
      <c r="I144" s="25"/>
      <c r="J144" s="25" t="s">
        <v>126</v>
      </c>
      <c r="K144" s="25"/>
      <c r="L144" s="25" t="s">
        <v>266</v>
      </c>
      <c r="M144" s="25"/>
      <c r="N144" s="25" t="s">
        <v>33</v>
      </c>
      <c r="O144" s="25"/>
      <c r="P144" s="28">
        <v>48.45</v>
      </c>
      <c r="Q144" s="25"/>
      <c r="R144" s="28">
        <f t="shared" si="3"/>
        <v>1488.49</v>
      </c>
    </row>
    <row r="145" spans="1:18" x14ac:dyDescent="0.25">
      <c r="A145" s="25"/>
      <c r="B145" s="25" t="s">
        <v>98</v>
      </c>
      <c r="C145" s="25"/>
      <c r="D145" s="25"/>
      <c r="E145" s="25"/>
      <c r="F145" s="26"/>
      <c r="G145" s="25"/>
      <c r="H145" s="25"/>
      <c r="I145" s="25"/>
      <c r="J145" s="25"/>
      <c r="K145" s="25"/>
      <c r="L145" s="25"/>
      <c r="M145" s="25"/>
      <c r="N145" s="25"/>
      <c r="O145" s="25"/>
      <c r="P145" s="27">
        <f>ROUND(SUM(P136:P144),5)</f>
        <v>1193.8900000000001</v>
      </c>
      <c r="Q145" s="25"/>
      <c r="R145" s="27">
        <f>R144</f>
        <v>1488.49</v>
      </c>
    </row>
    <row r="146" spans="1:18" ht="30" customHeight="1" x14ac:dyDescent="0.25">
      <c r="A146" s="22"/>
      <c r="B146" s="22" t="s">
        <v>219</v>
      </c>
      <c r="C146" s="22"/>
      <c r="D146" s="22"/>
      <c r="E146" s="22"/>
      <c r="F146" s="24"/>
      <c r="G146" s="22"/>
      <c r="H146" s="22"/>
      <c r="I146" s="22"/>
      <c r="J146" s="22"/>
      <c r="K146" s="22"/>
      <c r="L146" s="22"/>
      <c r="M146" s="22"/>
      <c r="N146" s="22"/>
      <c r="O146" s="22"/>
      <c r="P146" s="23"/>
      <c r="Q146" s="22"/>
      <c r="R146" s="23">
        <v>0</v>
      </c>
    </row>
    <row r="147" spans="1:18" ht="15.75" thickBot="1" x14ac:dyDescent="0.3">
      <c r="A147" s="21"/>
      <c r="B147" s="21"/>
      <c r="C147" s="21"/>
      <c r="D147" s="25" t="s">
        <v>104</v>
      </c>
      <c r="E147" s="25"/>
      <c r="F147" s="26">
        <v>42135</v>
      </c>
      <c r="G147" s="25"/>
      <c r="H147" s="25" t="s">
        <v>224</v>
      </c>
      <c r="I147" s="25"/>
      <c r="J147" s="25" t="s">
        <v>233</v>
      </c>
      <c r="K147" s="25"/>
      <c r="L147" s="25" t="s">
        <v>251</v>
      </c>
      <c r="M147" s="25"/>
      <c r="N147" s="25" t="s">
        <v>33</v>
      </c>
      <c r="O147" s="25"/>
      <c r="P147" s="28">
        <v>900</v>
      </c>
      <c r="Q147" s="25"/>
      <c r="R147" s="28">
        <f>ROUND(R146+P147,5)</f>
        <v>900</v>
      </c>
    </row>
    <row r="148" spans="1:18" x14ac:dyDescent="0.25">
      <c r="A148" s="25"/>
      <c r="B148" s="25" t="s">
        <v>220</v>
      </c>
      <c r="C148" s="25"/>
      <c r="D148" s="25"/>
      <c r="E148" s="25"/>
      <c r="F148" s="26"/>
      <c r="G148" s="25"/>
      <c r="H148" s="25"/>
      <c r="I148" s="25"/>
      <c r="J148" s="25"/>
      <c r="K148" s="25"/>
      <c r="L148" s="25"/>
      <c r="M148" s="25"/>
      <c r="N148" s="25"/>
      <c r="O148" s="25"/>
      <c r="P148" s="27">
        <f>ROUND(SUM(P146:P147),5)</f>
        <v>900</v>
      </c>
      <c r="Q148" s="25"/>
      <c r="R148" s="27">
        <f>R147</f>
        <v>900</v>
      </c>
    </row>
    <row r="149" spans="1:18" ht="30" customHeight="1" x14ac:dyDescent="0.25">
      <c r="A149" s="22"/>
      <c r="B149" s="22" t="s">
        <v>99</v>
      </c>
      <c r="C149" s="22"/>
      <c r="D149" s="22"/>
      <c r="E149" s="22"/>
      <c r="F149" s="24"/>
      <c r="G149" s="22"/>
      <c r="H149" s="22"/>
      <c r="I149" s="22"/>
      <c r="J149" s="22"/>
      <c r="K149" s="22"/>
      <c r="L149" s="22"/>
      <c r="M149" s="22"/>
      <c r="N149" s="22"/>
      <c r="O149" s="22"/>
      <c r="P149" s="23"/>
      <c r="Q149" s="22"/>
      <c r="R149" s="23">
        <v>500</v>
      </c>
    </row>
    <row r="150" spans="1:18" x14ac:dyDescent="0.25">
      <c r="A150" s="25"/>
      <c r="B150" s="25" t="s">
        <v>100</v>
      </c>
      <c r="C150" s="25"/>
      <c r="D150" s="25"/>
      <c r="E150" s="25"/>
      <c r="F150" s="26"/>
      <c r="G150" s="25"/>
      <c r="H150" s="25"/>
      <c r="I150" s="25"/>
      <c r="J150" s="25"/>
      <c r="K150" s="25"/>
      <c r="L150" s="25"/>
      <c r="M150" s="25"/>
      <c r="N150" s="25"/>
      <c r="O150" s="25"/>
      <c r="P150" s="27"/>
      <c r="Q150" s="25"/>
      <c r="R150" s="27">
        <f>R149</f>
        <v>500</v>
      </c>
    </row>
    <row r="151" spans="1:18" ht="30" customHeight="1" x14ac:dyDescent="0.25">
      <c r="A151" s="22"/>
      <c r="B151" s="22" t="s">
        <v>101</v>
      </c>
      <c r="C151" s="22"/>
      <c r="D151" s="22"/>
      <c r="E151" s="22"/>
      <c r="F151" s="24"/>
      <c r="G151" s="22"/>
      <c r="H151" s="22"/>
      <c r="I151" s="22"/>
      <c r="J151" s="22"/>
      <c r="K151" s="22"/>
      <c r="L151" s="22"/>
      <c r="M151" s="22"/>
      <c r="N151" s="22"/>
      <c r="O151" s="22"/>
      <c r="P151" s="23"/>
      <c r="Q151" s="22"/>
      <c r="R151" s="23">
        <v>20</v>
      </c>
    </row>
    <row r="152" spans="1:18" ht="15.75" thickBot="1" x14ac:dyDescent="0.3">
      <c r="A152" s="25"/>
      <c r="B152" s="25" t="s">
        <v>102</v>
      </c>
      <c r="C152" s="25"/>
      <c r="D152" s="25"/>
      <c r="E152" s="25"/>
      <c r="F152" s="26"/>
      <c r="G152" s="25"/>
      <c r="H152" s="25"/>
      <c r="I152" s="25"/>
      <c r="J152" s="25"/>
      <c r="K152" s="25"/>
      <c r="L152" s="25"/>
      <c r="M152" s="25"/>
      <c r="N152" s="25"/>
      <c r="O152" s="25"/>
      <c r="P152" s="29"/>
      <c r="Q152" s="25"/>
      <c r="R152" s="29">
        <f>R151</f>
        <v>20</v>
      </c>
    </row>
    <row r="153" spans="1:18" s="33" customFormat="1" ht="30" customHeight="1" thickBot="1" x14ac:dyDescent="0.25">
      <c r="A153" s="22" t="s">
        <v>103</v>
      </c>
      <c r="B153" s="22"/>
      <c r="C153" s="22"/>
      <c r="D153" s="22"/>
      <c r="E153" s="22"/>
      <c r="F153" s="24"/>
      <c r="G153" s="22"/>
      <c r="H153" s="22"/>
      <c r="I153" s="22"/>
      <c r="J153" s="22"/>
      <c r="K153" s="22"/>
      <c r="L153" s="22"/>
      <c r="M153" s="22"/>
      <c r="N153" s="22"/>
      <c r="O153" s="22"/>
      <c r="P153" s="32">
        <f>ROUND(P36+P38+P42+P49+P51+P53+P55+P57+P63+P66+P68+P70+P72+P74+P76+P78+P81+P84+P86+P89+P97+P100+P109+P117+P125+P135+P145+P148+P150+P152,5)</f>
        <v>0</v>
      </c>
      <c r="Q153" s="22"/>
      <c r="R153" s="32">
        <f>ROUND(R36+R38+R42+R49+R51+R53+R55+R57+R63+R66+R68+R70+R72+R74+R76+R78+R81+R84+R86+R89+R97+R100+R109+R117+R125+R135+R145+R148+R150+R152,5)</f>
        <v>0</v>
      </c>
    </row>
    <row r="154" spans="1:18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10:54 PM
&amp;"Arial,Bold"&amp;8 01/07/16
&amp;"Arial,Bold"&amp;8 Accrual Basis&amp;C&amp;"Arial,Bold"&amp;12 ICSB - International Council for Small Business
&amp;"Arial,Bold"&amp;14 General Ledger
&amp;"Arial,Bold"&amp;10 As of May 31,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3073" r:id="rId4" name="FILTER"/>
      </mc:Fallback>
    </mc:AlternateContent>
    <mc:AlternateContent xmlns:mc="http://schemas.openxmlformats.org/markup-compatibility/2006">
      <mc:Choice Requires="x14">
        <control shapeId="307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3074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R221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2" width="3" style="37" customWidth="1"/>
    <col min="3" max="3" width="31.7109375" style="37" customWidth="1"/>
    <col min="4" max="4" width="9.42578125" style="37" bestFit="1" customWidth="1"/>
    <col min="5" max="5" width="2.28515625" style="37" customWidth="1"/>
    <col min="6" max="6" width="8.7109375" style="37" bestFit="1" customWidth="1"/>
    <col min="7" max="7" width="2.28515625" style="37" customWidth="1"/>
    <col min="8" max="8" width="16.85546875" style="37" bestFit="1" customWidth="1"/>
    <col min="9" max="9" width="2.28515625" style="37" customWidth="1"/>
    <col min="10" max="10" width="30.7109375" style="37" customWidth="1"/>
    <col min="11" max="11" width="2.28515625" style="37" customWidth="1"/>
    <col min="12" max="12" width="30.7109375" style="37" customWidth="1"/>
    <col min="13" max="13" width="2.28515625" style="37" customWidth="1"/>
    <col min="14" max="14" width="27.7109375" style="37" bestFit="1" customWidth="1"/>
    <col min="15" max="15" width="2.28515625" style="37" customWidth="1"/>
    <col min="16" max="16" width="9.28515625" style="37" bestFit="1" customWidth="1"/>
    <col min="17" max="17" width="2.28515625" style="37" customWidth="1"/>
    <col min="18" max="18" width="9.28515625" style="37" bestFit="1" customWidth="1"/>
  </cols>
  <sheetData>
    <row r="1" spans="1:18" s="36" customFormat="1" ht="15.75" thickBot="1" x14ac:dyDescent="0.3">
      <c r="A1" s="34"/>
      <c r="B1" s="34"/>
      <c r="C1" s="34"/>
      <c r="D1" s="35" t="s">
        <v>25</v>
      </c>
      <c r="E1" s="34"/>
      <c r="F1" s="35" t="s">
        <v>26</v>
      </c>
      <c r="G1" s="34"/>
      <c r="H1" s="35" t="s">
        <v>27</v>
      </c>
      <c r="I1" s="34"/>
      <c r="J1" s="35" t="s">
        <v>28</v>
      </c>
      <c r="K1" s="34"/>
      <c r="L1" s="35" t="s">
        <v>29</v>
      </c>
      <c r="M1" s="34"/>
      <c r="N1" s="35" t="s">
        <v>30</v>
      </c>
      <c r="O1" s="34"/>
      <c r="P1" s="35" t="s">
        <v>31</v>
      </c>
      <c r="Q1" s="34"/>
      <c r="R1" s="35" t="s">
        <v>32</v>
      </c>
    </row>
    <row r="2" spans="1:18" ht="15.75" thickTop="1" x14ac:dyDescent="0.25">
      <c r="A2" s="22"/>
      <c r="B2" s="22" t="s">
        <v>33</v>
      </c>
      <c r="C2" s="22"/>
      <c r="D2" s="22"/>
      <c r="E2" s="22"/>
      <c r="F2" s="24"/>
      <c r="G2" s="22"/>
      <c r="H2" s="22"/>
      <c r="I2" s="22"/>
      <c r="J2" s="22"/>
      <c r="K2" s="22"/>
      <c r="L2" s="22"/>
      <c r="M2" s="22"/>
      <c r="N2" s="22"/>
      <c r="O2" s="22"/>
      <c r="P2" s="23"/>
      <c r="Q2" s="22"/>
      <c r="R2" s="23">
        <v>270191.77</v>
      </c>
    </row>
    <row r="3" spans="1:18" x14ac:dyDescent="0.25">
      <c r="A3" s="25"/>
      <c r="B3" s="25"/>
      <c r="C3" s="25"/>
      <c r="D3" s="25" t="s">
        <v>104</v>
      </c>
      <c r="E3" s="25"/>
      <c r="F3" s="26">
        <v>42156</v>
      </c>
      <c r="G3" s="25"/>
      <c r="H3" s="25"/>
      <c r="I3" s="25"/>
      <c r="J3" s="25" t="s">
        <v>303</v>
      </c>
      <c r="K3" s="25"/>
      <c r="L3" s="25" t="s">
        <v>325</v>
      </c>
      <c r="M3" s="25"/>
      <c r="N3" s="25" t="s">
        <v>217</v>
      </c>
      <c r="O3" s="25"/>
      <c r="P3" s="27">
        <v>-21548.32</v>
      </c>
      <c r="Q3" s="25"/>
      <c r="R3" s="27">
        <f t="shared" ref="R3:R34" si="0">ROUND(R2+P3,5)</f>
        <v>248643.45</v>
      </c>
    </row>
    <row r="4" spans="1:18" x14ac:dyDescent="0.25">
      <c r="A4" s="25"/>
      <c r="B4" s="25"/>
      <c r="C4" s="25"/>
      <c r="D4" s="25" t="s">
        <v>104</v>
      </c>
      <c r="E4" s="25"/>
      <c r="F4" s="26">
        <v>42156</v>
      </c>
      <c r="G4" s="25"/>
      <c r="H4" s="25"/>
      <c r="I4" s="25"/>
      <c r="J4" s="25" t="s">
        <v>128</v>
      </c>
      <c r="K4" s="25"/>
      <c r="L4" s="25" t="s">
        <v>169</v>
      </c>
      <c r="M4" s="25"/>
      <c r="N4" s="25" t="s">
        <v>95</v>
      </c>
      <c r="O4" s="25"/>
      <c r="P4" s="27">
        <v>-53.74</v>
      </c>
      <c r="Q4" s="25"/>
      <c r="R4" s="27">
        <f t="shared" si="0"/>
        <v>248589.71</v>
      </c>
    </row>
    <row r="5" spans="1:18" x14ac:dyDescent="0.25">
      <c r="A5" s="25"/>
      <c r="B5" s="25"/>
      <c r="C5" s="25"/>
      <c r="D5" s="25" t="s">
        <v>105</v>
      </c>
      <c r="E5" s="25"/>
      <c r="F5" s="26">
        <v>42157</v>
      </c>
      <c r="G5" s="25"/>
      <c r="H5" s="25" t="s">
        <v>225</v>
      </c>
      <c r="I5" s="25"/>
      <c r="J5" s="25" t="s">
        <v>304</v>
      </c>
      <c r="K5" s="25"/>
      <c r="L5" s="25"/>
      <c r="M5" s="25"/>
      <c r="N5" s="25" t="s">
        <v>39</v>
      </c>
      <c r="O5" s="25"/>
      <c r="P5" s="27">
        <v>447.34</v>
      </c>
      <c r="Q5" s="25"/>
      <c r="R5" s="27">
        <f t="shared" si="0"/>
        <v>249037.05</v>
      </c>
    </row>
    <row r="6" spans="1:18" x14ac:dyDescent="0.25">
      <c r="A6" s="25"/>
      <c r="B6" s="25"/>
      <c r="C6" s="25"/>
      <c r="D6" s="25" t="s">
        <v>104</v>
      </c>
      <c r="E6" s="25"/>
      <c r="F6" s="26">
        <v>42157</v>
      </c>
      <c r="G6" s="25"/>
      <c r="H6" s="25"/>
      <c r="I6" s="25"/>
      <c r="J6" s="25" t="s">
        <v>127</v>
      </c>
      <c r="K6" s="25"/>
      <c r="L6" s="25" t="s">
        <v>326</v>
      </c>
      <c r="M6" s="25"/>
      <c r="N6" s="25" t="s">
        <v>87</v>
      </c>
      <c r="O6" s="25"/>
      <c r="P6" s="27">
        <v>-343.82</v>
      </c>
      <c r="Q6" s="25"/>
      <c r="R6" s="27">
        <f t="shared" si="0"/>
        <v>248693.23</v>
      </c>
    </row>
    <row r="7" spans="1:18" x14ac:dyDescent="0.25">
      <c r="A7" s="25"/>
      <c r="B7" s="25"/>
      <c r="C7" s="25"/>
      <c r="D7" s="25" t="s">
        <v>104</v>
      </c>
      <c r="E7" s="25"/>
      <c r="F7" s="26">
        <v>42157</v>
      </c>
      <c r="G7" s="25"/>
      <c r="H7" s="25"/>
      <c r="I7" s="25"/>
      <c r="J7" s="25" t="s">
        <v>127</v>
      </c>
      <c r="K7" s="25"/>
      <c r="L7" s="25" t="s">
        <v>327</v>
      </c>
      <c r="M7" s="25"/>
      <c r="N7" s="25" t="s">
        <v>87</v>
      </c>
      <c r="O7" s="25"/>
      <c r="P7" s="27">
        <v>-217.02</v>
      </c>
      <c r="Q7" s="25"/>
      <c r="R7" s="27">
        <f t="shared" si="0"/>
        <v>248476.21</v>
      </c>
    </row>
    <row r="8" spans="1:18" x14ac:dyDescent="0.25">
      <c r="A8" s="25"/>
      <c r="B8" s="25"/>
      <c r="C8" s="25"/>
      <c r="D8" s="25" t="s">
        <v>104</v>
      </c>
      <c r="E8" s="25"/>
      <c r="F8" s="26">
        <v>42163</v>
      </c>
      <c r="G8" s="25"/>
      <c r="H8" s="25"/>
      <c r="I8" s="25"/>
      <c r="J8" s="25" t="s">
        <v>305</v>
      </c>
      <c r="K8" s="25"/>
      <c r="L8" s="25" t="s">
        <v>328</v>
      </c>
      <c r="M8" s="25"/>
      <c r="N8" s="25" t="s">
        <v>84</v>
      </c>
      <c r="O8" s="25"/>
      <c r="P8" s="27">
        <v>-847.75</v>
      </c>
      <c r="Q8" s="25"/>
      <c r="R8" s="27">
        <f t="shared" si="0"/>
        <v>247628.46</v>
      </c>
    </row>
    <row r="9" spans="1:18" x14ac:dyDescent="0.25">
      <c r="A9" s="25"/>
      <c r="B9" s="25"/>
      <c r="C9" s="25"/>
      <c r="D9" s="25" t="s">
        <v>104</v>
      </c>
      <c r="E9" s="25"/>
      <c r="F9" s="26">
        <v>42163</v>
      </c>
      <c r="G9" s="25"/>
      <c r="H9" s="25"/>
      <c r="I9" s="25"/>
      <c r="J9" s="25" t="s">
        <v>305</v>
      </c>
      <c r="K9" s="25"/>
      <c r="L9" s="25" t="s">
        <v>328</v>
      </c>
      <c r="M9" s="25"/>
      <c r="N9" s="25" t="s">
        <v>84</v>
      </c>
      <c r="O9" s="25"/>
      <c r="P9" s="27">
        <v>-706.38</v>
      </c>
      <c r="Q9" s="25"/>
      <c r="R9" s="27">
        <f t="shared" si="0"/>
        <v>246922.08</v>
      </c>
    </row>
    <row r="10" spans="1:18" x14ac:dyDescent="0.25">
      <c r="A10" s="25"/>
      <c r="B10" s="25"/>
      <c r="C10" s="25"/>
      <c r="D10" s="25" t="s">
        <v>104</v>
      </c>
      <c r="E10" s="25"/>
      <c r="F10" s="26">
        <v>42163</v>
      </c>
      <c r="G10" s="25"/>
      <c r="H10" s="25"/>
      <c r="I10" s="25"/>
      <c r="J10" s="25" t="s">
        <v>122</v>
      </c>
      <c r="K10" s="25"/>
      <c r="L10" s="25" t="s">
        <v>163</v>
      </c>
      <c r="M10" s="25"/>
      <c r="N10" s="25" t="s">
        <v>95</v>
      </c>
      <c r="O10" s="25"/>
      <c r="P10" s="27">
        <v>-10</v>
      </c>
      <c r="Q10" s="25"/>
      <c r="R10" s="27">
        <f t="shared" si="0"/>
        <v>246912.08</v>
      </c>
    </row>
    <row r="11" spans="1:18" x14ac:dyDescent="0.25">
      <c r="A11" s="25"/>
      <c r="B11" s="25"/>
      <c r="C11" s="25"/>
      <c r="D11" s="25" t="s">
        <v>104</v>
      </c>
      <c r="E11" s="25"/>
      <c r="F11" s="26">
        <v>42163</v>
      </c>
      <c r="G11" s="25"/>
      <c r="H11" s="25"/>
      <c r="I11" s="25"/>
      <c r="J11" s="25" t="s">
        <v>126</v>
      </c>
      <c r="K11" s="25"/>
      <c r="L11" s="25" t="s">
        <v>266</v>
      </c>
      <c r="M11" s="25"/>
      <c r="N11" s="25" t="s">
        <v>97</v>
      </c>
      <c r="O11" s="25"/>
      <c r="P11" s="27">
        <v>-25.43</v>
      </c>
      <c r="Q11" s="25"/>
      <c r="R11" s="27">
        <f t="shared" si="0"/>
        <v>246886.65</v>
      </c>
    </row>
    <row r="12" spans="1:18" x14ac:dyDescent="0.25">
      <c r="A12" s="25"/>
      <c r="B12" s="25"/>
      <c r="C12" s="25"/>
      <c r="D12" s="25" t="s">
        <v>104</v>
      </c>
      <c r="E12" s="25"/>
      <c r="F12" s="26">
        <v>42163</v>
      </c>
      <c r="G12" s="25"/>
      <c r="H12" s="25"/>
      <c r="I12" s="25"/>
      <c r="J12" s="25" t="s">
        <v>126</v>
      </c>
      <c r="K12" s="25"/>
      <c r="L12" s="25" t="s">
        <v>266</v>
      </c>
      <c r="M12" s="25"/>
      <c r="N12" s="25" t="s">
        <v>97</v>
      </c>
      <c r="O12" s="25"/>
      <c r="P12" s="27">
        <v>-21.19</v>
      </c>
      <c r="Q12" s="25"/>
      <c r="R12" s="27">
        <f t="shared" si="0"/>
        <v>246865.46</v>
      </c>
    </row>
    <row r="13" spans="1:18" x14ac:dyDescent="0.25">
      <c r="A13" s="25"/>
      <c r="B13" s="25"/>
      <c r="C13" s="25"/>
      <c r="D13" s="25" t="s">
        <v>104</v>
      </c>
      <c r="E13" s="25"/>
      <c r="F13" s="26">
        <v>42165</v>
      </c>
      <c r="G13" s="25"/>
      <c r="H13" s="25"/>
      <c r="I13" s="25"/>
      <c r="J13" s="25" t="s">
        <v>126</v>
      </c>
      <c r="K13" s="25"/>
      <c r="L13" s="25" t="s">
        <v>256</v>
      </c>
      <c r="M13" s="25"/>
      <c r="N13" s="25" t="s">
        <v>97</v>
      </c>
      <c r="O13" s="25"/>
      <c r="P13" s="27">
        <v>-855.38</v>
      </c>
      <c r="Q13" s="25"/>
      <c r="R13" s="27">
        <f t="shared" si="0"/>
        <v>246010.08</v>
      </c>
    </row>
    <row r="14" spans="1:18" x14ac:dyDescent="0.25">
      <c r="A14" s="25"/>
      <c r="B14" s="25"/>
      <c r="C14" s="25"/>
      <c r="D14" s="25" t="s">
        <v>104</v>
      </c>
      <c r="E14" s="25"/>
      <c r="F14" s="26">
        <v>42165</v>
      </c>
      <c r="G14" s="25"/>
      <c r="H14" s="25"/>
      <c r="I14" s="25"/>
      <c r="J14" s="25" t="s">
        <v>126</v>
      </c>
      <c r="K14" s="25"/>
      <c r="L14" s="25" t="s">
        <v>255</v>
      </c>
      <c r="M14" s="25"/>
      <c r="N14" s="25" t="s">
        <v>97</v>
      </c>
      <c r="O14" s="25"/>
      <c r="P14" s="27">
        <v>-71.25</v>
      </c>
      <c r="Q14" s="25"/>
      <c r="R14" s="27">
        <f t="shared" si="0"/>
        <v>245938.83</v>
      </c>
    </row>
    <row r="15" spans="1:18" x14ac:dyDescent="0.25">
      <c r="A15" s="25"/>
      <c r="B15" s="25"/>
      <c r="C15" s="25"/>
      <c r="D15" s="25" t="s">
        <v>104</v>
      </c>
      <c r="E15" s="25"/>
      <c r="F15" s="26">
        <v>42165</v>
      </c>
      <c r="G15" s="25"/>
      <c r="H15" s="25"/>
      <c r="I15" s="25"/>
      <c r="J15" s="25" t="s">
        <v>126</v>
      </c>
      <c r="K15" s="25"/>
      <c r="L15" s="25" t="s">
        <v>257</v>
      </c>
      <c r="M15" s="25"/>
      <c r="N15" s="25" t="s">
        <v>97</v>
      </c>
      <c r="O15" s="25"/>
      <c r="P15" s="27">
        <v>-50.7</v>
      </c>
      <c r="Q15" s="25"/>
      <c r="R15" s="27">
        <f t="shared" si="0"/>
        <v>245888.13</v>
      </c>
    </row>
    <row r="16" spans="1:18" x14ac:dyDescent="0.25">
      <c r="A16" s="25"/>
      <c r="B16" s="25"/>
      <c r="C16" s="25"/>
      <c r="D16" s="25" t="s">
        <v>104</v>
      </c>
      <c r="E16" s="25"/>
      <c r="F16" s="26">
        <v>42166</v>
      </c>
      <c r="G16" s="25"/>
      <c r="H16" s="25" t="s">
        <v>280</v>
      </c>
      <c r="I16" s="25"/>
      <c r="J16" s="25" t="s">
        <v>120</v>
      </c>
      <c r="K16" s="25"/>
      <c r="L16" s="25" t="s">
        <v>329</v>
      </c>
      <c r="M16" s="25"/>
      <c r="N16" s="25" t="s">
        <v>217</v>
      </c>
      <c r="O16" s="25"/>
      <c r="P16" s="27">
        <v>-5000</v>
      </c>
      <c r="Q16" s="25"/>
      <c r="R16" s="27">
        <f t="shared" si="0"/>
        <v>240888.13</v>
      </c>
    </row>
    <row r="17" spans="1:18" x14ac:dyDescent="0.25">
      <c r="A17" s="25"/>
      <c r="B17" s="25"/>
      <c r="C17" s="25"/>
      <c r="D17" s="25" t="s">
        <v>104</v>
      </c>
      <c r="E17" s="25"/>
      <c r="F17" s="26">
        <v>42166</v>
      </c>
      <c r="G17" s="25"/>
      <c r="H17" s="25" t="s">
        <v>281</v>
      </c>
      <c r="I17" s="25"/>
      <c r="J17" s="25" t="s">
        <v>120</v>
      </c>
      <c r="K17" s="25"/>
      <c r="L17" s="25" t="s">
        <v>330</v>
      </c>
      <c r="M17" s="25"/>
      <c r="N17" s="25" t="s">
        <v>74</v>
      </c>
      <c r="O17" s="25"/>
      <c r="P17" s="27">
        <v>-322.85000000000002</v>
      </c>
      <c r="Q17" s="25"/>
      <c r="R17" s="27">
        <f t="shared" si="0"/>
        <v>240565.28</v>
      </c>
    </row>
    <row r="18" spans="1:18" x14ac:dyDescent="0.25">
      <c r="A18" s="25"/>
      <c r="B18" s="25"/>
      <c r="C18" s="25"/>
      <c r="D18" s="25" t="s">
        <v>104</v>
      </c>
      <c r="E18" s="25"/>
      <c r="F18" s="26">
        <v>42166</v>
      </c>
      <c r="G18" s="25"/>
      <c r="H18" s="25"/>
      <c r="I18" s="25"/>
      <c r="J18" s="25" t="s">
        <v>126</v>
      </c>
      <c r="K18" s="25"/>
      <c r="L18" s="25" t="s">
        <v>331</v>
      </c>
      <c r="M18" s="25"/>
      <c r="N18" s="25" t="s">
        <v>97</v>
      </c>
      <c r="O18" s="25"/>
      <c r="P18" s="27">
        <v>-210.51</v>
      </c>
      <c r="Q18" s="25"/>
      <c r="R18" s="27">
        <f t="shared" si="0"/>
        <v>240354.77</v>
      </c>
    </row>
    <row r="19" spans="1:18" x14ac:dyDescent="0.25">
      <c r="A19" s="25"/>
      <c r="B19" s="25"/>
      <c r="C19" s="25"/>
      <c r="D19" s="25" t="s">
        <v>104</v>
      </c>
      <c r="E19" s="25"/>
      <c r="F19" s="26">
        <v>42167</v>
      </c>
      <c r="G19" s="25"/>
      <c r="H19" s="25"/>
      <c r="I19" s="25"/>
      <c r="J19" s="25" t="s">
        <v>126</v>
      </c>
      <c r="K19" s="25"/>
      <c r="L19" s="25" t="s">
        <v>266</v>
      </c>
      <c r="M19" s="25"/>
      <c r="N19" s="25" t="s">
        <v>97</v>
      </c>
      <c r="O19" s="25"/>
      <c r="P19" s="27">
        <v>-82.72</v>
      </c>
      <c r="Q19" s="25"/>
      <c r="R19" s="27">
        <f t="shared" si="0"/>
        <v>240272.05</v>
      </c>
    </row>
    <row r="20" spans="1:18" x14ac:dyDescent="0.25">
      <c r="A20" s="25"/>
      <c r="B20" s="25"/>
      <c r="C20" s="25"/>
      <c r="D20" s="25" t="s">
        <v>104</v>
      </c>
      <c r="E20" s="25"/>
      <c r="F20" s="26">
        <v>42167</v>
      </c>
      <c r="G20" s="25"/>
      <c r="H20" s="25"/>
      <c r="I20" s="25"/>
      <c r="J20" s="25" t="s">
        <v>126</v>
      </c>
      <c r="K20" s="25"/>
      <c r="L20" s="25" t="s">
        <v>266</v>
      </c>
      <c r="M20" s="25"/>
      <c r="N20" s="25" t="s">
        <v>97</v>
      </c>
      <c r="O20" s="25"/>
      <c r="P20" s="27">
        <v>-27.67</v>
      </c>
      <c r="Q20" s="25"/>
      <c r="R20" s="27">
        <f t="shared" si="0"/>
        <v>240244.38</v>
      </c>
    </row>
    <row r="21" spans="1:18" x14ac:dyDescent="0.25">
      <c r="A21" s="25"/>
      <c r="B21" s="25"/>
      <c r="C21" s="25"/>
      <c r="D21" s="25" t="s">
        <v>104</v>
      </c>
      <c r="E21" s="25"/>
      <c r="F21" s="26">
        <v>42167</v>
      </c>
      <c r="G21" s="25"/>
      <c r="H21" s="25"/>
      <c r="I21" s="25"/>
      <c r="J21" s="25" t="s">
        <v>305</v>
      </c>
      <c r="K21" s="25"/>
      <c r="L21" s="25" t="s">
        <v>328</v>
      </c>
      <c r="M21" s="25"/>
      <c r="N21" s="25" t="s">
        <v>84</v>
      </c>
      <c r="O21" s="25"/>
      <c r="P21" s="27">
        <v>-2757.61</v>
      </c>
      <c r="Q21" s="25"/>
      <c r="R21" s="27">
        <f t="shared" si="0"/>
        <v>237486.77</v>
      </c>
    </row>
    <row r="22" spans="1:18" x14ac:dyDescent="0.25">
      <c r="A22" s="25"/>
      <c r="B22" s="25"/>
      <c r="C22" s="25"/>
      <c r="D22" s="25" t="s">
        <v>104</v>
      </c>
      <c r="E22" s="25"/>
      <c r="F22" s="26">
        <v>42167</v>
      </c>
      <c r="G22" s="25"/>
      <c r="H22" s="25"/>
      <c r="I22" s="25"/>
      <c r="J22" s="25" t="s">
        <v>305</v>
      </c>
      <c r="K22" s="25"/>
      <c r="L22" s="25" t="s">
        <v>328</v>
      </c>
      <c r="M22" s="25"/>
      <c r="N22" s="25" t="s">
        <v>84</v>
      </c>
      <c r="O22" s="25"/>
      <c r="P22" s="27">
        <v>-922.35</v>
      </c>
      <c r="Q22" s="25"/>
      <c r="R22" s="27">
        <f t="shared" si="0"/>
        <v>236564.42</v>
      </c>
    </row>
    <row r="23" spans="1:18" x14ac:dyDescent="0.25">
      <c r="A23" s="25"/>
      <c r="B23" s="25"/>
      <c r="C23" s="25"/>
      <c r="D23" s="25" t="s">
        <v>104</v>
      </c>
      <c r="E23" s="25"/>
      <c r="F23" s="26">
        <v>42170</v>
      </c>
      <c r="G23" s="25"/>
      <c r="H23" s="25"/>
      <c r="I23" s="25"/>
      <c r="J23" s="25" t="s">
        <v>128</v>
      </c>
      <c r="K23" s="25"/>
      <c r="L23" s="25" t="s">
        <v>169</v>
      </c>
      <c r="M23" s="25"/>
      <c r="N23" s="25" t="s">
        <v>95</v>
      </c>
      <c r="O23" s="25"/>
      <c r="P23" s="27">
        <v>-53.74</v>
      </c>
      <c r="Q23" s="25"/>
      <c r="R23" s="27">
        <f t="shared" si="0"/>
        <v>236510.68</v>
      </c>
    </row>
    <row r="24" spans="1:18" x14ac:dyDescent="0.25">
      <c r="A24" s="25"/>
      <c r="B24" s="25"/>
      <c r="C24" s="25"/>
      <c r="D24" s="25" t="s">
        <v>104</v>
      </c>
      <c r="E24" s="25"/>
      <c r="F24" s="26">
        <v>42172</v>
      </c>
      <c r="G24" s="25"/>
      <c r="H24" s="25" t="s">
        <v>282</v>
      </c>
      <c r="I24" s="25"/>
      <c r="J24" s="25" t="s">
        <v>306</v>
      </c>
      <c r="K24" s="25"/>
      <c r="L24" s="25" t="s">
        <v>332</v>
      </c>
      <c r="M24" s="25"/>
      <c r="N24" s="25" t="s">
        <v>217</v>
      </c>
      <c r="O24" s="25"/>
      <c r="P24" s="27">
        <v>-875</v>
      </c>
      <c r="Q24" s="25"/>
      <c r="R24" s="27">
        <f t="shared" si="0"/>
        <v>235635.68</v>
      </c>
    </row>
    <row r="25" spans="1:18" x14ac:dyDescent="0.25">
      <c r="A25" s="25"/>
      <c r="B25" s="25"/>
      <c r="C25" s="25"/>
      <c r="D25" s="25" t="s">
        <v>104</v>
      </c>
      <c r="E25" s="25"/>
      <c r="F25" s="26">
        <v>42177</v>
      </c>
      <c r="G25" s="25"/>
      <c r="H25" s="25"/>
      <c r="I25" s="25"/>
      <c r="J25" s="25" t="s">
        <v>307</v>
      </c>
      <c r="K25" s="25"/>
      <c r="L25" s="25" t="s">
        <v>333</v>
      </c>
      <c r="M25" s="25"/>
      <c r="N25" s="25" t="s">
        <v>93</v>
      </c>
      <c r="O25" s="25"/>
      <c r="P25" s="27">
        <v>-1000</v>
      </c>
      <c r="Q25" s="25"/>
      <c r="R25" s="27">
        <f t="shared" si="0"/>
        <v>234635.68</v>
      </c>
    </row>
    <row r="26" spans="1:18" x14ac:dyDescent="0.25">
      <c r="A26" s="25"/>
      <c r="B26" s="25"/>
      <c r="C26" s="25"/>
      <c r="D26" s="25" t="s">
        <v>104</v>
      </c>
      <c r="E26" s="25"/>
      <c r="F26" s="26">
        <v>42178</v>
      </c>
      <c r="G26" s="25"/>
      <c r="H26" s="25"/>
      <c r="I26" s="25"/>
      <c r="J26" s="25" t="s">
        <v>308</v>
      </c>
      <c r="K26" s="25"/>
      <c r="L26" s="25" t="s">
        <v>334</v>
      </c>
      <c r="M26" s="25"/>
      <c r="N26" s="25" t="s">
        <v>275</v>
      </c>
      <c r="O26" s="25"/>
      <c r="P26" s="27">
        <v>-677.62</v>
      </c>
      <c r="Q26" s="25"/>
      <c r="R26" s="27">
        <f t="shared" si="0"/>
        <v>233958.06</v>
      </c>
    </row>
    <row r="27" spans="1:18" x14ac:dyDescent="0.25">
      <c r="A27" s="25"/>
      <c r="B27" s="25"/>
      <c r="C27" s="25"/>
      <c r="D27" s="25" t="s">
        <v>104</v>
      </c>
      <c r="E27" s="25"/>
      <c r="F27" s="26">
        <v>42178</v>
      </c>
      <c r="G27" s="25"/>
      <c r="H27" s="25"/>
      <c r="I27" s="25"/>
      <c r="J27" s="25" t="s">
        <v>309</v>
      </c>
      <c r="K27" s="25"/>
      <c r="L27" s="25" t="s">
        <v>335</v>
      </c>
      <c r="M27" s="25"/>
      <c r="N27" s="25" t="s">
        <v>215</v>
      </c>
      <c r="O27" s="25"/>
      <c r="P27" s="27">
        <v>-450</v>
      </c>
      <c r="Q27" s="25"/>
      <c r="R27" s="27">
        <f t="shared" si="0"/>
        <v>233508.06</v>
      </c>
    </row>
    <row r="28" spans="1:18" x14ac:dyDescent="0.25">
      <c r="A28" s="25"/>
      <c r="B28" s="25"/>
      <c r="C28" s="25"/>
      <c r="D28" s="25" t="s">
        <v>104</v>
      </c>
      <c r="E28" s="25"/>
      <c r="F28" s="26">
        <v>42178</v>
      </c>
      <c r="G28" s="25"/>
      <c r="H28" s="25"/>
      <c r="I28" s="25"/>
      <c r="J28" s="25" t="s">
        <v>142</v>
      </c>
      <c r="K28" s="25"/>
      <c r="L28" s="25" t="s">
        <v>186</v>
      </c>
      <c r="M28" s="25"/>
      <c r="N28" s="25" t="s">
        <v>76</v>
      </c>
      <c r="O28" s="25"/>
      <c r="P28" s="27">
        <v>-300</v>
      </c>
      <c r="Q28" s="25"/>
      <c r="R28" s="27">
        <f t="shared" si="0"/>
        <v>233208.06</v>
      </c>
    </row>
    <row r="29" spans="1:18" x14ac:dyDescent="0.25">
      <c r="A29" s="25"/>
      <c r="B29" s="25"/>
      <c r="C29" s="25"/>
      <c r="D29" s="25" t="s">
        <v>104</v>
      </c>
      <c r="E29" s="25"/>
      <c r="F29" s="26">
        <v>42178</v>
      </c>
      <c r="G29" s="25"/>
      <c r="H29" s="25"/>
      <c r="I29" s="25"/>
      <c r="J29" s="25" t="s">
        <v>143</v>
      </c>
      <c r="K29" s="25"/>
      <c r="L29" s="25" t="s">
        <v>187</v>
      </c>
      <c r="M29" s="25"/>
      <c r="N29" s="25" t="s">
        <v>87</v>
      </c>
      <c r="O29" s="25"/>
      <c r="P29" s="27">
        <v>-60</v>
      </c>
      <c r="Q29" s="25"/>
      <c r="R29" s="27">
        <f t="shared" si="0"/>
        <v>233148.06</v>
      </c>
    </row>
    <row r="30" spans="1:18" x14ac:dyDescent="0.25">
      <c r="A30" s="25"/>
      <c r="B30" s="25"/>
      <c r="C30" s="25"/>
      <c r="D30" s="25" t="s">
        <v>104</v>
      </c>
      <c r="E30" s="25"/>
      <c r="F30" s="26">
        <v>42183</v>
      </c>
      <c r="G30" s="25"/>
      <c r="H30" s="25"/>
      <c r="I30" s="25"/>
      <c r="J30" s="25" t="s">
        <v>152</v>
      </c>
      <c r="K30" s="25"/>
      <c r="L30" s="25" t="s">
        <v>336</v>
      </c>
      <c r="M30" s="25"/>
      <c r="N30" s="25" t="s">
        <v>55</v>
      </c>
      <c r="O30" s="25"/>
      <c r="P30" s="27">
        <v>-100000</v>
      </c>
      <c r="Q30" s="25"/>
      <c r="R30" s="27">
        <f t="shared" si="0"/>
        <v>133148.06</v>
      </c>
    </row>
    <row r="31" spans="1:18" x14ac:dyDescent="0.25">
      <c r="A31" s="25"/>
      <c r="B31" s="25"/>
      <c r="C31" s="25"/>
      <c r="D31" s="25" t="s">
        <v>104</v>
      </c>
      <c r="E31" s="25"/>
      <c r="F31" s="26">
        <v>42183</v>
      </c>
      <c r="G31" s="25"/>
      <c r="H31" s="25" t="s">
        <v>283</v>
      </c>
      <c r="I31" s="25"/>
      <c r="J31" s="25" t="s">
        <v>147</v>
      </c>
      <c r="K31" s="25"/>
      <c r="L31" s="25" t="s">
        <v>337</v>
      </c>
      <c r="M31" s="25"/>
      <c r="N31" s="25" t="s">
        <v>79</v>
      </c>
      <c r="O31" s="25"/>
      <c r="P31" s="27">
        <v>-3250</v>
      </c>
      <c r="Q31" s="25"/>
      <c r="R31" s="27">
        <f t="shared" si="0"/>
        <v>129898.06</v>
      </c>
    </row>
    <row r="32" spans="1:18" x14ac:dyDescent="0.25">
      <c r="A32" s="25"/>
      <c r="B32" s="25"/>
      <c r="C32" s="25"/>
      <c r="D32" s="25" t="s">
        <v>104</v>
      </c>
      <c r="E32" s="25"/>
      <c r="F32" s="26">
        <v>42183</v>
      </c>
      <c r="G32" s="25"/>
      <c r="H32" s="25" t="s">
        <v>284</v>
      </c>
      <c r="I32" s="25"/>
      <c r="J32" s="25" t="s">
        <v>310</v>
      </c>
      <c r="K32" s="25"/>
      <c r="L32" s="25" t="s">
        <v>338</v>
      </c>
      <c r="M32" s="25"/>
      <c r="N32" s="25" t="s">
        <v>93</v>
      </c>
      <c r="O32" s="25"/>
      <c r="P32" s="27">
        <v>-3054.1</v>
      </c>
      <c r="Q32" s="25"/>
      <c r="R32" s="27">
        <f t="shared" si="0"/>
        <v>126843.96</v>
      </c>
    </row>
    <row r="33" spans="1:18" x14ac:dyDescent="0.25">
      <c r="A33" s="25"/>
      <c r="B33" s="25"/>
      <c r="C33" s="25"/>
      <c r="D33" s="25" t="s">
        <v>104</v>
      </c>
      <c r="E33" s="25"/>
      <c r="F33" s="26">
        <v>42184</v>
      </c>
      <c r="G33" s="25"/>
      <c r="H33" s="25"/>
      <c r="I33" s="25"/>
      <c r="J33" s="25" t="s">
        <v>311</v>
      </c>
      <c r="K33" s="25"/>
      <c r="L33" s="25" t="s">
        <v>339</v>
      </c>
      <c r="M33" s="25"/>
      <c r="N33" s="25" t="s">
        <v>93</v>
      </c>
      <c r="O33" s="25"/>
      <c r="P33" s="27">
        <v>-140</v>
      </c>
      <c r="Q33" s="25"/>
      <c r="R33" s="27">
        <f t="shared" si="0"/>
        <v>126703.96</v>
      </c>
    </row>
    <row r="34" spans="1:18" ht="15.75" thickBot="1" x14ac:dyDescent="0.3">
      <c r="A34" s="25"/>
      <c r="B34" s="25"/>
      <c r="C34" s="25"/>
      <c r="D34" s="25" t="s">
        <v>104</v>
      </c>
      <c r="E34" s="25"/>
      <c r="F34" s="26">
        <v>42184</v>
      </c>
      <c r="G34" s="25"/>
      <c r="H34" s="25"/>
      <c r="I34" s="25"/>
      <c r="J34" s="25" t="s">
        <v>312</v>
      </c>
      <c r="K34" s="25"/>
      <c r="L34" s="25" t="s">
        <v>340</v>
      </c>
      <c r="M34" s="25"/>
      <c r="N34" s="25" t="s">
        <v>93</v>
      </c>
      <c r="O34" s="25"/>
      <c r="P34" s="28">
        <v>-867.69</v>
      </c>
      <c r="Q34" s="25"/>
      <c r="R34" s="28">
        <f t="shared" si="0"/>
        <v>125836.27</v>
      </c>
    </row>
    <row r="35" spans="1:18" x14ac:dyDescent="0.25">
      <c r="A35" s="25"/>
      <c r="B35" s="25" t="s">
        <v>34</v>
      </c>
      <c r="C35" s="25"/>
      <c r="D35" s="25"/>
      <c r="E35" s="25"/>
      <c r="F35" s="26"/>
      <c r="G35" s="25"/>
      <c r="H35" s="25"/>
      <c r="I35" s="25"/>
      <c r="J35" s="25"/>
      <c r="K35" s="25"/>
      <c r="L35" s="25"/>
      <c r="M35" s="25"/>
      <c r="N35" s="25"/>
      <c r="O35" s="25"/>
      <c r="P35" s="27">
        <f>ROUND(SUM(P2:P34),5)</f>
        <v>-144355.5</v>
      </c>
      <c r="Q35" s="25"/>
      <c r="R35" s="27">
        <f>R34</f>
        <v>125836.27</v>
      </c>
    </row>
    <row r="36" spans="1:18" ht="30" customHeight="1" x14ac:dyDescent="0.25">
      <c r="A36" s="22"/>
      <c r="B36" s="22" t="s">
        <v>35</v>
      </c>
      <c r="C36" s="22"/>
      <c r="D36" s="22"/>
      <c r="E36" s="22"/>
      <c r="F36" s="24"/>
      <c r="G36" s="22"/>
      <c r="H36" s="22"/>
      <c r="I36" s="22"/>
      <c r="J36" s="22"/>
      <c r="K36" s="22"/>
      <c r="L36" s="22"/>
      <c r="M36" s="22"/>
      <c r="N36" s="22"/>
      <c r="O36" s="22"/>
      <c r="P36" s="23"/>
      <c r="Q36" s="22"/>
      <c r="R36" s="23">
        <v>401.67</v>
      </c>
    </row>
    <row r="37" spans="1:18" x14ac:dyDescent="0.25">
      <c r="A37" s="25"/>
      <c r="B37" s="25" t="s">
        <v>36</v>
      </c>
      <c r="C37" s="25"/>
      <c r="D37" s="25"/>
      <c r="E37" s="25"/>
      <c r="F37" s="26"/>
      <c r="G37" s="25"/>
      <c r="H37" s="25"/>
      <c r="I37" s="25"/>
      <c r="J37" s="25"/>
      <c r="K37" s="25"/>
      <c r="L37" s="25"/>
      <c r="M37" s="25"/>
      <c r="N37" s="25"/>
      <c r="O37" s="25"/>
      <c r="P37" s="27"/>
      <c r="Q37" s="25"/>
      <c r="R37" s="27">
        <f>R36</f>
        <v>401.67</v>
      </c>
    </row>
    <row r="38" spans="1:18" ht="30" customHeight="1" x14ac:dyDescent="0.25">
      <c r="A38" s="22"/>
      <c r="B38" s="22" t="s">
        <v>37</v>
      </c>
      <c r="C38" s="22"/>
      <c r="D38" s="22"/>
      <c r="E38" s="22"/>
      <c r="F38" s="24"/>
      <c r="G38" s="22"/>
      <c r="H38" s="22"/>
      <c r="I38" s="22"/>
      <c r="J38" s="22"/>
      <c r="K38" s="22"/>
      <c r="L38" s="22"/>
      <c r="M38" s="22"/>
      <c r="N38" s="22"/>
      <c r="O38" s="22"/>
      <c r="P38" s="23"/>
      <c r="Q38" s="22"/>
      <c r="R38" s="23">
        <v>725.56</v>
      </c>
    </row>
    <row r="39" spans="1:18" x14ac:dyDescent="0.25">
      <c r="A39" s="25"/>
      <c r="B39" s="25"/>
      <c r="C39" s="25"/>
      <c r="D39" s="25" t="s">
        <v>104</v>
      </c>
      <c r="E39" s="25"/>
      <c r="F39" s="26">
        <v>42156</v>
      </c>
      <c r="G39" s="25"/>
      <c r="H39" s="25"/>
      <c r="I39" s="25"/>
      <c r="J39" s="25" t="s">
        <v>242</v>
      </c>
      <c r="K39" s="25"/>
      <c r="L39" s="25" t="s">
        <v>268</v>
      </c>
      <c r="M39" s="25"/>
      <c r="N39" s="25" t="s">
        <v>97</v>
      </c>
      <c r="O39" s="25"/>
      <c r="P39" s="27">
        <v>-30</v>
      </c>
      <c r="Q39" s="25"/>
      <c r="R39" s="27">
        <f t="shared" ref="R39:R44" si="1">ROUND(R38+P39,5)</f>
        <v>695.56</v>
      </c>
    </row>
    <row r="40" spans="1:18" x14ac:dyDescent="0.25">
      <c r="A40" s="25"/>
      <c r="B40" s="25"/>
      <c r="C40" s="25"/>
      <c r="D40" s="25" t="s">
        <v>106</v>
      </c>
      <c r="E40" s="25"/>
      <c r="F40" s="26">
        <v>42160</v>
      </c>
      <c r="G40" s="25"/>
      <c r="H40" s="25"/>
      <c r="I40" s="25"/>
      <c r="J40" s="25" t="s">
        <v>313</v>
      </c>
      <c r="K40" s="25"/>
      <c r="L40" s="25" t="s">
        <v>269</v>
      </c>
      <c r="M40" s="25"/>
      <c r="N40" s="25" t="s">
        <v>212</v>
      </c>
      <c r="O40" s="25"/>
      <c r="P40" s="27">
        <v>121.07</v>
      </c>
      <c r="Q40" s="25"/>
      <c r="R40" s="27">
        <f t="shared" si="1"/>
        <v>816.63</v>
      </c>
    </row>
    <row r="41" spans="1:18" x14ac:dyDescent="0.25">
      <c r="A41" s="25"/>
      <c r="B41" s="25"/>
      <c r="C41" s="25"/>
      <c r="D41" s="25" t="s">
        <v>105</v>
      </c>
      <c r="E41" s="25"/>
      <c r="F41" s="26">
        <v>42171</v>
      </c>
      <c r="G41" s="25"/>
      <c r="H41" s="25" t="s">
        <v>285</v>
      </c>
      <c r="I41" s="25"/>
      <c r="J41" s="25" t="s">
        <v>314</v>
      </c>
      <c r="K41" s="25"/>
      <c r="L41" s="25"/>
      <c r="M41" s="25"/>
      <c r="N41" s="25" t="s">
        <v>39</v>
      </c>
      <c r="O41" s="25"/>
      <c r="P41" s="27">
        <v>125</v>
      </c>
      <c r="Q41" s="25"/>
      <c r="R41" s="27">
        <f t="shared" si="1"/>
        <v>941.63</v>
      </c>
    </row>
    <row r="42" spans="1:18" x14ac:dyDescent="0.25">
      <c r="A42" s="25"/>
      <c r="B42" s="25"/>
      <c r="C42" s="25"/>
      <c r="D42" s="25" t="s">
        <v>104</v>
      </c>
      <c r="E42" s="25"/>
      <c r="F42" s="26">
        <v>42171</v>
      </c>
      <c r="G42" s="25"/>
      <c r="H42" s="25"/>
      <c r="I42" s="25"/>
      <c r="J42" s="25" t="s">
        <v>314</v>
      </c>
      <c r="K42" s="25"/>
      <c r="L42" s="25" t="s">
        <v>341</v>
      </c>
      <c r="M42" s="25"/>
      <c r="N42" s="25" t="s">
        <v>97</v>
      </c>
      <c r="O42" s="25"/>
      <c r="P42" s="27">
        <v>-5.18</v>
      </c>
      <c r="Q42" s="25"/>
      <c r="R42" s="27">
        <f t="shared" si="1"/>
        <v>936.45</v>
      </c>
    </row>
    <row r="43" spans="1:18" x14ac:dyDescent="0.25">
      <c r="A43" s="25"/>
      <c r="B43" s="25"/>
      <c r="C43" s="25"/>
      <c r="D43" s="25" t="s">
        <v>106</v>
      </c>
      <c r="E43" s="25"/>
      <c r="F43" s="26">
        <v>42178</v>
      </c>
      <c r="G43" s="25"/>
      <c r="H43" s="25"/>
      <c r="I43" s="25"/>
      <c r="J43" s="25" t="s">
        <v>315</v>
      </c>
      <c r="K43" s="25"/>
      <c r="L43" s="25" t="s">
        <v>342</v>
      </c>
      <c r="M43" s="25"/>
      <c r="N43" s="25" t="s">
        <v>212</v>
      </c>
      <c r="O43" s="25"/>
      <c r="P43" s="27">
        <v>23.97</v>
      </c>
      <c r="Q43" s="25"/>
      <c r="R43" s="27">
        <f t="shared" si="1"/>
        <v>960.42</v>
      </c>
    </row>
    <row r="44" spans="1:18" ht="15.75" thickBot="1" x14ac:dyDescent="0.3">
      <c r="A44" s="25"/>
      <c r="B44" s="25"/>
      <c r="C44" s="25"/>
      <c r="D44" s="25" t="s">
        <v>104</v>
      </c>
      <c r="E44" s="25"/>
      <c r="F44" s="26">
        <v>42179</v>
      </c>
      <c r="G44" s="25"/>
      <c r="H44" s="25"/>
      <c r="I44" s="25"/>
      <c r="J44" s="25" t="s">
        <v>316</v>
      </c>
      <c r="K44" s="25"/>
      <c r="L44" s="25" t="s">
        <v>343</v>
      </c>
      <c r="M44" s="25"/>
      <c r="N44" s="25" t="s">
        <v>95</v>
      </c>
      <c r="O44" s="25"/>
      <c r="P44" s="28">
        <v>-99</v>
      </c>
      <c r="Q44" s="25"/>
      <c r="R44" s="28">
        <f t="shared" si="1"/>
        <v>861.42</v>
      </c>
    </row>
    <row r="45" spans="1:18" x14ac:dyDescent="0.25">
      <c r="A45" s="25"/>
      <c r="B45" s="25" t="s">
        <v>38</v>
      </c>
      <c r="C45" s="25"/>
      <c r="D45" s="25"/>
      <c r="E45" s="25"/>
      <c r="F45" s="26"/>
      <c r="G45" s="25"/>
      <c r="H45" s="25"/>
      <c r="I45" s="25"/>
      <c r="J45" s="25"/>
      <c r="K45" s="25"/>
      <c r="L45" s="25"/>
      <c r="M45" s="25"/>
      <c r="N45" s="25"/>
      <c r="O45" s="25"/>
      <c r="P45" s="27">
        <f>ROUND(SUM(P38:P44),5)</f>
        <v>135.86000000000001</v>
      </c>
      <c r="Q45" s="25"/>
      <c r="R45" s="27">
        <f>R44</f>
        <v>861.42</v>
      </c>
    </row>
    <row r="46" spans="1:18" ht="30" customHeight="1" x14ac:dyDescent="0.25">
      <c r="A46" s="22"/>
      <c r="B46" s="22" t="s">
        <v>39</v>
      </c>
      <c r="C46" s="22"/>
      <c r="D46" s="22"/>
      <c r="E46" s="22"/>
      <c r="F46" s="24"/>
      <c r="G46" s="22"/>
      <c r="H46" s="22"/>
      <c r="I46" s="22"/>
      <c r="J46" s="22"/>
      <c r="K46" s="22"/>
      <c r="L46" s="22"/>
      <c r="M46" s="22"/>
      <c r="N46" s="22"/>
      <c r="O46" s="22"/>
      <c r="P46" s="23"/>
      <c r="Q46" s="22"/>
      <c r="R46" s="23">
        <v>68598.59</v>
      </c>
    </row>
    <row r="47" spans="1:18" x14ac:dyDescent="0.25">
      <c r="A47" s="25"/>
      <c r="B47" s="25"/>
      <c r="C47" s="25"/>
      <c r="D47" s="25" t="s">
        <v>107</v>
      </c>
      <c r="E47" s="25"/>
      <c r="F47" s="26">
        <v>42156</v>
      </c>
      <c r="G47" s="25"/>
      <c r="H47" s="25" t="s">
        <v>286</v>
      </c>
      <c r="I47" s="25"/>
      <c r="J47" s="25" t="s">
        <v>317</v>
      </c>
      <c r="K47" s="25"/>
      <c r="L47" s="25"/>
      <c r="M47" s="25"/>
      <c r="N47" s="25" t="s">
        <v>71</v>
      </c>
      <c r="O47" s="25"/>
      <c r="P47" s="27">
        <v>10000</v>
      </c>
      <c r="Q47" s="25"/>
      <c r="R47" s="27">
        <f t="shared" ref="R47:R66" si="2">ROUND(R46+P47,5)</f>
        <v>78598.59</v>
      </c>
    </row>
    <row r="48" spans="1:18" x14ac:dyDescent="0.25">
      <c r="A48" s="25"/>
      <c r="B48" s="25"/>
      <c r="C48" s="25"/>
      <c r="D48" s="25" t="s">
        <v>105</v>
      </c>
      <c r="E48" s="25"/>
      <c r="F48" s="26">
        <v>42157</v>
      </c>
      <c r="G48" s="25"/>
      <c r="H48" s="25" t="s">
        <v>225</v>
      </c>
      <c r="I48" s="25"/>
      <c r="J48" s="25" t="s">
        <v>304</v>
      </c>
      <c r="K48" s="25"/>
      <c r="L48" s="25"/>
      <c r="M48" s="25"/>
      <c r="N48" s="25" t="s">
        <v>33</v>
      </c>
      <c r="O48" s="25"/>
      <c r="P48" s="27">
        <v>-447.34</v>
      </c>
      <c r="Q48" s="25"/>
      <c r="R48" s="27">
        <f t="shared" si="2"/>
        <v>78151.25</v>
      </c>
    </row>
    <row r="49" spans="1:18" x14ac:dyDescent="0.25">
      <c r="A49" s="25"/>
      <c r="B49" s="25"/>
      <c r="C49" s="25"/>
      <c r="D49" s="25" t="s">
        <v>277</v>
      </c>
      <c r="E49" s="25"/>
      <c r="F49" s="26">
        <v>42157</v>
      </c>
      <c r="G49" s="25"/>
      <c r="H49" s="25" t="s">
        <v>225</v>
      </c>
      <c r="I49" s="25"/>
      <c r="J49" s="25" t="s">
        <v>304</v>
      </c>
      <c r="K49" s="25"/>
      <c r="L49" s="25"/>
      <c r="M49" s="25"/>
      <c r="N49" s="25" t="s">
        <v>33</v>
      </c>
      <c r="O49" s="25"/>
      <c r="P49" s="27">
        <v>-46.99</v>
      </c>
      <c r="Q49" s="25"/>
      <c r="R49" s="27">
        <f t="shared" si="2"/>
        <v>78104.259999999995</v>
      </c>
    </row>
    <row r="50" spans="1:18" x14ac:dyDescent="0.25">
      <c r="A50" s="25"/>
      <c r="B50" s="25"/>
      <c r="C50" s="25"/>
      <c r="D50" s="25" t="s">
        <v>107</v>
      </c>
      <c r="E50" s="25"/>
      <c r="F50" s="26">
        <v>42164</v>
      </c>
      <c r="G50" s="25"/>
      <c r="H50" s="25" t="s">
        <v>287</v>
      </c>
      <c r="I50" s="25"/>
      <c r="J50" s="25" t="s">
        <v>240</v>
      </c>
      <c r="K50" s="25"/>
      <c r="L50" s="25"/>
      <c r="M50" s="25"/>
      <c r="N50" s="25" t="s">
        <v>212</v>
      </c>
      <c r="O50" s="25"/>
      <c r="P50" s="27">
        <v>23645</v>
      </c>
      <c r="Q50" s="25"/>
      <c r="R50" s="27">
        <f t="shared" si="2"/>
        <v>101749.26</v>
      </c>
    </row>
    <row r="51" spans="1:18" x14ac:dyDescent="0.25">
      <c r="A51" s="25"/>
      <c r="B51" s="25"/>
      <c r="C51" s="25"/>
      <c r="D51" s="25" t="s">
        <v>107</v>
      </c>
      <c r="E51" s="25"/>
      <c r="F51" s="26">
        <v>42171</v>
      </c>
      <c r="G51" s="25"/>
      <c r="H51" s="25" t="s">
        <v>288</v>
      </c>
      <c r="I51" s="25"/>
      <c r="J51" s="25" t="s">
        <v>314</v>
      </c>
      <c r="K51" s="25"/>
      <c r="L51" s="25"/>
      <c r="M51" s="25"/>
      <c r="N51" s="25" t="s">
        <v>213</v>
      </c>
      <c r="O51" s="25"/>
      <c r="P51" s="27">
        <v>125</v>
      </c>
      <c r="Q51" s="25"/>
      <c r="R51" s="27">
        <f t="shared" si="2"/>
        <v>101874.26</v>
      </c>
    </row>
    <row r="52" spans="1:18" x14ac:dyDescent="0.25">
      <c r="A52" s="25"/>
      <c r="B52" s="25"/>
      <c r="C52" s="25"/>
      <c r="D52" s="25" t="s">
        <v>105</v>
      </c>
      <c r="E52" s="25"/>
      <c r="F52" s="26">
        <v>42171</v>
      </c>
      <c r="G52" s="25"/>
      <c r="H52" s="25" t="s">
        <v>285</v>
      </c>
      <c r="I52" s="25"/>
      <c r="J52" s="25" t="s">
        <v>314</v>
      </c>
      <c r="K52" s="25"/>
      <c r="L52" s="25"/>
      <c r="M52" s="25"/>
      <c r="N52" s="25" t="s">
        <v>37</v>
      </c>
      <c r="O52" s="25"/>
      <c r="P52" s="27">
        <v>-125</v>
      </c>
      <c r="Q52" s="25"/>
      <c r="R52" s="27">
        <f t="shared" si="2"/>
        <v>101749.26</v>
      </c>
    </row>
    <row r="53" spans="1:18" x14ac:dyDescent="0.25">
      <c r="A53" s="25"/>
      <c r="B53" s="25"/>
      <c r="C53" s="25"/>
      <c r="D53" s="25" t="s">
        <v>107</v>
      </c>
      <c r="E53" s="25"/>
      <c r="F53" s="26">
        <v>42185</v>
      </c>
      <c r="G53" s="25"/>
      <c r="H53" s="25" t="s">
        <v>289</v>
      </c>
      <c r="I53" s="25"/>
      <c r="J53" s="25" t="s">
        <v>318</v>
      </c>
      <c r="K53" s="25"/>
      <c r="L53" s="25"/>
      <c r="M53" s="25"/>
      <c r="N53" s="25" t="s">
        <v>271</v>
      </c>
      <c r="O53" s="25"/>
      <c r="P53" s="27">
        <v>975</v>
      </c>
      <c r="Q53" s="25"/>
      <c r="R53" s="27">
        <f t="shared" si="2"/>
        <v>102724.26</v>
      </c>
    </row>
    <row r="54" spans="1:18" x14ac:dyDescent="0.25">
      <c r="A54" s="25"/>
      <c r="B54" s="25"/>
      <c r="C54" s="25"/>
      <c r="D54" s="25" t="s">
        <v>278</v>
      </c>
      <c r="E54" s="25"/>
      <c r="F54" s="26">
        <v>42185</v>
      </c>
      <c r="G54" s="25"/>
      <c r="H54" s="25" t="s">
        <v>290</v>
      </c>
      <c r="I54" s="25"/>
      <c r="J54" s="25" t="s">
        <v>319</v>
      </c>
      <c r="K54" s="25"/>
      <c r="L54" s="25"/>
      <c r="M54" s="25"/>
      <c r="N54" s="25" t="s">
        <v>271</v>
      </c>
      <c r="O54" s="25"/>
      <c r="P54" s="27">
        <v>-61</v>
      </c>
      <c r="Q54" s="25"/>
      <c r="R54" s="27">
        <f t="shared" si="2"/>
        <v>102663.26</v>
      </c>
    </row>
    <row r="55" spans="1:18" x14ac:dyDescent="0.25">
      <c r="A55" s="25"/>
      <c r="B55" s="25"/>
      <c r="C55" s="25"/>
      <c r="D55" s="25" t="s">
        <v>107</v>
      </c>
      <c r="E55" s="25"/>
      <c r="F55" s="26">
        <v>42185</v>
      </c>
      <c r="G55" s="25"/>
      <c r="H55" s="25" t="s">
        <v>291</v>
      </c>
      <c r="I55" s="25"/>
      <c r="J55" s="25" t="s">
        <v>153</v>
      </c>
      <c r="K55" s="25"/>
      <c r="L55" s="25"/>
      <c r="M55" s="25"/>
      <c r="N55" s="25" t="s">
        <v>212</v>
      </c>
      <c r="O55" s="25"/>
      <c r="P55" s="27">
        <v>2480.63</v>
      </c>
      <c r="Q55" s="25"/>
      <c r="R55" s="27">
        <f t="shared" si="2"/>
        <v>105143.89</v>
      </c>
    </row>
    <row r="56" spans="1:18" x14ac:dyDescent="0.25">
      <c r="A56" s="25"/>
      <c r="B56" s="25"/>
      <c r="C56" s="25"/>
      <c r="D56" s="25" t="s">
        <v>107</v>
      </c>
      <c r="E56" s="25"/>
      <c r="F56" s="26">
        <v>42185</v>
      </c>
      <c r="G56" s="25"/>
      <c r="H56" s="25" t="s">
        <v>292</v>
      </c>
      <c r="I56" s="25"/>
      <c r="J56" s="25" t="s">
        <v>320</v>
      </c>
      <c r="K56" s="25"/>
      <c r="L56" s="25"/>
      <c r="M56" s="25"/>
      <c r="N56" s="25" t="s">
        <v>212</v>
      </c>
      <c r="O56" s="25"/>
      <c r="P56" s="27">
        <v>2051.13</v>
      </c>
      <c r="Q56" s="25"/>
      <c r="R56" s="27">
        <f t="shared" si="2"/>
        <v>107195.02</v>
      </c>
    </row>
    <row r="57" spans="1:18" x14ac:dyDescent="0.25">
      <c r="A57" s="25"/>
      <c r="B57" s="25"/>
      <c r="C57" s="25"/>
      <c r="D57" s="25" t="s">
        <v>107</v>
      </c>
      <c r="E57" s="25"/>
      <c r="F57" s="26">
        <v>42185</v>
      </c>
      <c r="G57" s="25"/>
      <c r="H57" s="25" t="s">
        <v>293</v>
      </c>
      <c r="I57" s="25"/>
      <c r="J57" s="25" t="s">
        <v>321</v>
      </c>
      <c r="K57" s="25"/>
      <c r="L57" s="25"/>
      <c r="M57" s="25"/>
      <c r="N57" s="25" t="s">
        <v>212</v>
      </c>
      <c r="O57" s="25"/>
      <c r="P57" s="27">
        <v>390.88</v>
      </c>
      <c r="Q57" s="25"/>
      <c r="R57" s="27">
        <f t="shared" si="2"/>
        <v>107585.9</v>
      </c>
    </row>
    <row r="58" spans="1:18" x14ac:dyDescent="0.25">
      <c r="A58" s="25"/>
      <c r="B58" s="25"/>
      <c r="C58" s="25"/>
      <c r="D58" s="25" t="s">
        <v>107</v>
      </c>
      <c r="E58" s="25"/>
      <c r="F58" s="26">
        <v>42185</v>
      </c>
      <c r="G58" s="25"/>
      <c r="H58" s="25" t="s">
        <v>294</v>
      </c>
      <c r="I58" s="25"/>
      <c r="J58" s="25" t="s">
        <v>322</v>
      </c>
      <c r="K58" s="25"/>
      <c r="L58" s="25"/>
      <c r="M58" s="25"/>
      <c r="N58" s="25" t="s">
        <v>271</v>
      </c>
      <c r="O58" s="25"/>
      <c r="P58" s="27">
        <v>1560</v>
      </c>
      <c r="Q58" s="25"/>
      <c r="R58" s="27">
        <f t="shared" si="2"/>
        <v>109145.9</v>
      </c>
    </row>
    <row r="59" spans="1:18" x14ac:dyDescent="0.25">
      <c r="A59" s="25"/>
      <c r="B59" s="25"/>
      <c r="C59" s="25"/>
      <c r="D59" s="25" t="s">
        <v>107</v>
      </c>
      <c r="E59" s="25"/>
      <c r="F59" s="26">
        <v>42185</v>
      </c>
      <c r="G59" s="25"/>
      <c r="H59" s="25" t="s">
        <v>295</v>
      </c>
      <c r="I59" s="25"/>
      <c r="J59" s="25" t="s">
        <v>154</v>
      </c>
      <c r="K59" s="25"/>
      <c r="L59" s="25"/>
      <c r="M59" s="25"/>
      <c r="N59" s="25" t="s">
        <v>212</v>
      </c>
      <c r="O59" s="25"/>
      <c r="P59" s="27">
        <v>390</v>
      </c>
      <c r="Q59" s="25"/>
      <c r="R59" s="27">
        <f t="shared" si="2"/>
        <v>109535.9</v>
      </c>
    </row>
    <row r="60" spans="1:18" x14ac:dyDescent="0.25">
      <c r="A60" s="25"/>
      <c r="B60" s="25"/>
      <c r="C60" s="25"/>
      <c r="D60" s="25" t="s">
        <v>107</v>
      </c>
      <c r="E60" s="25"/>
      <c r="F60" s="26">
        <v>42185</v>
      </c>
      <c r="G60" s="25"/>
      <c r="H60" s="25" t="s">
        <v>296</v>
      </c>
      <c r="I60" s="25"/>
      <c r="J60" s="25" t="s">
        <v>323</v>
      </c>
      <c r="K60" s="25"/>
      <c r="L60" s="25"/>
      <c r="M60" s="25"/>
      <c r="N60" s="25" t="s">
        <v>212</v>
      </c>
      <c r="O60" s="25"/>
      <c r="P60" s="27">
        <v>383.5</v>
      </c>
      <c r="Q60" s="25"/>
      <c r="R60" s="27">
        <f t="shared" si="2"/>
        <v>109919.4</v>
      </c>
    </row>
    <row r="61" spans="1:18" x14ac:dyDescent="0.25">
      <c r="A61" s="25"/>
      <c r="B61" s="25"/>
      <c r="C61" s="25"/>
      <c r="D61" s="25" t="s">
        <v>107</v>
      </c>
      <c r="E61" s="25"/>
      <c r="F61" s="26">
        <v>42185</v>
      </c>
      <c r="G61" s="25"/>
      <c r="H61" s="25" t="s">
        <v>297</v>
      </c>
      <c r="I61" s="25"/>
      <c r="J61" s="25" t="s">
        <v>324</v>
      </c>
      <c r="K61" s="25"/>
      <c r="L61" s="25"/>
      <c r="M61" s="25"/>
      <c r="N61" s="25" t="s">
        <v>212</v>
      </c>
      <c r="O61" s="25"/>
      <c r="P61" s="27">
        <v>1143.1300000000001</v>
      </c>
      <c r="Q61" s="25"/>
      <c r="R61" s="27">
        <f t="shared" si="2"/>
        <v>111062.53</v>
      </c>
    </row>
    <row r="62" spans="1:18" x14ac:dyDescent="0.25">
      <c r="A62" s="25"/>
      <c r="B62" s="25"/>
      <c r="C62" s="25"/>
      <c r="D62" s="25" t="s">
        <v>107</v>
      </c>
      <c r="E62" s="25"/>
      <c r="F62" s="26">
        <v>42185</v>
      </c>
      <c r="G62" s="25"/>
      <c r="H62" s="25" t="s">
        <v>298</v>
      </c>
      <c r="I62" s="25"/>
      <c r="J62" s="25" t="s">
        <v>151</v>
      </c>
      <c r="K62" s="25"/>
      <c r="L62" s="25"/>
      <c r="M62" s="25"/>
      <c r="N62" s="25" t="s">
        <v>212</v>
      </c>
      <c r="O62" s="25"/>
      <c r="P62" s="27">
        <v>7287.5</v>
      </c>
      <c r="Q62" s="25"/>
      <c r="R62" s="27">
        <f t="shared" si="2"/>
        <v>118350.03</v>
      </c>
    </row>
    <row r="63" spans="1:18" x14ac:dyDescent="0.25">
      <c r="A63" s="25"/>
      <c r="B63" s="25"/>
      <c r="C63" s="25"/>
      <c r="D63" s="25" t="s">
        <v>107</v>
      </c>
      <c r="E63" s="25"/>
      <c r="F63" s="26">
        <v>42185</v>
      </c>
      <c r="G63" s="25"/>
      <c r="H63" s="25" t="s">
        <v>299</v>
      </c>
      <c r="I63" s="25"/>
      <c r="J63" s="25" t="s">
        <v>239</v>
      </c>
      <c r="K63" s="25"/>
      <c r="L63" s="25"/>
      <c r="M63" s="25"/>
      <c r="N63" s="25" t="s">
        <v>212</v>
      </c>
      <c r="O63" s="25"/>
      <c r="P63" s="27">
        <v>2861.88</v>
      </c>
      <c r="Q63" s="25"/>
      <c r="R63" s="27">
        <f t="shared" si="2"/>
        <v>121211.91</v>
      </c>
    </row>
    <row r="64" spans="1:18" x14ac:dyDescent="0.25">
      <c r="A64" s="25"/>
      <c r="B64" s="25"/>
      <c r="C64" s="25"/>
      <c r="D64" s="25" t="s">
        <v>107</v>
      </c>
      <c r="E64" s="25"/>
      <c r="F64" s="26">
        <v>42185</v>
      </c>
      <c r="G64" s="25"/>
      <c r="H64" s="25" t="s">
        <v>300</v>
      </c>
      <c r="I64" s="25"/>
      <c r="J64" s="25" t="s">
        <v>129</v>
      </c>
      <c r="K64" s="25"/>
      <c r="L64" s="25"/>
      <c r="M64" s="25"/>
      <c r="N64" s="25" t="s">
        <v>212</v>
      </c>
      <c r="O64" s="25"/>
      <c r="P64" s="27">
        <v>413</v>
      </c>
      <c r="Q64" s="25"/>
      <c r="R64" s="27">
        <f t="shared" si="2"/>
        <v>121624.91</v>
      </c>
    </row>
    <row r="65" spans="1:18" x14ac:dyDescent="0.25">
      <c r="A65" s="25"/>
      <c r="B65" s="25"/>
      <c r="C65" s="25"/>
      <c r="D65" s="25" t="s">
        <v>107</v>
      </c>
      <c r="E65" s="25"/>
      <c r="F65" s="26">
        <v>42185</v>
      </c>
      <c r="G65" s="25"/>
      <c r="H65" s="25" t="s">
        <v>301</v>
      </c>
      <c r="I65" s="25"/>
      <c r="J65" s="25" t="s">
        <v>319</v>
      </c>
      <c r="K65" s="25"/>
      <c r="L65" s="25"/>
      <c r="M65" s="25"/>
      <c r="N65" s="25" t="s">
        <v>212</v>
      </c>
      <c r="O65" s="25"/>
      <c r="P65" s="27">
        <v>516.25</v>
      </c>
      <c r="Q65" s="25"/>
      <c r="R65" s="27">
        <f t="shared" si="2"/>
        <v>122141.16</v>
      </c>
    </row>
    <row r="66" spans="1:18" ht="15.75" thickBot="1" x14ac:dyDescent="0.3">
      <c r="A66" s="25"/>
      <c r="B66" s="25"/>
      <c r="C66" s="25"/>
      <c r="D66" s="25" t="s">
        <v>107</v>
      </c>
      <c r="E66" s="25"/>
      <c r="F66" s="26">
        <v>42185</v>
      </c>
      <c r="G66" s="25"/>
      <c r="H66" s="25" t="s">
        <v>302</v>
      </c>
      <c r="I66" s="25"/>
      <c r="J66" s="25" t="s">
        <v>237</v>
      </c>
      <c r="K66" s="25"/>
      <c r="L66" s="25"/>
      <c r="M66" s="25"/>
      <c r="N66" s="25" t="s">
        <v>212</v>
      </c>
      <c r="O66" s="25"/>
      <c r="P66" s="28">
        <v>678.88</v>
      </c>
      <c r="Q66" s="25"/>
      <c r="R66" s="28">
        <f t="shared" si="2"/>
        <v>122820.04</v>
      </c>
    </row>
    <row r="67" spans="1:18" x14ac:dyDescent="0.25">
      <c r="A67" s="25"/>
      <c r="B67" s="25" t="s">
        <v>40</v>
      </c>
      <c r="C67" s="25"/>
      <c r="D67" s="25"/>
      <c r="E67" s="25"/>
      <c r="F67" s="26"/>
      <c r="G67" s="25"/>
      <c r="H67" s="25"/>
      <c r="I67" s="25"/>
      <c r="J67" s="25"/>
      <c r="K67" s="25"/>
      <c r="L67" s="25"/>
      <c r="M67" s="25"/>
      <c r="N67" s="25"/>
      <c r="O67" s="25"/>
      <c r="P67" s="27">
        <f>ROUND(SUM(P46:P66),5)</f>
        <v>54221.45</v>
      </c>
      <c r="Q67" s="25"/>
      <c r="R67" s="27">
        <f>R66</f>
        <v>122820.04</v>
      </c>
    </row>
    <row r="68" spans="1:18" ht="30" customHeight="1" x14ac:dyDescent="0.25">
      <c r="A68" s="22"/>
      <c r="B68" s="22" t="s">
        <v>41</v>
      </c>
      <c r="C68" s="22"/>
      <c r="D68" s="22"/>
      <c r="E68" s="22"/>
      <c r="F68" s="24"/>
      <c r="G68" s="22"/>
      <c r="H68" s="22"/>
      <c r="I68" s="22"/>
      <c r="J68" s="22"/>
      <c r="K68" s="22"/>
      <c r="L68" s="22"/>
      <c r="M68" s="22"/>
      <c r="N68" s="22"/>
      <c r="O68" s="22"/>
      <c r="P68" s="23"/>
      <c r="Q68" s="22"/>
      <c r="R68" s="23">
        <v>-20000</v>
      </c>
    </row>
    <row r="69" spans="1:18" x14ac:dyDescent="0.25">
      <c r="A69" s="25"/>
      <c r="B69" s="25" t="s">
        <v>42</v>
      </c>
      <c r="C69" s="25"/>
      <c r="D69" s="25"/>
      <c r="E69" s="25"/>
      <c r="F69" s="26"/>
      <c r="G69" s="25"/>
      <c r="H69" s="25"/>
      <c r="I69" s="25"/>
      <c r="J69" s="25"/>
      <c r="K69" s="25"/>
      <c r="L69" s="25"/>
      <c r="M69" s="25"/>
      <c r="N69" s="25"/>
      <c r="O69" s="25"/>
      <c r="P69" s="27"/>
      <c r="Q69" s="25"/>
      <c r="R69" s="27">
        <f>R68</f>
        <v>-20000</v>
      </c>
    </row>
    <row r="70" spans="1:18" ht="30" customHeight="1" x14ac:dyDescent="0.25">
      <c r="A70" s="22"/>
      <c r="B70" s="22" t="s">
        <v>43</v>
      </c>
      <c r="C70" s="22"/>
      <c r="D70" s="22"/>
      <c r="E70" s="22"/>
      <c r="F70" s="24"/>
      <c r="G70" s="22"/>
      <c r="H70" s="22"/>
      <c r="I70" s="22"/>
      <c r="J70" s="22"/>
      <c r="K70" s="22"/>
      <c r="L70" s="22"/>
      <c r="M70" s="22"/>
      <c r="N70" s="22"/>
      <c r="O70" s="22"/>
      <c r="P70" s="23"/>
      <c r="Q70" s="22"/>
      <c r="R70" s="23">
        <v>2443.5300000000002</v>
      </c>
    </row>
    <row r="71" spans="1:18" x14ac:dyDescent="0.25">
      <c r="A71" s="25"/>
      <c r="B71" s="25" t="s">
        <v>44</v>
      </c>
      <c r="C71" s="25"/>
      <c r="D71" s="25"/>
      <c r="E71" s="25"/>
      <c r="F71" s="26"/>
      <c r="G71" s="25"/>
      <c r="H71" s="25"/>
      <c r="I71" s="25"/>
      <c r="J71" s="25"/>
      <c r="K71" s="25"/>
      <c r="L71" s="25"/>
      <c r="M71" s="25"/>
      <c r="N71" s="25"/>
      <c r="O71" s="25"/>
      <c r="P71" s="27"/>
      <c r="Q71" s="25"/>
      <c r="R71" s="27">
        <f>R70</f>
        <v>2443.5300000000002</v>
      </c>
    </row>
    <row r="72" spans="1:18" ht="30" customHeight="1" x14ac:dyDescent="0.25">
      <c r="A72" s="22"/>
      <c r="B72" s="22" t="s">
        <v>45</v>
      </c>
      <c r="C72" s="22"/>
      <c r="D72" s="22"/>
      <c r="E72" s="22"/>
      <c r="F72" s="24"/>
      <c r="G72" s="22"/>
      <c r="H72" s="22"/>
      <c r="I72" s="22"/>
      <c r="J72" s="22"/>
      <c r="K72" s="22"/>
      <c r="L72" s="22"/>
      <c r="M72" s="22"/>
      <c r="N72" s="22"/>
      <c r="O72" s="22"/>
      <c r="P72" s="23"/>
      <c r="Q72" s="22"/>
      <c r="R72" s="23">
        <v>0</v>
      </c>
    </row>
    <row r="73" spans="1:18" x14ac:dyDescent="0.25">
      <c r="A73" s="25"/>
      <c r="B73" s="25" t="s">
        <v>46</v>
      </c>
      <c r="C73" s="25"/>
      <c r="D73" s="25"/>
      <c r="E73" s="25"/>
      <c r="F73" s="26"/>
      <c r="G73" s="25"/>
      <c r="H73" s="25"/>
      <c r="I73" s="25"/>
      <c r="J73" s="25"/>
      <c r="K73" s="25"/>
      <c r="L73" s="25"/>
      <c r="M73" s="25"/>
      <c r="N73" s="25"/>
      <c r="O73" s="25"/>
      <c r="P73" s="27"/>
      <c r="Q73" s="25"/>
      <c r="R73" s="27">
        <f>R72</f>
        <v>0</v>
      </c>
    </row>
    <row r="74" spans="1:18" ht="30" customHeight="1" x14ac:dyDescent="0.25">
      <c r="A74" s="22"/>
      <c r="B74" s="22" t="s">
        <v>47</v>
      </c>
      <c r="C74" s="22"/>
      <c r="D74" s="22"/>
      <c r="E74" s="22"/>
      <c r="F74" s="24"/>
      <c r="G74" s="22"/>
      <c r="H74" s="22"/>
      <c r="I74" s="22"/>
      <c r="J74" s="22"/>
      <c r="K74" s="22"/>
      <c r="L74" s="22"/>
      <c r="M74" s="22"/>
      <c r="N74" s="22"/>
      <c r="O74" s="22"/>
      <c r="P74" s="23"/>
      <c r="Q74" s="22"/>
      <c r="R74" s="23">
        <v>1416</v>
      </c>
    </row>
    <row r="75" spans="1:18" x14ac:dyDescent="0.25">
      <c r="A75" s="25"/>
      <c r="B75" s="25" t="s">
        <v>48</v>
      </c>
      <c r="C75" s="25"/>
      <c r="D75" s="25"/>
      <c r="E75" s="25"/>
      <c r="F75" s="26"/>
      <c r="G75" s="25"/>
      <c r="H75" s="25"/>
      <c r="I75" s="25"/>
      <c r="J75" s="25"/>
      <c r="K75" s="25"/>
      <c r="L75" s="25"/>
      <c r="M75" s="25"/>
      <c r="N75" s="25"/>
      <c r="O75" s="25"/>
      <c r="P75" s="27"/>
      <c r="Q75" s="25"/>
      <c r="R75" s="27">
        <f>R74</f>
        <v>1416</v>
      </c>
    </row>
    <row r="76" spans="1:18" ht="30" customHeight="1" x14ac:dyDescent="0.25">
      <c r="A76" s="22"/>
      <c r="B76" s="22" t="s">
        <v>49</v>
      </c>
      <c r="C76" s="22"/>
      <c r="D76" s="22"/>
      <c r="E76" s="22"/>
      <c r="F76" s="24"/>
      <c r="G76" s="22"/>
      <c r="H76" s="22"/>
      <c r="I76" s="22"/>
      <c r="J76" s="22"/>
      <c r="K76" s="22"/>
      <c r="L76" s="22"/>
      <c r="M76" s="22"/>
      <c r="N76" s="22"/>
      <c r="O76" s="22"/>
      <c r="P76" s="23"/>
      <c r="Q76" s="22"/>
      <c r="R76" s="23">
        <v>134000.20000000001</v>
      </c>
    </row>
    <row r="77" spans="1:18" x14ac:dyDescent="0.25">
      <c r="A77" s="22"/>
      <c r="B77" s="22"/>
      <c r="C77" s="22" t="s">
        <v>50</v>
      </c>
      <c r="D77" s="22"/>
      <c r="E77" s="22"/>
      <c r="F77" s="24"/>
      <c r="G77" s="22"/>
      <c r="H77" s="22"/>
      <c r="I77" s="22"/>
      <c r="J77" s="22"/>
      <c r="K77" s="22"/>
      <c r="L77" s="22"/>
      <c r="M77" s="22"/>
      <c r="N77" s="22"/>
      <c r="O77" s="22"/>
      <c r="P77" s="23"/>
      <c r="Q77" s="22"/>
      <c r="R77" s="23">
        <v>-190999.8</v>
      </c>
    </row>
    <row r="78" spans="1:18" x14ac:dyDescent="0.25">
      <c r="A78" s="25"/>
      <c r="B78" s="25"/>
      <c r="C78" s="25" t="s">
        <v>51</v>
      </c>
      <c r="D78" s="25"/>
      <c r="E78" s="25"/>
      <c r="F78" s="26"/>
      <c r="G78" s="25"/>
      <c r="H78" s="25"/>
      <c r="I78" s="25"/>
      <c r="J78" s="25"/>
      <c r="K78" s="25"/>
      <c r="L78" s="25"/>
      <c r="M78" s="25"/>
      <c r="N78" s="25"/>
      <c r="O78" s="25"/>
      <c r="P78" s="27"/>
      <c r="Q78" s="25"/>
      <c r="R78" s="27">
        <f>R77</f>
        <v>-190999.8</v>
      </c>
    </row>
    <row r="79" spans="1:18" ht="30" customHeight="1" x14ac:dyDescent="0.25">
      <c r="A79" s="22"/>
      <c r="B79" s="22"/>
      <c r="C79" s="22" t="s">
        <v>52</v>
      </c>
      <c r="D79" s="22"/>
      <c r="E79" s="22"/>
      <c r="F79" s="24"/>
      <c r="G79" s="22"/>
      <c r="H79" s="22"/>
      <c r="I79" s="22"/>
      <c r="J79" s="22"/>
      <c r="K79" s="22"/>
      <c r="L79" s="22"/>
      <c r="M79" s="22"/>
      <c r="N79" s="22"/>
      <c r="O79" s="22"/>
      <c r="P79" s="23"/>
      <c r="Q79" s="22"/>
      <c r="R79" s="23">
        <v>325000</v>
      </c>
    </row>
    <row r="80" spans="1:18" ht="15.75" thickBot="1" x14ac:dyDescent="0.3">
      <c r="A80" s="25"/>
      <c r="B80" s="25"/>
      <c r="C80" s="25" t="s">
        <v>53</v>
      </c>
      <c r="D80" s="25"/>
      <c r="E80" s="25"/>
      <c r="F80" s="26"/>
      <c r="G80" s="25"/>
      <c r="H80" s="25"/>
      <c r="I80" s="25"/>
      <c r="J80" s="25"/>
      <c r="K80" s="25"/>
      <c r="L80" s="25"/>
      <c r="M80" s="25"/>
      <c r="N80" s="25"/>
      <c r="O80" s="25"/>
      <c r="P80" s="28"/>
      <c r="Q80" s="25"/>
      <c r="R80" s="28">
        <f>R79</f>
        <v>325000</v>
      </c>
    </row>
    <row r="81" spans="1:18" ht="30" customHeight="1" x14ac:dyDescent="0.25">
      <c r="A81" s="25"/>
      <c r="B81" s="25" t="s">
        <v>54</v>
      </c>
      <c r="C81" s="25"/>
      <c r="D81" s="25"/>
      <c r="E81" s="25"/>
      <c r="F81" s="26"/>
      <c r="G81" s="25"/>
      <c r="H81" s="25"/>
      <c r="I81" s="25"/>
      <c r="J81" s="25"/>
      <c r="K81" s="25"/>
      <c r="L81" s="25"/>
      <c r="M81" s="25"/>
      <c r="N81" s="25"/>
      <c r="O81" s="25"/>
      <c r="P81" s="27"/>
      <c r="Q81" s="25"/>
      <c r="R81" s="27">
        <f>ROUND(R78+R80,5)</f>
        <v>134000.20000000001</v>
      </c>
    </row>
    <row r="82" spans="1:18" ht="30" customHeight="1" x14ac:dyDescent="0.25">
      <c r="A82" s="22"/>
      <c r="B82" s="22" t="s">
        <v>55</v>
      </c>
      <c r="C82" s="22"/>
      <c r="D82" s="22"/>
      <c r="E82" s="22"/>
      <c r="F82" s="24"/>
      <c r="G82" s="22"/>
      <c r="H82" s="22"/>
      <c r="I82" s="22"/>
      <c r="J82" s="22"/>
      <c r="K82" s="22"/>
      <c r="L82" s="22"/>
      <c r="M82" s="22"/>
      <c r="N82" s="22"/>
      <c r="O82" s="22"/>
      <c r="P82" s="23"/>
      <c r="Q82" s="22"/>
      <c r="R82" s="23">
        <v>-66538.320000000007</v>
      </c>
    </row>
    <row r="83" spans="1:18" x14ac:dyDescent="0.25">
      <c r="A83" s="25"/>
      <c r="B83" s="25"/>
      <c r="C83" s="25"/>
      <c r="D83" s="25" t="s">
        <v>104</v>
      </c>
      <c r="E83" s="25"/>
      <c r="F83" s="26">
        <v>42183</v>
      </c>
      <c r="G83" s="25"/>
      <c r="H83" s="25"/>
      <c r="I83" s="25"/>
      <c r="J83" s="25" t="s">
        <v>152</v>
      </c>
      <c r="K83" s="25"/>
      <c r="L83" s="25" t="s">
        <v>202</v>
      </c>
      <c r="M83" s="25"/>
      <c r="N83" s="25" t="s">
        <v>33</v>
      </c>
      <c r="O83" s="25"/>
      <c r="P83" s="27">
        <v>100000</v>
      </c>
      <c r="Q83" s="25"/>
      <c r="R83" s="27">
        <f>ROUND(R82+P83,5)</f>
        <v>33461.68</v>
      </c>
    </row>
    <row r="84" spans="1:18" ht="15.75" thickBot="1" x14ac:dyDescent="0.3">
      <c r="A84" s="25"/>
      <c r="B84" s="25"/>
      <c r="C84" s="25"/>
      <c r="D84" s="25" t="s">
        <v>279</v>
      </c>
      <c r="E84" s="25"/>
      <c r="F84" s="26">
        <v>42185</v>
      </c>
      <c r="G84" s="25"/>
      <c r="H84" s="25"/>
      <c r="I84" s="25"/>
      <c r="J84" s="25" t="s">
        <v>152</v>
      </c>
      <c r="K84" s="25"/>
      <c r="L84" s="25" t="s">
        <v>344</v>
      </c>
      <c r="M84" s="25"/>
      <c r="N84" s="25" t="s">
        <v>212</v>
      </c>
      <c r="O84" s="25"/>
      <c r="P84" s="28">
        <v>-35000</v>
      </c>
      <c r="Q84" s="25"/>
      <c r="R84" s="28">
        <f>ROUND(R83+P84,5)</f>
        <v>-1538.32</v>
      </c>
    </row>
    <row r="85" spans="1:18" x14ac:dyDescent="0.25">
      <c r="A85" s="25"/>
      <c r="B85" s="25" t="s">
        <v>56</v>
      </c>
      <c r="C85" s="25"/>
      <c r="D85" s="25"/>
      <c r="E85" s="25"/>
      <c r="F85" s="26"/>
      <c r="G85" s="25"/>
      <c r="H85" s="25"/>
      <c r="I85" s="25"/>
      <c r="J85" s="25"/>
      <c r="K85" s="25"/>
      <c r="L85" s="25"/>
      <c r="M85" s="25"/>
      <c r="N85" s="25"/>
      <c r="O85" s="25"/>
      <c r="P85" s="27">
        <f>ROUND(SUM(P82:P84),5)</f>
        <v>65000</v>
      </c>
      <c r="Q85" s="25"/>
      <c r="R85" s="27">
        <f>R84</f>
        <v>-1538.32</v>
      </c>
    </row>
    <row r="86" spans="1:18" ht="30" customHeight="1" x14ac:dyDescent="0.25">
      <c r="A86" s="22"/>
      <c r="B86" s="22" t="s">
        <v>57</v>
      </c>
      <c r="C86" s="22"/>
      <c r="D86" s="22"/>
      <c r="E86" s="22"/>
      <c r="F86" s="24"/>
      <c r="G86" s="22"/>
      <c r="H86" s="22"/>
      <c r="I86" s="22"/>
      <c r="J86" s="22"/>
      <c r="K86" s="22"/>
      <c r="L86" s="22"/>
      <c r="M86" s="22"/>
      <c r="N86" s="22"/>
      <c r="O86" s="22"/>
      <c r="P86" s="23"/>
      <c r="Q86" s="22"/>
      <c r="R86" s="23">
        <v>0</v>
      </c>
    </row>
    <row r="87" spans="1:18" x14ac:dyDescent="0.25">
      <c r="A87" s="25"/>
      <c r="B87" s="25" t="s">
        <v>58</v>
      </c>
      <c r="C87" s="25"/>
      <c r="D87" s="25"/>
      <c r="E87" s="25"/>
      <c r="F87" s="26"/>
      <c r="G87" s="25"/>
      <c r="H87" s="25"/>
      <c r="I87" s="25"/>
      <c r="J87" s="25"/>
      <c r="K87" s="25"/>
      <c r="L87" s="25"/>
      <c r="M87" s="25"/>
      <c r="N87" s="25"/>
      <c r="O87" s="25"/>
      <c r="P87" s="27"/>
      <c r="Q87" s="25"/>
      <c r="R87" s="27">
        <f>R86</f>
        <v>0</v>
      </c>
    </row>
    <row r="88" spans="1:18" ht="30" customHeight="1" x14ac:dyDescent="0.25">
      <c r="A88" s="22"/>
      <c r="B88" s="22" t="s">
        <v>59</v>
      </c>
      <c r="C88" s="22"/>
      <c r="D88" s="22"/>
      <c r="E88" s="22"/>
      <c r="F88" s="24"/>
      <c r="G88" s="22"/>
      <c r="H88" s="22"/>
      <c r="I88" s="22"/>
      <c r="J88" s="22"/>
      <c r="K88" s="22"/>
      <c r="L88" s="22"/>
      <c r="M88" s="22"/>
      <c r="N88" s="22"/>
      <c r="O88" s="22"/>
      <c r="P88" s="23"/>
      <c r="Q88" s="22"/>
      <c r="R88" s="23">
        <v>-56746.03</v>
      </c>
    </row>
    <row r="89" spans="1:18" x14ac:dyDescent="0.25">
      <c r="A89" s="25"/>
      <c r="B89" s="25" t="s">
        <v>60</v>
      </c>
      <c r="C89" s="25"/>
      <c r="D89" s="25"/>
      <c r="E89" s="25"/>
      <c r="F89" s="26"/>
      <c r="G89" s="25"/>
      <c r="H89" s="25"/>
      <c r="I89" s="25"/>
      <c r="J89" s="25"/>
      <c r="K89" s="25"/>
      <c r="L89" s="25"/>
      <c r="M89" s="25"/>
      <c r="N89" s="25"/>
      <c r="O89" s="25"/>
      <c r="P89" s="27"/>
      <c r="Q89" s="25"/>
      <c r="R89" s="27">
        <f>R88</f>
        <v>-56746.03</v>
      </c>
    </row>
    <row r="90" spans="1:18" ht="30" customHeight="1" x14ac:dyDescent="0.25">
      <c r="A90" s="22"/>
      <c r="B90" s="22" t="s">
        <v>61</v>
      </c>
      <c r="C90" s="22"/>
      <c r="D90" s="22"/>
      <c r="E90" s="22"/>
      <c r="F90" s="24"/>
      <c r="G90" s="22"/>
      <c r="H90" s="22"/>
      <c r="I90" s="22"/>
      <c r="J90" s="22"/>
      <c r="K90" s="22"/>
      <c r="L90" s="22"/>
      <c r="M90" s="22"/>
      <c r="N90" s="22"/>
      <c r="O90" s="22"/>
      <c r="P90" s="23"/>
      <c r="Q90" s="22"/>
      <c r="R90" s="23">
        <v>-23168.86</v>
      </c>
    </row>
    <row r="91" spans="1:18" x14ac:dyDescent="0.25">
      <c r="A91" s="25"/>
      <c r="B91" s="25" t="s">
        <v>62</v>
      </c>
      <c r="C91" s="25"/>
      <c r="D91" s="25"/>
      <c r="E91" s="25"/>
      <c r="F91" s="26"/>
      <c r="G91" s="25"/>
      <c r="H91" s="25"/>
      <c r="I91" s="25"/>
      <c r="J91" s="25"/>
      <c r="K91" s="25"/>
      <c r="L91" s="25"/>
      <c r="M91" s="25"/>
      <c r="N91" s="25"/>
      <c r="O91" s="25"/>
      <c r="P91" s="27"/>
      <c r="Q91" s="25"/>
      <c r="R91" s="27">
        <f>R90</f>
        <v>-23168.86</v>
      </c>
    </row>
    <row r="92" spans="1:18" ht="30" customHeight="1" x14ac:dyDescent="0.25">
      <c r="A92" s="22"/>
      <c r="B92" s="22" t="s">
        <v>63</v>
      </c>
      <c r="C92" s="22"/>
      <c r="D92" s="22"/>
      <c r="E92" s="22"/>
      <c r="F92" s="24"/>
      <c r="G92" s="22"/>
      <c r="H92" s="22"/>
      <c r="I92" s="22"/>
      <c r="J92" s="22"/>
      <c r="K92" s="22"/>
      <c r="L92" s="22"/>
      <c r="M92" s="22"/>
      <c r="N92" s="22"/>
      <c r="O92" s="22"/>
      <c r="P92" s="23"/>
      <c r="Q92" s="22"/>
      <c r="R92" s="23">
        <v>-248243.83</v>
      </c>
    </row>
    <row r="93" spans="1:18" x14ac:dyDescent="0.25">
      <c r="A93" s="25"/>
      <c r="B93" s="25" t="s">
        <v>64</v>
      </c>
      <c r="C93" s="25"/>
      <c r="D93" s="25"/>
      <c r="E93" s="25"/>
      <c r="F93" s="26"/>
      <c r="G93" s="25"/>
      <c r="H93" s="25"/>
      <c r="I93" s="25"/>
      <c r="J93" s="25"/>
      <c r="K93" s="25"/>
      <c r="L93" s="25"/>
      <c r="M93" s="25"/>
      <c r="N93" s="25"/>
      <c r="O93" s="25"/>
      <c r="P93" s="27"/>
      <c r="Q93" s="25"/>
      <c r="R93" s="27">
        <f>R92</f>
        <v>-248243.83</v>
      </c>
    </row>
    <row r="94" spans="1:18" ht="30" customHeight="1" x14ac:dyDescent="0.25">
      <c r="A94" s="22"/>
      <c r="B94" s="22" t="s">
        <v>65</v>
      </c>
      <c r="C94" s="22"/>
      <c r="D94" s="22"/>
      <c r="E94" s="22"/>
      <c r="F94" s="24"/>
      <c r="G94" s="22"/>
      <c r="H94" s="22"/>
      <c r="I94" s="22"/>
      <c r="J94" s="22"/>
      <c r="K94" s="22"/>
      <c r="L94" s="22"/>
      <c r="M94" s="22"/>
      <c r="N94" s="22"/>
      <c r="O94" s="22"/>
      <c r="P94" s="23"/>
      <c r="Q94" s="22"/>
      <c r="R94" s="23">
        <v>-6601</v>
      </c>
    </row>
    <row r="95" spans="1:18" x14ac:dyDescent="0.25">
      <c r="A95" s="25"/>
      <c r="B95" s="25" t="s">
        <v>66</v>
      </c>
      <c r="C95" s="25"/>
      <c r="D95" s="25"/>
      <c r="E95" s="25"/>
      <c r="F95" s="26"/>
      <c r="G95" s="25"/>
      <c r="H95" s="25"/>
      <c r="I95" s="25"/>
      <c r="J95" s="25"/>
      <c r="K95" s="25"/>
      <c r="L95" s="25"/>
      <c r="M95" s="25"/>
      <c r="N95" s="25"/>
      <c r="O95" s="25"/>
      <c r="P95" s="27"/>
      <c r="Q95" s="25"/>
      <c r="R95" s="27">
        <f>R94</f>
        <v>-6601</v>
      </c>
    </row>
    <row r="96" spans="1:18" ht="30" customHeight="1" x14ac:dyDescent="0.25">
      <c r="A96" s="22"/>
      <c r="B96" s="22" t="s">
        <v>67</v>
      </c>
      <c r="C96" s="22"/>
      <c r="D96" s="22"/>
      <c r="E96" s="22"/>
      <c r="F96" s="24"/>
      <c r="G96" s="22"/>
      <c r="H96" s="22"/>
      <c r="I96" s="22"/>
      <c r="J96" s="22"/>
      <c r="K96" s="22"/>
      <c r="L96" s="22"/>
      <c r="M96" s="22"/>
      <c r="N96" s="22"/>
      <c r="O96" s="22"/>
      <c r="P96" s="23"/>
      <c r="Q96" s="22"/>
      <c r="R96" s="23">
        <v>243782.47</v>
      </c>
    </row>
    <row r="97" spans="1:18" x14ac:dyDescent="0.25">
      <c r="A97" s="25"/>
      <c r="B97" s="25" t="s">
        <v>68</v>
      </c>
      <c r="C97" s="25"/>
      <c r="D97" s="25"/>
      <c r="E97" s="25"/>
      <c r="F97" s="26"/>
      <c r="G97" s="25"/>
      <c r="H97" s="25"/>
      <c r="I97" s="25"/>
      <c r="J97" s="25"/>
      <c r="K97" s="25"/>
      <c r="L97" s="25"/>
      <c r="M97" s="25"/>
      <c r="N97" s="25"/>
      <c r="O97" s="25"/>
      <c r="P97" s="27"/>
      <c r="Q97" s="25"/>
      <c r="R97" s="27">
        <v>243782.47</v>
      </c>
    </row>
    <row r="98" spans="1:18" ht="30" customHeight="1" x14ac:dyDescent="0.25">
      <c r="A98" s="22"/>
      <c r="B98" s="22" t="s">
        <v>271</v>
      </c>
      <c r="C98" s="22"/>
      <c r="D98" s="22"/>
      <c r="E98" s="22"/>
      <c r="F98" s="24"/>
      <c r="G98" s="22"/>
      <c r="H98" s="22"/>
      <c r="I98" s="22"/>
      <c r="J98" s="22"/>
      <c r="K98" s="22"/>
      <c r="L98" s="22"/>
      <c r="M98" s="22"/>
      <c r="N98" s="22"/>
      <c r="O98" s="22"/>
      <c r="P98" s="23"/>
      <c r="Q98" s="22"/>
      <c r="R98" s="23">
        <v>0</v>
      </c>
    </row>
    <row r="99" spans="1:18" x14ac:dyDescent="0.25">
      <c r="A99" s="25"/>
      <c r="B99" s="25"/>
      <c r="C99" s="25"/>
      <c r="D99" s="25" t="s">
        <v>107</v>
      </c>
      <c r="E99" s="25"/>
      <c r="F99" s="26">
        <v>42164</v>
      </c>
      <c r="G99" s="25"/>
      <c r="H99" s="25" t="s">
        <v>287</v>
      </c>
      <c r="I99" s="25"/>
      <c r="J99" s="25" t="s">
        <v>240</v>
      </c>
      <c r="K99" s="25"/>
      <c r="L99" s="25" t="s">
        <v>345</v>
      </c>
      <c r="M99" s="25"/>
      <c r="N99" s="25" t="s">
        <v>39</v>
      </c>
      <c r="O99" s="25"/>
      <c r="P99" s="27">
        <v>-585</v>
      </c>
      <c r="Q99" s="25"/>
      <c r="R99" s="27">
        <f t="shared" ref="R99:R115" si="3">ROUND(R98+P99,5)</f>
        <v>-585</v>
      </c>
    </row>
    <row r="100" spans="1:18" x14ac:dyDescent="0.25">
      <c r="A100" s="25"/>
      <c r="B100" s="25"/>
      <c r="C100" s="25"/>
      <c r="D100" s="25" t="s">
        <v>107</v>
      </c>
      <c r="E100" s="25"/>
      <c r="F100" s="26">
        <v>42185</v>
      </c>
      <c r="G100" s="25"/>
      <c r="H100" s="25" t="s">
        <v>289</v>
      </c>
      <c r="I100" s="25"/>
      <c r="J100" s="25" t="s">
        <v>318</v>
      </c>
      <c r="K100" s="25"/>
      <c r="L100" s="25" t="s">
        <v>346</v>
      </c>
      <c r="M100" s="25"/>
      <c r="N100" s="25" t="s">
        <v>39</v>
      </c>
      <c r="O100" s="25"/>
      <c r="P100" s="27">
        <v>-975</v>
      </c>
      <c r="Q100" s="25"/>
      <c r="R100" s="27">
        <f t="shared" si="3"/>
        <v>-1560</v>
      </c>
    </row>
    <row r="101" spans="1:18" x14ac:dyDescent="0.25">
      <c r="A101" s="25"/>
      <c r="B101" s="25"/>
      <c r="C101" s="25"/>
      <c r="D101" s="25" t="s">
        <v>278</v>
      </c>
      <c r="E101" s="25"/>
      <c r="F101" s="26">
        <v>42185</v>
      </c>
      <c r="G101" s="25"/>
      <c r="H101" s="25" t="s">
        <v>290</v>
      </c>
      <c r="I101" s="25"/>
      <c r="J101" s="25" t="s">
        <v>319</v>
      </c>
      <c r="K101" s="25"/>
      <c r="L101" s="25" t="s">
        <v>347</v>
      </c>
      <c r="M101" s="25"/>
      <c r="N101" s="25" t="s">
        <v>39</v>
      </c>
      <c r="O101" s="25"/>
      <c r="P101" s="27">
        <v>61</v>
      </c>
      <c r="Q101" s="25"/>
      <c r="R101" s="27">
        <f t="shared" si="3"/>
        <v>-1499</v>
      </c>
    </row>
    <row r="102" spans="1:18" x14ac:dyDescent="0.25">
      <c r="A102" s="25"/>
      <c r="B102" s="25"/>
      <c r="C102" s="25"/>
      <c r="D102" s="25" t="s">
        <v>107</v>
      </c>
      <c r="E102" s="25"/>
      <c r="F102" s="26">
        <v>42185</v>
      </c>
      <c r="G102" s="25"/>
      <c r="H102" s="25" t="s">
        <v>291</v>
      </c>
      <c r="I102" s="25"/>
      <c r="J102" s="25" t="s">
        <v>153</v>
      </c>
      <c r="K102" s="25"/>
      <c r="L102" s="25" t="s">
        <v>348</v>
      </c>
      <c r="M102" s="25"/>
      <c r="N102" s="25" t="s">
        <v>39</v>
      </c>
      <c r="O102" s="25"/>
      <c r="P102" s="27">
        <v>-1842.75</v>
      </c>
      <c r="Q102" s="25"/>
      <c r="R102" s="27">
        <f t="shared" si="3"/>
        <v>-3341.75</v>
      </c>
    </row>
    <row r="103" spans="1:18" x14ac:dyDescent="0.25">
      <c r="A103" s="25"/>
      <c r="B103" s="25"/>
      <c r="C103" s="25"/>
      <c r="D103" s="25" t="s">
        <v>107</v>
      </c>
      <c r="E103" s="25"/>
      <c r="F103" s="26">
        <v>42185</v>
      </c>
      <c r="G103" s="25"/>
      <c r="H103" s="25" t="s">
        <v>292</v>
      </c>
      <c r="I103" s="25"/>
      <c r="J103" s="25" t="s">
        <v>320</v>
      </c>
      <c r="K103" s="25"/>
      <c r="L103" s="25" t="s">
        <v>349</v>
      </c>
      <c r="M103" s="25"/>
      <c r="N103" s="25" t="s">
        <v>39</v>
      </c>
      <c r="O103" s="25"/>
      <c r="P103" s="27">
        <v>-2025</v>
      </c>
      <c r="Q103" s="25"/>
      <c r="R103" s="27">
        <f t="shared" si="3"/>
        <v>-5366.75</v>
      </c>
    </row>
    <row r="104" spans="1:18" x14ac:dyDescent="0.25">
      <c r="A104" s="25"/>
      <c r="B104" s="25"/>
      <c r="C104" s="25"/>
      <c r="D104" s="25" t="s">
        <v>107</v>
      </c>
      <c r="E104" s="25"/>
      <c r="F104" s="26">
        <v>42185</v>
      </c>
      <c r="G104" s="25"/>
      <c r="H104" s="25" t="s">
        <v>293</v>
      </c>
      <c r="I104" s="25"/>
      <c r="J104" s="25" t="s">
        <v>321</v>
      </c>
      <c r="K104" s="25"/>
      <c r="L104" s="25" t="s">
        <v>350</v>
      </c>
      <c r="M104" s="25"/>
      <c r="N104" s="25" t="s">
        <v>39</v>
      </c>
      <c r="O104" s="25"/>
      <c r="P104" s="27">
        <v>-331.25</v>
      </c>
      <c r="Q104" s="25"/>
      <c r="R104" s="27">
        <f t="shared" si="3"/>
        <v>-5698</v>
      </c>
    </row>
    <row r="105" spans="1:18" x14ac:dyDescent="0.25">
      <c r="A105" s="25"/>
      <c r="B105" s="25"/>
      <c r="C105" s="25"/>
      <c r="D105" s="25" t="s">
        <v>107</v>
      </c>
      <c r="E105" s="25"/>
      <c r="F105" s="26">
        <v>42185</v>
      </c>
      <c r="G105" s="25"/>
      <c r="H105" s="25" t="s">
        <v>294</v>
      </c>
      <c r="I105" s="25"/>
      <c r="J105" s="25" t="s">
        <v>322</v>
      </c>
      <c r="K105" s="25"/>
      <c r="L105" s="25" t="s">
        <v>351</v>
      </c>
      <c r="M105" s="25"/>
      <c r="N105" s="25" t="s">
        <v>39</v>
      </c>
      <c r="O105" s="25"/>
      <c r="P105" s="27">
        <v>-1560</v>
      </c>
      <c r="Q105" s="25"/>
      <c r="R105" s="27">
        <f t="shared" si="3"/>
        <v>-7258</v>
      </c>
    </row>
    <row r="106" spans="1:18" x14ac:dyDescent="0.25">
      <c r="A106" s="25"/>
      <c r="B106" s="25"/>
      <c r="C106" s="25"/>
      <c r="D106" s="25" t="s">
        <v>107</v>
      </c>
      <c r="E106" s="25"/>
      <c r="F106" s="26">
        <v>42185</v>
      </c>
      <c r="G106" s="25"/>
      <c r="H106" s="25" t="s">
        <v>295</v>
      </c>
      <c r="I106" s="25"/>
      <c r="J106" s="25" t="s">
        <v>154</v>
      </c>
      <c r="K106" s="25"/>
      <c r="L106" s="25" t="s">
        <v>350</v>
      </c>
      <c r="M106" s="25"/>
      <c r="N106" s="25" t="s">
        <v>39</v>
      </c>
      <c r="O106" s="25"/>
      <c r="P106" s="27">
        <v>-312.5</v>
      </c>
      <c r="Q106" s="25"/>
      <c r="R106" s="27">
        <f t="shared" si="3"/>
        <v>-7570.5</v>
      </c>
    </row>
    <row r="107" spans="1:18" x14ac:dyDescent="0.25">
      <c r="A107" s="25"/>
      <c r="B107" s="25"/>
      <c r="C107" s="25"/>
      <c r="D107" s="25" t="s">
        <v>107</v>
      </c>
      <c r="E107" s="25"/>
      <c r="F107" s="26">
        <v>42185</v>
      </c>
      <c r="G107" s="25"/>
      <c r="H107" s="25" t="s">
        <v>295</v>
      </c>
      <c r="I107" s="25"/>
      <c r="J107" s="25" t="s">
        <v>154</v>
      </c>
      <c r="K107" s="25"/>
      <c r="L107" s="25" t="s">
        <v>352</v>
      </c>
      <c r="M107" s="25"/>
      <c r="N107" s="25" t="s">
        <v>39</v>
      </c>
      <c r="O107" s="25"/>
      <c r="P107" s="27">
        <v>-10</v>
      </c>
      <c r="Q107" s="25"/>
      <c r="R107" s="27">
        <f t="shared" si="3"/>
        <v>-7580.5</v>
      </c>
    </row>
    <row r="108" spans="1:18" x14ac:dyDescent="0.25">
      <c r="A108" s="25"/>
      <c r="B108" s="25"/>
      <c r="C108" s="25"/>
      <c r="D108" s="25" t="s">
        <v>107</v>
      </c>
      <c r="E108" s="25"/>
      <c r="F108" s="26">
        <v>42185</v>
      </c>
      <c r="G108" s="25"/>
      <c r="H108" s="25" t="s">
        <v>296</v>
      </c>
      <c r="I108" s="25"/>
      <c r="J108" s="25" t="s">
        <v>323</v>
      </c>
      <c r="K108" s="25"/>
      <c r="L108" s="25" t="s">
        <v>350</v>
      </c>
      <c r="M108" s="25"/>
      <c r="N108" s="25" t="s">
        <v>39</v>
      </c>
      <c r="O108" s="25"/>
      <c r="P108" s="27">
        <v>-325</v>
      </c>
      <c r="Q108" s="25"/>
      <c r="R108" s="27">
        <f t="shared" si="3"/>
        <v>-7905.5</v>
      </c>
    </row>
    <row r="109" spans="1:18" x14ac:dyDescent="0.25">
      <c r="A109" s="25"/>
      <c r="B109" s="25"/>
      <c r="C109" s="25"/>
      <c r="D109" s="25" t="s">
        <v>107</v>
      </c>
      <c r="E109" s="25"/>
      <c r="F109" s="26">
        <v>42185</v>
      </c>
      <c r="G109" s="25"/>
      <c r="H109" s="25" t="s">
        <v>297</v>
      </c>
      <c r="I109" s="25"/>
      <c r="J109" s="25" t="s">
        <v>324</v>
      </c>
      <c r="K109" s="25"/>
      <c r="L109" s="25" t="s">
        <v>350</v>
      </c>
      <c r="M109" s="25"/>
      <c r="N109" s="25" t="s">
        <v>39</v>
      </c>
      <c r="O109" s="25"/>
      <c r="P109" s="27">
        <v>-968.75</v>
      </c>
      <c r="Q109" s="25"/>
      <c r="R109" s="27">
        <f t="shared" si="3"/>
        <v>-8874.25</v>
      </c>
    </row>
    <row r="110" spans="1:18" x14ac:dyDescent="0.25">
      <c r="A110" s="25"/>
      <c r="B110" s="25"/>
      <c r="C110" s="25"/>
      <c r="D110" s="25" t="s">
        <v>107</v>
      </c>
      <c r="E110" s="25"/>
      <c r="F110" s="26">
        <v>42185</v>
      </c>
      <c r="G110" s="25"/>
      <c r="H110" s="25" t="s">
        <v>298</v>
      </c>
      <c r="I110" s="25"/>
      <c r="J110" s="25" t="s">
        <v>151</v>
      </c>
      <c r="K110" s="25"/>
      <c r="L110" s="25" t="s">
        <v>350</v>
      </c>
      <c r="M110" s="25"/>
      <c r="N110" s="25" t="s">
        <v>39</v>
      </c>
      <c r="O110" s="25"/>
      <c r="P110" s="27">
        <v>-7412.5</v>
      </c>
      <c r="Q110" s="25"/>
      <c r="R110" s="27">
        <f t="shared" si="3"/>
        <v>-16286.75</v>
      </c>
    </row>
    <row r="111" spans="1:18" x14ac:dyDescent="0.25">
      <c r="A111" s="25"/>
      <c r="B111" s="25"/>
      <c r="C111" s="25"/>
      <c r="D111" s="25" t="s">
        <v>107</v>
      </c>
      <c r="E111" s="25"/>
      <c r="F111" s="26">
        <v>42185</v>
      </c>
      <c r="G111" s="25"/>
      <c r="H111" s="25" t="s">
        <v>299</v>
      </c>
      <c r="I111" s="25"/>
      <c r="J111" s="25" t="s">
        <v>239</v>
      </c>
      <c r="K111" s="25"/>
      <c r="L111" s="25" t="s">
        <v>348</v>
      </c>
      <c r="M111" s="25"/>
      <c r="N111" s="25" t="s">
        <v>39</v>
      </c>
      <c r="O111" s="25"/>
      <c r="P111" s="27">
        <v>-2531.25</v>
      </c>
      <c r="Q111" s="25"/>
      <c r="R111" s="27">
        <f t="shared" si="3"/>
        <v>-18818</v>
      </c>
    </row>
    <row r="112" spans="1:18" x14ac:dyDescent="0.25">
      <c r="A112" s="25"/>
      <c r="B112" s="25"/>
      <c r="C112" s="25"/>
      <c r="D112" s="25" t="s">
        <v>107</v>
      </c>
      <c r="E112" s="25"/>
      <c r="F112" s="26">
        <v>42185</v>
      </c>
      <c r="G112" s="25"/>
      <c r="H112" s="25" t="s">
        <v>300</v>
      </c>
      <c r="I112" s="25"/>
      <c r="J112" s="25" t="s">
        <v>129</v>
      </c>
      <c r="K112" s="25"/>
      <c r="L112" s="25" t="s">
        <v>350</v>
      </c>
      <c r="M112" s="25"/>
      <c r="N112" s="25" t="s">
        <v>39</v>
      </c>
      <c r="O112" s="25"/>
      <c r="P112" s="27">
        <v>-350</v>
      </c>
      <c r="Q112" s="25"/>
      <c r="R112" s="27">
        <f t="shared" si="3"/>
        <v>-19168</v>
      </c>
    </row>
    <row r="113" spans="1:18" x14ac:dyDescent="0.25">
      <c r="A113" s="25"/>
      <c r="B113" s="25"/>
      <c r="C113" s="25"/>
      <c r="D113" s="25" t="s">
        <v>107</v>
      </c>
      <c r="E113" s="25"/>
      <c r="F113" s="26">
        <v>42185</v>
      </c>
      <c r="G113" s="25"/>
      <c r="H113" s="25" t="s">
        <v>301</v>
      </c>
      <c r="I113" s="25"/>
      <c r="J113" s="25" t="s">
        <v>319</v>
      </c>
      <c r="K113" s="25"/>
      <c r="L113" s="25" t="s">
        <v>353</v>
      </c>
      <c r="M113" s="25"/>
      <c r="N113" s="25" t="s">
        <v>39</v>
      </c>
      <c r="O113" s="25"/>
      <c r="P113" s="27">
        <v>-437.5</v>
      </c>
      <c r="Q113" s="25"/>
      <c r="R113" s="27">
        <f t="shared" si="3"/>
        <v>-19605.5</v>
      </c>
    </row>
    <row r="114" spans="1:18" x14ac:dyDescent="0.25">
      <c r="A114" s="25"/>
      <c r="B114" s="25"/>
      <c r="C114" s="25"/>
      <c r="D114" s="25" t="s">
        <v>107</v>
      </c>
      <c r="E114" s="25"/>
      <c r="F114" s="26">
        <v>42185</v>
      </c>
      <c r="G114" s="25"/>
      <c r="H114" s="25" t="s">
        <v>302</v>
      </c>
      <c r="I114" s="25"/>
      <c r="J114" s="25" t="s">
        <v>237</v>
      </c>
      <c r="K114" s="25"/>
      <c r="L114" s="25" t="s">
        <v>348</v>
      </c>
      <c r="M114" s="25"/>
      <c r="N114" s="25" t="s">
        <v>39</v>
      </c>
      <c r="O114" s="25"/>
      <c r="P114" s="27">
        <v>-681.25</v>
      </c>
      <c r="Q114" s="25"/>
      <c r="R114" s="27">
        <f t="shared" si="3"/>
        <v>-20286.75</v>
      </c>
    </row>
    <row r="115" spans="1:18" ht="15.75" thickBot="1" x14ac:dyDescent="0.3">
      <c r="A115" s="25"/>
      <c r="B115" s="25"/>
      <c r="C115" s="25"/>
      <c r="D115" s="25" t="s">
        <v>107</v>
      </c>
      <c r="E115" s="25"/>
      <c r="F115" s="26">
        <v>42185</v>
      </c>
      <c r="G115" s="25"/>
      <c r="H115" s="25" t="s">
        <v>292</v>
      </c>
      <c r="I115" s="25"/>
      <c r="J115" s="25" t="s">
        <v>320</v>
      </c>
      <c r="K115" s="25"/>
      <c r="L115" s="25" t="s">
        <v>354</v>
      </c>
      <c r="M115" s="25"/>
      <c r="N115" s="25" t="s">
        <v>39</v>
      </c>
      <c r="O115" s="25"/>
      <c r="P115" s="28">
        <v>65</v>
      </c>
      <c r="Q115" s="25"/>
      <c r="R115" s="28">
        <f t="shared" si="3"/>
        <v>-20221.75</v>
      </c>
    </row>
    <row r="116" spans="1:18" x14ac:dyDescent="0.25">
      <c r="A116" s="25"/>
      <c r="B116" s="25" t="s">
        <v>272</v>
      </c>
      <c r="C116" s="25"/>
      <c r="D116" s="25"/>
      <c r="E116" s="25"/>
      <c r="F116" s="26"/>
      <c r="G116" s="25"/>
      <c r="H116" s="25"/>
      <c r="I116" s="25"/>
      <c r="J116" s="25"/>
      <c r="K116" s="25"/>
      <c r="L116" s="25"/>
      <c r="M116" s="25"/>
      <c r="N116" s="25"/>
      <c r="O116" s="25"/>
      <c r="P116" s="27">
        <f>ROUND(SUM(P98:P115),5)</f>
        <v>-20221.75</v>
      </c>
      <c r="Q116" s="25"/>
      <c r="R116" s="27">
        <f>R115</f>
        <v>-20221.75</v>
      </c>
    </row>
    <row r="117" spans="1:18" ht="30" customHeight="1" x14ac:dyDescent="0.25">
      <c r="A117" s="22"/>
      <c r="B117" s="22" t="s">
        <v>213</v>
      </c>
      <c r="C117" s="22"/>
      <c r="D117" s="22"/>
      <c r="E117" s="22"/>
      <c r="F117" s="24"/>
      <c r="G117" s="22"/>
      <c r="H117" s="22"/>
      <c r="I117" s="22"/>
      <c r="J117" s="22"/>
      <c r="K117" s="22"/>
      <c r="L117" s="22"/>
      <c r="M117" s="22"/>
      <c r="N117" s="22"/>
      <c r="O117" s="22"/>
      <c r="P117" s="23"/>
      <c r="Q117" s="22"/>
      <c r="R117" s="23">
        <v>-125</v>
      </c>
    </row>
    <row r="118" spans="1:18" x14ac:dyDescent="0.25">
      <c r="A118" s="25"/>
      <c r="B118" s="25"/>
      <c r="C118" s="25"/>
      <c r="D118" s="25" t="s">
        <v>106</v>
      </c>
      <c r="E118" s="25"/>
      <c r="F118" s="26">
        <v>42160</v>
      </c>
      <c r="G118" s="25"/>
      <c r="H118" s="25"/>
      <c r="I118" s="25"/>
      <c r="J118" s="25" t="s">
        <v>313</v>
      </c>
      <c r="K118" s="25"/>
      <c r="L118" s="25" t="s">
        <v>269</v>
      </c>
      <c r="M118" s="25"/>
      <c r="N118" s="25" t="s">
        <v>37</v>
      </c>
      <c r="O118" s="25"/>
      <c r="P118" s="27">
        <v>-125</v>
      </c>
      <c r="Q118" s="25"/>
      <c r="R118" s="27">
        <f t="shared" ref="R118:R123" si="4">ROUND(R117+P118,5)</f>
        <v>-250</v>
      </c>
    </row>
    <row r="119" spans="1:18" x14ac:dyDescent="0.25">
      <c r="A119" s="25"/>
      <c r="B119" s="25"/>
      <c r="C119" s="25"/>
      <c r="D119" s="25" t="s">
        <v>107</v>
      </c>
      <c r="E119" s="25"/>
      <c r="F119" s="26">
        <v>42171</v>
      </c>
      <c r="G119" s="25"/>
      <c r="H119" s="25" t="s">
        <v>288</v>
      </c>
      <c r="I119" s="25"/>
      <c r="J119" s="25" t="s">
        <v>314</v>
      </c>
      <c r="K119" s="25"/>
      <c r="L119" s="25" t="s">
        <v>355</v>
      </c>
      <c r="M119" s="25"/>
      <c r="N119" s="25" t="s">
        <v>39</v>
      </c>
      <c r="O119" s="25"/>
      <c r="P119" s="27">
        <v>-125</v>
      </c>
      <c r="Q119" s="25"/>
      <c r="R119" s="27">
        <f t="shared" si="4"/>
        <v>-375</v>
      </c>
    </row>
    <row r="120" spans="1:18" x14ac:dyDescent="0.25">
      <c r="A120" s="25"/>
      <c r="B120" s="25"/>
      <c r="C120" s="25"/>
      <c r="D120" s="25" t="s">
        <v>106</v>
      </c>
      <c r="E120" s="25"/>
      <c r="F120" s="26">
        <v>42178</v>
      </c>
      <c r="G120" s="25"/>
      <c r="H120" s="25"/>
      <c r="I120" s="25"/>
      <c r="J120" s="25" t="s">
        <v>315</v>
      </c>
      <c r="K120" s="25"/>
      <c r="L120" s="25" t="s">
        <v>342</v>
      </c>
      <c r="M120" s="25"/>
      <c r="N120" s="25" t="s">
        <v>37</v>
      </c>
      <c r="O120" s="25"/>
      <c r="P120" s="27">
        <v>-25</v>
      </c>
      <c r="Q120" s="25"/>
      <c r="R120" s="27">
        <f t="shared" si="4"/>
        <v>-400</v>
      </c>
    </row>
    <row r="121" spans="1:18" x14ac:dyDescent="0.25">
      <c r="A121" s="25"/>
      <c r="B121" s="25"/>
      <c r="C121" s="25"/>
      <c r="D121" s="25" t="s">
        <v>107</v>
      </c>
      <c r="E121" s="25"/>
      <c r="F121" s="26">
        <v>42185</v>
      </c>
      <c r="G121" s="25"/>
      <c r="H121" s="25" t="s">
        <v>298</v>
      </c>
      <c r="I121" s="25"/>
      <c r="J121" s="25" t="s">
        <v>151</v>
      </c>
      <c r="K121" s="25"/>
      <c r="L121" s="25" t="s">
        <v>356</v>
      </c>
      <c r="M121" s="25"/>
      <c r="N121" s="25" t="s">
        <v>39</v>
      </c>
      <c r="O121" s="25"/>
      <c r="P121" s="27">
        <v>125</v>
      </c>
      <c r="Q121" s="25"/>
      <c r="R121" s="27">
        <f t="shared" si="4"/>
        <v>-275</v>
      </c>
    </row>
    <row r="122" spans="1:18" x14ac:dyDescent="0.25">
      <c r="A122" s="25"/>
      <c r="B122" s="25"/>
      <c r="C122" s="25"/>
      <c r="D122" s="25" t="s">
        <v>107</v>
      </c>
      <c r="E122" s="25"/>
      <c r="F122" s="26">
        <v>42185</v>
      </c>
      <c r="G122" s="25"/>
      <c r="H122" s="25" t="s">
        <v>302</v>
      </c>
      <c r="I122" s="25"/>
      <c r="J122" s="25" t="s">
        <v>237</v>
      </c>
      <c r="K122" s="25"/>
      <c r="L122" s="25" t="s">
        <v>357</v>
      </c>
      <c r="M122" s="25"/>
      <c r="N122" s="25" t="s">
        <v>39</v>
      </c>
      <c r="O122" s="25"/>
      <c r="P122" s="27">
        <v>125</v>
      </c>
      <c r="Q122" s="25"/>
      <c r="R122" s="27">
        <f t="shared" si="4"/>
        <v>-150</v>
      </c>
    </row>
    <row r="123" spans="1:18" ht="15.75" thickBot="1" x14ac:dyDescent="0.3">
      <c r="A123" s="25"/>
      <c r="B123" s="25"/>
      <c r="C123" s="25"/>
      <c r="D123" s="25" t="s">
        <v>107</v>
      </c>
      <c r="E123" s="25"/>
      <c r="F123" s="26">
        <v>42185</v>
      </c>
      <c r="G123" s="25"/>
      <c r="H123" s="25" t="s">
        <v>299</v>
      </c>
      <c r="I123" s="25"/>
      <c r="J123" s="25" t="s">
        <v>239</v>
      </c>
      <c r="K123" s="25"/>
      <c r="L123" s="25" t="s">
        <v>358</v>
      </c>
      <c r="M123" s="25"/>
      <c r="N123" s="25" t="s">
        <v>39</v>
      </c>
      <c r="O123" s="25"/>
      <c r="P123" s="28">
        <v>125</v>
      </c>
      <c r="Q123" s="25"/>
      <c r="R123" s="28">
        <f t="shared" si="4"/>
        <v>-25</v>
      </c>
    </row>
    <row r="124" spans="1:18" x14ac:dyDescent="0.25">
      <c r="A124" s="25"/>
      <c r="B124" s="25" t="s">
        <v>214</v>
      </c>
      <c r="C124" s="25"/>
      <c r="D124" s="25"/>
      <c r="E124" s="25"/>
      <c r="F124" s="26"/>
      <c r="G124" s="25"/>
      <c r="H124" s="25"/>
      <c r="I124" s="25"/>
      <c r="J124" s="25"/>
      <c r="K124" s="25"/>
      <c r="L124" s="25"/>
      <c r="M124" s="25"/>
      <c r="N124" s="25"/>
      <c r="O124" s="25"/>
      <c r="P124" s="27">
        <f>ROUND(SUM(P117:P123),5)</f>
        <v>100</v>
      </c>
      <c r="Q124" s="25"/>
      <c r="R124" s="27">
        <f>R123</f>
        <v>-25</v>
      </c>
    </row>
    <row r="125" spans="1:18" ht="30" customHeight="1" x14ac:dyDescent="0.25">
      <c r="A125" s="22"/>
      <c r="B125" s="22" t="s">
        <v>215</v>
      </c>
      <c r="C125" s="22"/>
      <c r="D125" s="22"/>
      <c r="E125" s="22"/>
      <c r="F125" s="24"/>
      <c r="G125" s="22"/>
      <c r="H125" s="22"/>
      <c r="I125" s="22"/>
      <c r="J125" s="22"/>
      <c r="K125" s="22"/>
      <c r="L125" s="22"/>
      <c r="M125" s="22"/>
      <c r="N125" s="22"/>
      <c r="O125" s="22"/>
      <c r="P125" s="23"/>
      <c r="Q125" s="22"/>
      <c r="R125" s="23">
        <v>6780</v>
      </c>
    </row>
    <row r="126" spans="1:18" x14ac:dyDescent="0.25">
      <c r="A126" s="25"/>
      <c r="B126" s="25"/>
      <c r="C126" s="25"/>
      <c r="D126" s="25" t="s">
        <v>107</v>
      </c>
      <c r="E126" s="25"/>
      <c r="F126" s="26">
        <v>42164</v>
      </c>
      <c r="G126" s="25"/>
      <c r="H126" s="25" t="s">
        <v>287</v>
      </c>
      <c r="I126" s="25"/>
      <c r="J126" s="25" t="s">
        <v>240</v>
      </c>
      <c r="K126" s="25"/>
      <c r="L126" s="25" t="s">
        <v>359</v>
      </c>
      <c r="M126" s="25"/>
      <c r="N126" s="25" t="s">
        <v>39</v>
      </c>
      <c r="O126" s="25"/>
      <c r="P126" s="27">
        <v>-25000</v>
      </c>
      <c r="Q126" s="25"/>
      <c r="R126" s="27">
        <f>ROUND(R125+P126,5)</f>
        <v>-18220</v>
      </c>
    </row>
    <row r="127" spans="1:18" ht="15.75" thickBot="1" x14ac:dyDescent="0.3">
      <c r="A127" s="25"/>
      <c r="B127" s="25"/>
      <c r="C127" s="25"/>
      <c r="D127" s="25" t="s">
        <v>104</v>
      </c>
      <c r="E127" s="25"/>
      <c r="F127" s="26">
        <v>42178</v>
      </c>
      <c r="G127" s="25"/>
      <c r="H127" s="25"/>
      <c r="I127" s="25"/>
      <c r="J127" s="25" t="s">
        <v>309</v>
      </c>
      <c r="K127" s="25"/>
      <c r="L127" s="25" t="s">
        <v>335</v>
      </c>
      <c r="M127" s="25"/>
      <c r="N127" s="25" t="s">
        <v>33</v>
      </c>
      <c r="O127" s="25"/>
      <c r="P127" s="28">
        <v>450</v>
      </c>
      <c r="Q127" s="25"/>
      <c r="R127" s="28">
        <f>ROUND(R126+P127,5)</f>
        <v>-17770</v>
      </c>
    </row>
    <row r="128" spans="1:18" x14ac:dyDescent="0.25">
      <c r="A128" s="25"/>
      <c r="B128" s="25" t="s">
        <v>216</v>
      </c>
      <c r="C128" s="25"/>
      <c r="D128" s="25"/>
      <c r="E128" s="25"/>
      <c r="F128" s="26"/>
      <c r="G128" s="25"/>
      <c r="H128" s="25"/>
      <c r="I128" s="25"/>
      <c r="J128" s="25"/>
      <c r="K128" s="25"/>
      <c r="L128" s="25"/>
      <c r="M128" s="25"/>
      <c r="N128" s="25"/>
      <c r="O128" s="25"/>
      <c r="P128" s="27">
        <v>-24550</v>
      </c>
      <c r="Q128" s="25"/>
      <c r="R128" s="27">
        <v>-17770</v>
      </c>
    </row>
    <row r="129" spans="1:18" ht="30" customHeight="1" x14ac:dyDescent="0.25">
      <c r="A129" s="22"/>
      <c r="B129" s="22" t="s">
        <v>273</v>
      </c>
      <c r="C129" s="22"/>
      <c r="D129" s="22"/>
      <c r="E129" s="22"/>
      <c r="F129" s="24"/>
      <c r="G129" s="22"/>
      <c r="H129" s="22"/>
      <c r="I129" s="22"/>
      <c r="J129" s="22"/>
      <c r="K129" s="22"/>
      <c r="L129" s="22"/>
      <c r="M129" s="22"/>
      <c r="N129" s="22"/>
      <c r="O129" s="22"/>
      <c r="P129" s="23"/>
      <c r="Q129" s="22"/>
      <c r="R129" s="23">
        <v>0</v>
      </c>
    </row>
    <row r="130" spans="1:18" x14ac:dyDescent="0.25">
      <c r="A130" s="25"/>
      <c r="B130" s="25"/>
      <c r="C130" s="25"/>
      <c r="D130" s="25" t="s">
        <v>107</v>
      </c>
      <c r="E130" s="25"/>
      <c r="F130" s="26">
        <v>42185</v>
      </c>
      <c r="G130" s="25"/>
      <c r="H130" s="25" t="s">
        <v>291</v>
      </c>
      <c r="I130" s="25"/>
      <c r="J130" s="25" t="s">
        <v>153</v>
      </c>
      <c r="K130" s="25"/>
      <c r="L130" s="25" t="s">
        <v>360</v>
      </c>
      <c r="M130" s="25"/>
      <c r="N130" s="25" t="s">
        <v>39</v>
      </c>
      <c r="O130" s="25"/>
      <c r="P130" s="27">
        <v>-637.88</v>
      </c>
      <c r="Q130" s="25"/>
      <c r="R130" s="27">
        <f t="shared" ref="R130:R139" si="5">ROUND(R129+P130,5)</f>
        <v>-637.88</v>
      </c>
    </row>
    <row r="131" spans="1:18" x14ac:dyDescent="0.25">
      <c r="A131" s="25"/>
      <c r="B131" s="25"/>
      <c r="C131" s="25"/>
      <c r="D131" s="25" t="s">
        <v>107</v>
      </c>
      <c r="E131" s="25"/>
      <c r="F131" s="26">
        <v>42185</v>
      </c>
      <c r="G131" s="25"/>
      <c r="H131" s="25" t="s">
        <v>292</v>
      </c>
      <c r="I131" s="25"/>
      <c r="J131" s="25" t="s">
        <v>320</v>
      </c>
      <c r="K131" s="25"/>
      <c r="L131" s="25" t="s">
        <v>361</v>
      </c>
      <c r="M131" s="25"/>
      <c r="N131" s="25" t="s">
        <v>39</v>
      </c>
      <c r="O131" s="25"/>
      <c r="P131" s="27">
        <v>-91.13</v>
      </c>
      <c r="Q131" s="25"/>
      <c r="R131" s="27">
        <f t="shared" si="5"/>
        <v>-729.01</v>
      </c>
    </row>
    <row r="132" spans="1:18" x14ac:dyDescent="0.25">
      <c r="A132" s="25"/>
      <c r="B132" s="25"/>
      <c r="C132" s="25"/>
      <c r="D132" s="25" t="s">
        <v>107</v>
      </c>
      <c r="E132" s="25"/>
      <c r="F132" s="26">
        <v>42185</v>
      </c>
      <c r="G132" s="25"/>
      <c r="H132" s="25" t="s">
        <v>293</v>
      </c>
      <c r="I132" s="25"/>
      <c r="J132" s="25" t="s">
        <v>321</v>
      </c>
      <c r="K132" s="25"/>
      <c r="L132" s="25" t="s">
        <v>362</v>
      </c>
      <c r="M132" s="25"/>
      <c r="N132" s="25" t="s">
        <v>39</v>
      </c>
      <c r="O132" s="25"/>
      <c r="P132" s="27">
        <v>-59.63</v>
      </c>
      <c r="Q132" s="25"/>
      <c r="R132" s="27">
        <f t="shared" si="5"/>
        <v>-788.64</v>
      </c>
    </row>
    <row r="133" spans="1:18" x14ac:dyDescent="0.25">
      <c r="A133" s="25"/>
      <c r="B133" s="25"/>
      <c r="C133" s="25"/>
      <c r="D133" s="25" t="s">
        <v>107</v>
      </c>
      <c r="E133" s="25"/>
      <c r="F133" s="26">
        <v>42185</v>
      </c>
      <c r="G133" s="25"/>
      <c r="H133" s="25" t="s">
        <v>295</v>
      </c>
      <c r="I133" s="25"/>
      <c r="J133" s="25" t="s">
        <v>154</v>
      </c>
      <c r="K133" s="25"/>
      <c r="L133" s="25" t="s">
        <v>360</v>
      </c>
      <c r="M133" s="25"/>
      <c r="N133" s="25" t="s">
        <v>39</v>
      </c>
      <c r="O133" s="25"/>
      <c r="P133" s="27">
        <v>-67.5</v>
      </c>
      <c r="Q133" s="25"/>
      <c r="R133" s="27">
        <f t="shared" si="5"/>
        <v>-856.14</v>
      </c>
    </row>
    <row r="134" spans="1:18" x14ac:dyDescent="0.25">
      <c r="A134" s="25"/>
      <c r="B134" s="25"/>
      <c r="C134" s="25"/>
      <c r="D134" s="25" t="s">
        <v>107</v>
      </c>
      <c r="E134" s="25"/>
      <c r="F134" s="26">
        <v>42185</v>
      </c>
      <c r="G134" s="25"/>
      <c r="H134" s="25" t="s">
        <v>296</v>
      </c>
      <c r="I134" s="25"/>
      <c r="J134" s="25" t="s">
        <v>323</v>
      </c>
      <c r="K134" s="25"/>
      <c r="L134" s="25" t="s">
        <v>363</v>
      </c>
      <c r="M134" s="25"/>
      <c r="N134" s="25" t="s">
        <v>39</v>
      </c>
      <c r="O134" s="25"/>
      <c r="P134" s="27">
        <v>-58.5</v>
      </c>
      <c r="Q134" s="25"/>
      <c r="R134" s="27">
        <f t="shared" si="5"/>
        <v>-914.64</v>
      </c>
    </row>
    <row r="135" spans="1:18" x14ac:dyDescent="0.25">
      <c r="A135" s="25"/>
      <c r="B135" s="25"/>
      <c r="C135" s="25"/>
      <c r="D135" s="25" t="s">
        <v>107</v>
      </c>
      <c r="E135" s="25"/>
      <c r="F135" s="26">
        <v>42185</v>
      </c>
      <c r="G135" s="25"/>
      <c r="H135" s="25" t="s">
        <v>297</v>
      </c>
      <c r="I135" s="25"/>
      <c r="J135" s="25" t="s">
        <v>324</v>
      </c>
      <c r="K135" s="25"/>
      <c r="L135" s="25" t="s">
        <v>363</v>
      </c>
      <c r="M135" s="25"/>
      <c r="N135" s="25" t="s">
        <v>39</v>
      </c>
      <c r="O135" s="25"/>
      <c r="P135" s="27">
        <v>-174.38</v>
      </c>
      <c r="Q135" s="25"/>
      <c r="R135" s="27">
        <f t="shared" si="5"/>
        <v>-1089.02</v>
      </c>
    </row>
    <row r="136" spans="1:18" x14ac:dyDescent="0.25">
      <c r="A136" s="25"/>
      <c r="B136" s="25"/>
      <c r="C136" s="25"/>
      <c r="D136" s="25" t="s">
        <v>107</v>
      </c>
      <c r="E136" s="25"/>
      <c r="F136" s="26">
        <v>42185</v>
      </c>
      <c r="G136" s="25"/>
      <c r="H136" s="25" t="s">
        <v>299</v>
      </c>
      <c r="I136" s="25"/>
      <c r="J136" s="25" t="s">
        <v>239</v>
      </c>
      <c r="K136" s="25"/>
      <c r="L136" s="25" t="s">
        <v>364</v>
      </c>
      <c r="M136" s="25"/>
      <c r="N136" s="25" t="s">
        <v>39</v>
      </c>
      <c r="O136" s="25"/>
      <c r="P136" s="27">
        <v>-455.63</v>
      </c>
      <c r="Q136" s="25"/>
      <c r="R136" s="27">
        <f t="shared" si="5"/>
        <v>-1544.65</v>
      </c>
    </row>
    <row r="137" spans="1:18" x14ac:dyDescent="0.25">
      <c r="A137" s="25"/>
      <c r="B137" s="25"/>
      <c r="C137" s="25"/>
      <c r="D137" s="25" t="s">
        <v>107</v>
      </c>
      <c r="E137" s="25"/>
      <c r="F137" s="26">
        <v>42185</v>
      </c>
      <c r="G137" s="25"/>
      <c r="H137" s="25" t="s">
        <v>300</v>
      </c>
      <c r="I137" s="25"/>
      <c r="J137" s="25" t="s">
        <v>129</v>
      </c>
      <c r="K137" s="25"/>
      <c r="L137" s="25" t="s">
        <v>364</v>
      </c>
      <c r="M137" s="25"/>
      <c r="N137" s="25" t="s">
        <v>39</v>
      </c>
      <c r="O137" s="25"/>
      <c r="P137" s="27">
        <v>-63</v>
      </c>
      <c r="Q137" s="25"/>
      <c r="R137" s="27">
        <f t="shared" si="5"/>
        <v>-1607.65</v>
      </c>
    </row>
    <row r="138" spans="1:18" x14ac:dyDescent="0.25">
      <c r="A138" s="25"/>
      <c r="B138" s="25"/>
      <c r="C138" s="25"/>
      <c r="D138" s="25" t="s">
        <v>107</v>
      </c>
      <c r="E138" s="25"/>
      <c r="F138" s="26">
        <v>42185</v>
      </c>
      <c r="G138" s="25"/>
      <c r="H138" s="25" t="s">
        <v>301</v>
      </c>
      <c r="I138" s="25"/>
      <c r="J138" s="25" t="s">
        <v>319</v>
      </c>
      <c r="K138" s="25"/>
      <c r="L138" s="25" t="s">
        <v>364</v>
      </c>
      <c r="M138" s="25"/>
      <c r="N138" s="25" t="s">
        <v>39</v>
      </c>
      <c r="O138" s="25"/>
      <c r="P138" s="27">
        <v>-78.75</v>
      </c>
      <c r="Q138" s="25"/>
      <c r="R138" s="27">
        <f t="shared" si="5"/>
        <v>-1686.4</v>
      </c>
    </row>
    <row r="139" spans="1:18" ht="15.75" thickBot="1" x14ac:dyDescent="0.3">
      <c r="A139" s="25"/>
      <c r="B139" s="25"/>
      <c r="C139" s="25"/>
      <c r="D139" s="25" t="s">
        <v>107</v>
      </c>
      <c r="E139" s="25"/>
      <c r="F139" s="26">
        <v>42185</v>
      </c>
      <c r="G139" s="25"/>
      <c r="H139" s="25" t="s">
        <v>302</v>
      </c>
      <c r="I139" s="25"/>
      <c r="J139" s="25" t="s">
        <v>237</v>
      </c>
      <c r="K139" s="25"/>
      <c r="L139" s="25" t="s">
        <v>364</v>
      </c>
      <c r="M139" s="25"/>
      <c r="N139" s="25" t="s">
        <v>39</v>
      </c>
      <c r="O139" s="25"/>
      <c r="P139" s="28">
        <v>-122.63</v>
      </c>
      <c r="Q139" s="25"/>
      <c r="R139" s="28">
        <f t="shared" si="5"/>
        <v>-1809.03</v>
      </c>
    </row>
    <row r="140" spans="1:18" x14ac:dyDescent="0.25">
      <c r="A140" s="25"/>
      <c r="B140" s="25" t="s">
        <v>274</v>
      </c>
      <c r="C140" s="25"/>
      <c r="D140" s="25"/>
      <c r="E140" s="25"/>
      <c r="F140" s="26"/>
      <c r="G140" s="25"/>
      <c r="H140" s="25"/>
      <c r="I140" s="25"/>
      <c r="J140" s="25"/>
      <c r="K140" s="25"/>
      <c r="L140" s="25"/>
      <c r="M140" s="25"/>
      <c r="N140" s="25"/>
      <c r="O140" s="25"/>
      <c r="P140" s="27">
        <f>ROUND(SUM(P129:P139),5)</f>
        <v>-1809.03</v>
      </c>
      <c r="Q140" s="25"/>
      <c r="R140" s="27">
        <f>R139</f>
        <v>-1809.03</v>
      </c>
    </row>
    <row r="141" spans="1:18" ht="30" customHeight="1" x14ac:dyDescent="0.25">
      <c r="A141" s="22"/>
      <c r="B141" s="22" t="s">
        <v>69</v>
      </c>
      <c r="C141" s="22"/>
      <c r="D141" s="22"/>
      <c r="E141" s="22"/>
      <c r="F141" s="24"/>
      <c r="G141" s="22"/>
      <c r="H141" s="22"/>
      <c r="I141" s="22"/>
      <c r="J141" s="22"/>
      <c r="K141" s="22"/>
      <c r="L141" s="22"/>
      <c r="M141" s="22"/>
      <c r="N141" s="22"/>
      <c r="O141" s="22"/>
      <c r="P141" s="23"/>
      <c r="Q141" s="22"/>
      <c r="R141" s="23">
        <v>-35</v>
      </c>
    </row>
    <row r="142" spans="1:18" x14ac:dyDescent="0.25">
      <c r="A142" s="25"/>
      <c r="B142" s="25" t="s">
        <v>70</v>
      </c>
      <c r="C142" s="25"/>
      <c r="D142" s="25"/>
      <c r="E142" s="25"/>
      <c r="F142" s="26"/>
      <c r="G142" s="25"/>
      <c r="H142" s="25"/>
      <c r="I142" s="25"/>
      <c r="J142" s="25"/>
      <c r="K142" s="25"/>
      <c r="L142" s="25"/>
      <c r="M142" s="25"/>
      <c r="N142" s="25"/>
      <c r="O142" s="25"/>
      <c r="P142" s="27"/>
      <c r="Q142" s="25"/>
      <c r="R142" s="27">
        <f>R141</f>
        <v>-35</v>
      </c>
    </row>
    <row r="143" spans="1:18" ht="30" customHeight="1" x14ac:dyDescent="0.25">
      <c r="A143" s="22"/>
      <c r="B143" s="22" t="s">
        <v>71</v>
      </c>
      <c r="C143" s="22"/>
      <c r="D143" s="22"/>
      <c r="E143" s="22"/>
      <c r="F143" s="24"/>
      <c r="G143" s="22"/>
      <c r="H143" s="22"/>
      <c r="I143" s="22"/>
      <c r="J143" s="22"/>
      <c r="K143" s="22"/>
      <c r="L143" s="22"/>
      <c r="M143" s="22"/>
      <c r="N143" s="22"/>
      <c r="O143" s="22"/>
      <c r="P143" s="23"/>
      <c r="Q143" s="22"/>
      <c r="R143" s="23">
        <v>-327500</v>
      </c>
    </row>
    <row r="144" spans="1:18" ht="15.75" thickBot="1" x14ac:dyDescent="0.3">
      <c r="A144" s="21"/>
      <c r="B144" s="21"/>
      <c r="C144" s="21"/>
      <c r="D144" s="25" t="s">
        <v>107</v>
      </c>
      <c r="E144" s="25"/>
      <c r="F144" s="26">
        <v>42156</v>
      </c>
      <c r="G144" s="25"/>
      <c r="H144" s="25" t="s">
        <v>286</v>
      </c>
      <c r="I144" s="25"/>
      <c r="J144" s="25" t="s">
        <v>317</v>
      </c>
      <c r="K144" s="25"/>
      <c r="L144" s="25" t="s">
        <v>365</v>
      </c>
      <c r="M144" s="25"/>
      <c r="N144" s="25" t="s">
        <v>39</v>
      </c>
      <c r="O144" s="25"/>
      <c r="P144" s="28">
        <v>-10000</v>
      </c>
      <c r="Q144" s="25"/>
      <c r="R144" s="28">
        <f>ROUND(R143+P144,5)</f>
        <v>-337500</v>
      </c>
    </row>
    <row r="145" spans="1:18" x14ac:dyDescent="0.25">
      <c r="A145" s="25"/>
      <c r="B145" s="25" t="s">
        <v>72</v>
      </c>
      <c r="C145" s="25"/>
      <c r="D145" s="25"/>
      <c r="E145" s="25"/>
      <c r="F145" s="26"/>
      <c r="G145" s="25"/>
      <c r="H145" s="25"/>
      <c r="I145" s="25"/>
      <c r="J145" s="25"/>
      <c r="K145" s="25"/>
      <c r="L145" s="25"/>
      <c r="M145" s="25"/>
      <c r="N145" s="25"/>
      <c r="O145" s="25"/>
      <c r="P145" s="27">
        <f>ROUND(SUM(P143:P144),5)</f>
        <v>-10000</v>
      </c>
      <c r="Q145" s="25"/>
      <c r="R145" s="27">
        <f>R144</f>
        <v>-337500</v>
      </c>
    </row>
    <row r="146" spans="1:18" ht="30" customHeight="1" x14ac:dyDescent="0.25">
      <c r="A146" s="22"/>
      <c r="B146" s="22" t="s">
        <v>73</v>
      </c>
      <c r="C146" s="22"/>
      <c r="D146" s="22"/>
      <c r="E146" s="22"/>
      <c r="F146" s="24"/>
      <c r="G146" s="22"/>
      <c r="H146" s="22"/>
      <c r="I146" s="22"/>
      <c r="J146" s="22"/>
      <c r="K146" s="22"/>
      <c r="L146" s="22"/>
      <c r="M146" s="22"/>
      <c r="N146" s="22"/>
      <c r="O146" s="22"/>
      <c r="P146" s="23"/>
      <c r="Q146" s="22"/>
      <c r="R146" s="23">
        <v>1318.88</v>
      </c>
    </row>
    <row r="147" spans="1:18" x14ac:dyDescent="0.25">
      <c r="A147" s="22"/>
      <c r="B147" s="22"/>
      <c r="C147" s="22" t="s">
        <v>74</v>
      </c>
      <c r="D147" s="22"/>
      <c r="E147" s="22"/>
      <c r="F147" s="24"/>
      <c r="G147" s="22"/>
      <c r="H147" s="22"/>
      <c r="I147" s="22"/>
      <c r="J147" s="22"/>
      <c r="K147" s="22"/>
      <c r="L147" s="22"/>
      <c r="M147" s="22"/>
      <c r="N147" s="22"/>
      <c r="O147" s="22"/>
      <c r="P147" s="23"/>
      <c r="Q147" s="22"/>
      <c r="R147" s="23">
        <v>718.88</v>
      </c>
    </row>
    <row r="148" spans="1:18" ht="15.75" thickBot="1" x14ac:dyDescent="0.3">
      <c r="A148" s="21"/>
      <c r="B148" s="21"/>
      <c r="C148" s="21"/>
      <c r="D148" s="25" t="s">
        <v>104</v>
      </c>
      <c r="E148" s="25"/>
      <c r="F148" s="26">
        <v>42166</v>
      </c>
      <c r="G148" s="25"/>
      <c r="H148" s="25" t="s">
        <v>281</v>
      </c>
      <c r="I148" s="25"/>
      <c r="J148" s="25" t="s">
        <v>120</v>
      </c>
      <c r="K148" s="25"/>
      <c r="L148" s="25" t="s">
        <v>330</v>
      </c>
      <c r="M148" s="25"/>
      <c r="N148" s="25" t="s">
        <v>33</v>
      </c>
      <c r="O148" s="25"/>
      <c r="P148" s="28">
        <v>322.85000000000002</v>
      </c>
      <c r="Q148" s="25"/>
      <c r="R148" s="28">
        <f>ROUND(R147+P148,5)</f>
        <v>1041.73</v>
      </c>
    </row>
    <row r="149" spans="1:18" x14ac:dyDescent="0.25">
      <c r="A149" s="25"/>
      <c r="B149" s="25"/>
      <c r="C149" s="25" t="s">
        <v>75</v>
      </c>
      <c r="D149" s="25"/>
      <c r="E149" s="25"/>
      <c r="F149" s="26"/>
      <c r="G149" s="25"/>
      <c r="H149" s="25"/>
      <c r="I149" s="25"/>
      <c r="J149" s="25"/>
      <c r="K149" s="25"/>
      <c r="L149" s="25"/>
      <c r="M149" s="25"/>
      <c r="N149" s="25"/>
      <c r="O149" s="25"/>
      <c r="P149" s="27">
        <f>ROUND(SUM(P147:P148),5)</f>
        <v>322.85000000000002</v>
      </c>
      <c r="Q149" s="25"/>
      <c r="R149" s="27">
        <f>R148</f>
        <v>1041.73</v>
      </c>
    </row>
    <row r="150" spans="1:18" ht="30" customHeight="1" x14ac:dyDescent="0.25">
      <c r="A150" s="22"/>
      <c r="B150" s="22"/>
      <c r="C150" s="22" t="s">
        <v>76</v>
      </c>
      <c r="D150" s="22"/>
      <c r="E150" s="22"/>
      <c r="F150" s="24"/>
      <c r="G150" s="22"/>
      <c r="H150" s="22"/>
      <c r="I150" s="22"/>
      <c r="J150" s="22"/>
      <c r="K150" s="22"/>
      <c r="L150" s="22"/>
      <c r="M150" s="22"/>
      <c r="N150" s="22"/>
      <c r="O150" s="22"/>
      <c r="P150" s="23"/>
      <c r="Q150" s="22"/>
      <c r="R150" s="23">
        <v>600</v>
      </c>
    </row>
    <row r="151" spans="1:18" ht="15.75" thickBot="1" x14ac:dyDescent="0.3">
      <c r="A151" s="21"/>
      <c r="B151" s="21"/>
      <c r="C151" s="21"/>
      <c r="D151" s="25" t="s">
        <v>104</v>
      </c>
      <c r="E151" s="25"/>
      <c r="F151" s="26">
        <v>42178</v>
      </c>
      <c r="G151" s="25"/>
      <c r="H151" s="25"/>
      <c r="I151" s="25"/>
      <c r="J151" s="25" t="s">
        <v>142</v>
      </c>
      <c r="K151" s="25"/>
      <c r="L151" s="25" t="s">
        <v>209</v>
      </c>
      <c r="M151" s="25"/>
      <c r="N151" s="25" t="s">
        <v>33</v>
      </c>
      <c r="O151" s="25"/>
      <c r="P151" s="29">
        <v>300</v>
      </c>
      <c r="Q151" s="25"/>
      <c r="R151" s="29">
        <f>ROUND(R150+P151,5)</f>
        <v>900</v>
      </c>
    </row>
    <row r="152" spans="1:18" ht="15.75" thickBot="1" x14ac:dyDescent="0.3">
      <c r="A152" s="25"/>
      <c r="B152" s="25"/>
      <c r="C152" s="25" t="s">
        <v>77</v>
      </c>
      <c r="D152" s="25"/>
      <c r="E152" s="25"/>
      <c r="F152" s="26"/>
      <c r="G152" s="25"/>
      <c r="H152" s="25"/>
      <c r="I152" s="25"/>
      <c r="J152" s="25"/>
      <c r="K152" s="25"/>
      <c r="L152" s="25"/>
      <c r="M152" s="25"/>
      <c r="N152" s="25"/>
      <c r="O152" s="25"/>
      <c r="P152" s="30">
        <f>ROUND(SUM(P150:P151),5)</f>
        <v>300</v>
      </c>
      <c r="Q152" s="25"/>
      <c r="R152" s="30">
        <f>R151</f>
        <v>900</v>
      </c>
    </row>
    <row r="153" spans="1:18" ht="30" customHeight="1" x14ac:dyDescent="0.25">
      <c r="A153" s="25"/>
      <c r="B153" s="25" t="s">
        <v>78</v>
      </c>
      <c r="C153" s="25"/>
      <c r="D153" s="25"/>
      <c r="E153" s="25"/>
      <c r="F153" s="26"/>
      <c r="G153" s="25"/>
      <c r="H153" s="25"/>
      <c r="I153" s="25"/>
      <c r="J153" s="25"/>
      <c r="K153" s="25"/>
      <c r="L153" s="25"/>
      <c r="M153" s="25"/>
      <c r="N153" s="25"/>
      <c r="O153" s="25"/>
      <c r="P153" s="27">
        <f>ROUND(P149+P152,5)</f>
        <v>622.85</v>
      </c>
      <c r="Q153" s="25"/>
      <c r="R153" s="27">
        <f>ROUND(R149+R152,5)</f>
        <v>1941.73</v>
      </c>
    </row>
    <row r="154" spans="1:18" ht="30" customHeight="1" x14ac:dyDescent="0.25">
      <c r="A154" s="22"/>
      <c r="B154" s="22" t="s">
        <v>79</v>
      </c>
      <c r="C154" s="22"/>
      <c r="D154" s="22"/>
      <c r="E154" s="22"/>
      <c r="F154" s="24"/>
      <c r="G154" s="22"/>
      <c r="H154" s="22"/>
      <c r="I154" s="22"/>
      <c r="J154" s="22"/>
      <c r="K154" s="22"/>
      <c r="L154" s="22"/>
      <c r="M154" s="22"/>
      <c r="N154" s="22"/>
      <c r="O154" s="22"/>
      <c r="P154" s="23"/>
      <c r="Q154" s="22"/>
      <c r="R154" s="23">
        <v>6500</v>
      </c>
    </row>
    <row r="155" spans="1:18" x14ac:dyDescent="0.25">
      <c r="A155" s="25"/>
      <c r="B155" s="25"/>
      <c r="C155" s="25"/>
      <c r="D155" s="25" t="s">
        <v>104</v>
      </c>
      <c r="E155" s="25"/>
      <c r="F155" s="26">
        <v>42183</v>
      </c>
      <c r="G155" s="25"/>
      <c r="H155" s="25" t="s">
        <v>283</v>
      </c>
      <c r="I155" s="25"/>
      <c r="J155" s="25" t="s">
        <v>147</v>
      </c>
      <c r="K155" s="25"/>
      <c r="L155" s="25" t="s">
        <v>337</v>
      </c>
      <c r="M155" s="25"/>
      <c r="N155" s="25" t="s">
        <v>33</v>
      </c>
      <c r="O155" s="25"/>
      <c r="P155" s="27">
        <v>3250</v>
      </c>
      <c r="Q155" s="25"/>
      <c r="R155" s="27">
        <f>ROUND(R154+P155,5)</f>
        <v>9750</v>
      </c>
    </row>
    <row r="156" spans="1:18" ht="15.75" thickBot="1" x14ac:dyDescent="0.3">
      <c r="A156" s="25"/>
      <c r="B156" s="25"/>
      <c r="C156" s="25"/>
      <c r="D156" s="25" t="s">
        <v>279</v>
      </c>
      <c r="E156" s="25"/>
      <c r="F156" s="26">
        <v>42185</v>
      </c>
      <c r="G156" s="25"/>
      <c r="H156" s="25"/>
      <c r="I156" s="25"/>
      <c r="J156" s="25" t="s">
        <v>152</v>
      </c>
      <c r="K156" s="25"/>
      <c r="L156" s="25" t="s">
        <v>366</v>
      </c>
      <c r="M156" s="25"/>
      <c r="N156" s="25" t="s">
        <v>55</v>
      </c>
      <c r="O156" s="25"/>
      <c r="P156" s="28">
        <v>35000</v>
      </c>
      <c r="Q156" s="25"/>
      <c r="R156" s="28">
        <f>ROUND(R155+P156,5)</f>
        <v>44750</v>
      </c>
    </row>
    <row r="157" spans="1:18" x14ac:dyDescent="0.25">
      <c r="A157" s="25"/>
      <c r="B157" s="25" t="s">
        <v>80</v>
      </c>
      <c r="C157" s="25"/>
      <c r="D157" s="25"/>
      <c r="E157" s="25"/>
      <c r="F157" s="26"/>
      <c r="G157" s="25"/>
      <c r="H157" s="25"/>
      <c r="I157" s="25"/>
      <c r="J157" s="25"/>
      <c r="K157" s="25"/>
      <c r="L157" s="25"/>
      <c r="M157" s="25"/>
      <c r="N157" s="25"/>
      <c r="O157" s="25"/>
      <c r="P157" s="27">
        <f>ROUND(SUM(P154:P156),5)</f>
        <v>38250</v>
      </c>
      <c r="Q157" s="25"/>
      <c r="R157" s="27">
        <f>R156</f>
        <v>44750</v>
      </c>
    </row>
    <row r="158" spans="1:18" ht="30" customHeight="1" x14ac:dyDescent="0.25">
      <c r="A158" s="22"/>
      <c r="B158" s="22" t="s">
        <v>81</v>
      </c>
      <c r="C158" s="22"/>
      <c r="D158" s="22"/>
      <c r="E158" s="22"/>
      <c r="F158" s="24"/>
      <c r="G158" s="22"/>
      <c r="H158" s="22"/>
      <c r="I158" s="22"/>
      <c r="J158" s="22"/>
      <c r="K158" s="22"/>
      <c r="L158" s="22"/>
      <c r="M158" s="22"/>
      <c r="N158" s="22"/>
      <c r="O158" s="22"/>
      <c r="P158" s="23"/>
      <c r="Q158" s="22"/>
      <c r="R158" s="23">
        <v>1314</v>
      </c>
    </row>
    <row r="159" spans="1:18" x14ac:dyDescent="0.25">
      <c r="A159" s="22"/>
      <c r="B159" s="22"/>
      <c r="C159" s="22" t="s">
        <v>82</v>
      </c>
      <c r="D159" s="22"/>
      <c r="E159" s="22"/>
      <c r="F159" s="24"/>
      <c r="G159" s="22"/>
      <c r="H159" s="22"/>
      <c r="I159" s="22"/>
      <c r="J159" s="22"/>
      <c r="K159" s="22"/>
      <c r="L159" s="22"/>
      <c r="M159" s="22"/>
      <c r="N159" s="22"/>
      <c r="O159" s="22"/>
      <c r="P159" s="23"/>
      <c r="Q159" s="22"/>
      <c r="R159" s="23">
        <v>255</v>
      </c>
    </row>
    <row r="160" spans="1:18" x14ac:dyDescent="0.25">
      <c r="A160" s="25"/>
      <c r="B160" s="25"/>
      <c r="C160" s="25" t="s">
        <v>83</v>
      </c>
      <c r="D160" s="25"/>
      <c r="E160" s="25"/>
      <c r="F160" s="26"/>
      <c r="G160" s="25"/>
      <c r="H160" s="25"/>
      <c r="I160" s="25"/>
      <c r="J160" s="25"/>
      <c r="K160" s="25"/>
      <c r="L160" s="25"/>
      <c r="M160" s="25"/>
      <c r="N160" s="25"/>
      <c r="O160" s="25"/>
      <c r="P160" s="27"/>
      <c r="Q160" s="25"/>
      <c r="R160" s="27">
        <f>R159</f>
        <v>255</v>
      </c>
    </row>
    <row r="161" spans="1:18" ht="30" customHeight="1" x14ac:dyDescent="0.25">
      <c r="A161" s="22"/>
      <c r="B161" s="22"/>
      <c r="C161" s="22" t="s">
        <v>275</v>
      </c>
      <c r="D161" s="22"/>
      <c r="E161" s="22"/>
      <c r="F161" s="24"/>
      <c r="G161" s="22"/>
      <c r="H161" s="22"/>
      <c r="I161" s="22"/>
      <c r="J161" s="22"/>
      <c r="K161" s="22"/>
      <c r="L161" s="22"/>
      <c r="M161" s="22"/>
      <c r="N161" s="22"/>
      <c r="O161" s="22"/>
      <c r="P161" s="23"/>
      <c r="Q161" s="22"/>
      <c r="R161" s="23">
        <v>0</v>
      </c>
    </row>
    <row r="162" spans="1:18" ht="15.75" thickBot="1" x14ac:dyDescent="0.3">
      <c r="A162" s="21"/>
      <c r="B162" s="21"/>
      <c r="C162" s="21"/>
      <c r="D162" s="25" t="s">
        <v>104</v>
      </c>
      <c r="E162" s="25"/>
      <c r="F162" s="26">
        <v>42178</v>
      </c>
      <c r="G162" s="25"/>
      <c r="H162" s="25"/>
      <c r="I162" s="25"/>
      <c r="J162" s="25" t="s">
        <v>308</v>
      </c>
      <c r="K162" s="25"/>
      <c r="L162" s="25" t="s">
        <v>334</v>
      </c>
      <c r="M162" s="25"/>
      <c r="N162" s="25" t="s">
        <v>33</v>
      </c>
      <c r="O162" s="25"/>
      <c r="P162" s="28">
        <v>677.62</v>
      </c>
      <c r="Q162" s="25"/>
      <c r="R162" s="28">
        <f>ROUND(R161+P162,5)</f>
        <v>677.62</v>
      </c>
    </row>
    <row r="163" spans="1:18" x14ac:dyDescent="0.25">
      <c r="A163" s="25"/>
      <c r="B163" s="25"/>
      <c r="C163" s="25" t="s">
        <v>276</v>
      </c>
      <c r="D163" s="25"/>
      <c r="E163" s="25"/>
      <c r="F163" s="26"/>
      <c r="G163" s="25"/>
      <c r="H163" s="25"/>
      <c r="I163" s="25"/>
      <c r="J163" s="25"/>
      <c r="K163" s="25"/>
      <c r="L163" s="25"/>
      <c r="M163" s="25"/>
      <c r="N163" s="25"/>
      <c r="O163" s="25"/>
      <c r="P163" s="27">
        <f>ROUND(SUM(P161:P162),5)</f>
        <v>677.62</v>
      </c>
      <c r="Q163" s="25"/>
      <c r="R163" s="27">
        <f>R162</f>
        <v>677.62</v>
      </c>
    </row>
    <row r="164" spans="1:18" ht="30" customHeight="1" x14ac:dyDescent="0.25">
      <c r="A164" s="22"/>
      <c r="B164" s="22"/>
      <c r="C164" s="22" t="s">
        <v>84</v>
      </c>
      <c r="D164" s="22"/>
      <c r="E164" s="22"/>
      <c r="F164" s="24"/>
      <c r="G164" s="22"/>
      <c r="H164" s="22"/>
      <c r="I164" s="22"/>
      <c r="J164" s="22"/>
      <c r="K164" s="22"/>
      <c r="L164" s="22"/>
      <c r="M164" s="22"/>
      <c r="N164" s="22"/>
      <c r="O164" s="22"/>
      <c r="P164" s="23"/>
      <c r="Q164" s="22"/>
      <c r="R164" s="23">
        <v>9</v>
      </c>
    </row>
    <row r="165" spans="1:18" x14ac:dyDescent="0.25">
      <c r="A165" s="25"/>
      <c r="B165" s="25"/>
      <c r="C165" s="25"/>
      <c r="D165" s="25" t="s">
        <v>104</v>
      </c>
      <c r="E165" s="25"/>
      <c r="F165" s="26">
        <v>42163</v>
      </c>
      <c r="G165" s="25"/>
      <c r="H165" s="25"/>
      <c r="I165" s="25"/>
      <c r="J165" s="25" t="s">
        <v>305</v>
      </c>
      <c r="K165" s="25"/>
      <c r="L165" s="25" t="s">
        <v>328</v>
      </c>
      <c r="M165" s="25"/>
      <c r="N165" s="25" t="s">
        <v>33</v>
      </c>
      <c r="O165" s="25"/>
      <c r="P165" s="27">
        <v>847.75</v>
      </c>
      <c r="Q165" s="25"/>
      <c r="R165" s="27">
        <f>ROUND(R164+P165,5)</f>
        <v>856.75</v>
      </c>
    </row>
    <row r="166" spans="1:18" x14ac:dyDescent="0.25">
      <c r="A166" s="25"/>
      <c r="B166" s="25"/>
      <c r="C166" s="25"/>
      <c r="D166" s="25" t="s">
        <v>104</v>
      </c>
      <c r="E166" s="25"/>
      <c r="F166" s="26">
        <v>42163</v>
      </c>
      <c r="G166" s="25"/>
      <c r="H166" s="25"/>
      <c r="I166" s="25"/>
      <c r="J166" s="25" t="s">
        <v>305</v>
      </c>
      <c r="K166" s="25"/>
      <c r="L166" s="25" t="s">
        <v>328</v>
      </c>
      <c r="M166" s="25"/>
      <c r="N166" s="25" t="s">
        <v>33</v>
      </c>
      <c r="O166" s="25"/>
      <c r="P166" s="27">
        <v>706.38</v>
      </c>
      <c r="Q166" s="25"/>
      <c r="R166" s="27">
        <f>ROUND(R165+P166,5)</f>
        <v>1563.13</v>
      </c>
    </row>
    <row r="167" spans="1:18" x14ac:dyDescent="0.25">
      <c r="A167" s="25"/>
      <c r="B167" s="25"/>
      <c r="C167" s="25"/>
      <c r="D167" s="25" t="s">
        <v>104</v>
      </c>
      <c r="E167" s="25"/>
      <c r="F167" s="26">
        <v>42167</v>
      </c>
      <c r="G167" s="25"/>
      <c r="H167" s="25"/>
      <c r="I167" s="25"/>
      <c r="J167" s="25" t="s">
        <v>305</v>
      </c>
      <c r="K167" s="25"/>
      <c r="L167" s="25" t="s">
        <v>328</v>
      </c>
      <c r="M167" s="25"/>
      <c r="N167" s="25" t="s">
        <v>33</v>
      </c>
      <c r="O167" s="25"/>
      <c r="P167" s="27">
        <v>2757.61</v>
      </c>
      <c r="Q167" s="25"/>
      <c r="R167" s="27">
        <f>ROUND(R166+P167,5)</f>
        <v>4320.74</v>
      </c>
    </row>
    <row r="168" spans="1:18" ht="15.75" thickBot="1" x14ac:dyDescent="0.3">
      <c r="A168" s="25"/>
      <c r="B168" s="25"/>
      <c r="C168" s="25"/>
      <c r="D168" s="25" t="s">
        <v>104</v>
      </c>
      <c r="E168" s="25"/>
      <c r="F168" s="26">
        <v>42167</v>
      </c>
      <c r="G168" s="25"/>
      <c r="H168" s="25"/>
      <c r="I168" s="25"/>
      <c r="J168" s="25" t="s">
        <v>305</v>
      </c>
      <c r="K168" s="25"/>
      <c r="L168" s="25" t="s">
        <v>328</v>
      </c>
      <c r="M168" s="25"/>
      <c r="N168" s="25" t="s">
        <v>33</v>
      </c>
      <c r="O168" s="25"/>
      <c r="P168" s="28">
        <v>922.35</v>
      </c>
      <c r="Q168" s="25"/>
      <c r="R168" s="28">
        <f>ROUND(R167+P168,5)</f>
        <v>5243.09</v>
      </c>
    </row>
    <row r="169" spans="1:18" x14ac:dyDescent="0.25">
      <c r="A169" s="25"/>
      <c r="B169" s="25"/>
      <c r="C169" s="25" t="s">
        <v>85</v>
      </c>
      <c r="D169" s="25"/>
      <c r="E169" s="25"/>
      <c r="F169" s="26"/>
      <c r="G169" s="25"/>
      <c r="H169" s="25"/>
      <c r="I169" s="25"/>
      <c r="J169" s="25"/>
      <c r="K169" s="25"/>
      <c r="L169" s="25"/>
      <c r="M169" s="25"/>
      <c r="N169" s="25"/>
      <c r="O169" s="25"/>
      <c r="P169" s="27">
        <f>ROUND(SUM(P164:P168),5)</f>
        <v>5234.09</v>
      </c>
      <c r="Q169" s="25"/>
      <c r="R169" s="27">
        <f>R168</f>
        <v>5243.09</v>
      </c>
    </row>
    <row r="170" spans="1:18" ht="30" customHeight="1" x14ac:dyDescent="0.25">
      <c r="A170" s="22"/>
      <c r="B170" s="22"/>
      <c r="C170" s="22" t="s">
        <v>217</v>
      </c>
      <c r="D170" s="22"/>
      <c r="E170" s="22"/>
      <c r="F170" s="24"/>
      <c r="G170" s="22"/>
      <c r="H170" s="22"/>
      <c r="I170" s="22"/>
      <c r="J170" s="22"/>
      <c r="K170" s="22"/>
      <c r="L170" s="22"/>
      <c r="M170" s="22"/>
      <c r="N170" s="22"/>
      <c r="O170" s="22"/>
      <c r="P170" s="23"/>
      <c r="Q170" s="22"/>
      <c r="R170" s="23">
        <v>1050</v>
      </c>
    </row>
    <row r="171" spans="1:18" x14ac:dyDescent="0.25">
      <c r="A171" s="25"/>
      <c r="B171" s="25"/>
      <c r="C171" s="25"/>
      <c r="D171" s="25" t="s">
        <v>104</v>
      </c>
      <c r="E171" s="25"/>
      <c r="F171" s="26">
        <v>42156</v>
      </c>
      <c r="G171" s="25"/>
      <c r="H171" s="25"/>
      <c r="I171" s="25"/>
      <c r="J171" s="25" t="s">
        <v>303</v>
      </c>
      <c r="K171" s="25"/>
      <c r="L171" s="25" t="s">
        <v>325</v>
      </c>
      <c r="M171" s="25"/>
      <c r="N171" s="25" t="s">
        <v>33</v>
      </c>
      <c r="O171" s="25"/>
      <c r="P171" s="27">
        <v>21548.32</v>
      </c>
      <c r="Q171" s="25"/>
      <c r="R171" s="27">
        <f>ROUND(R170+P171,5)</f>
        <v>22598.32</v>
      </c>
    </row>
    <row r="172" spans="1:18" x14ac:dyDescent="0.25">
      <c r="A172" s="25"/>
      <c r="B172" s="25"/>
      <c r="C172" s="25"/>
      <c r="D172" s="25" t="s">
        <v>104</v>
      </c>
      <c r="E172" s="25"/>
      <c r="F172" s="26">
        <v>42166</v>
      </c>
      <c r="G172" s="25"/>
      <c r="H172" s="25" t="s">
        <v>280</v>
      </c>
      <c r="I172" s="25"/>
      <c r="J172" s="25" t="s">
        <v>120</v>
      </c>
      <c r="K172" s="25"/>
      <c r="L172" s="25" t="s">
        <v>329</v>
      </c>
      <c r="M172" s="25"/>
      <c r="N172" s="25" t="s">
        <v>33</v>
      </c>
      <c r="O172" s="25"/>
      <c r="P172" s="27">
        <v>5000</v>
      </c>
      <c r="Q172" s="25"/>
      <c r="R172" s="27">
        <f>ROUND(R171+P172,5)</f>
        <v>27598.32</v>
      </c>
    </row>
    <row r="173" spans="1:18" ht="15.75" thickBot="1" x14ac:dyDescent="0.3">
      <c r="A173" s="25"/>
      <c r="B173" s="25"/>
      <c r="C173" s="25"/>
      <c r="D173" s="25" t="s">
        <v>104</v>
      </c>
      <c r="E173" s="25"/>
      <c r="F173" s="26">
        <v>42172</v>
      </c>
      <c r="G173" s="25"/>
      <c r="H173" s="25" t="s">
        <v>282</v>
      </c>
      <c r="I173" s="25"/>
      <c r="J173" s="25" t="s">
        <v>306</v>
      </c>
      <c r="K173" s="25"/>
      <c r="L173" s="25" t="s">
        <v>332</v>
      </c>
      <c r="M173" s="25"/>
      <c r="N173" s="25" t="s">
        <v>33</v>
      </c>
      <c r="O173" s="25"/>
      <c r="P173" s="29">
        <v>875</v>
      </c>
      <c r="Q173" s="25"/>
      <c r="R173" s="29">
        <f>ROUND(R172+P173,5)</f>
        <v>28473.32</v>
      </c>
    </row>
    <row r="174" spans="1:18" ht="15.75" thickBot="1" x14ac:dyDescent="0.3">
      <c r="A174" s="25"/>
      <c r="B174" s="25"/>
      <c r="C174" s="25" t="s">
        <v>218</v>
      </c>
      <c r="D174" s="25"/>
      <c r="E174" s="25"/>
      <c r="F174" s="26"/>
      <c r="G174" s="25"/>
      <c r="H174" s="25"/>
      <c r="I174" s="25"/>
      <c r="J174" s="25"/>
      <c r="K174" s="25"/>
      <c r="L174" s="25"/>
      <c r="M174" s="25"/>
      <c r="N174" s="25"/>
      <c r="O174" s="25"/>
      <c r="P174" s="30">
        <f>ROUND(SUM(P170:P173),5)</f>
        <v>27423.32</v>
      </c>
      <c r="Q174" s="25"/>
      <c r="R174" s="30">
        <f>R173</f>
        <v>28473.32</v>
      </c>
    </row>
    <row r="175" spans="1:18" ht="30" customHeight="1" x14ac:dyDescent="0.25">
      <c r="A175" s="25"/>
      <c r="B175" s="25" t="s">
        <v>86</v>
      </c>
      <c r="C175" s="25"/>
      <c r="D175" s="25"/>
      <c r="E175" s="25"/>
      <c r="F175" s="26"/>
      <c r="G175" s="25"/>
      <c r="H175" s="25"/>
      <c r="I175" s="25"/>
      <c r="J175" s="25"/>
      <c r="K175" s="25"/>
      <c r="L175" s="25"/>
      <c r="M175" s="25"/>
      <c r="N175" s="25"/>
      <c r="O175" s="25"/>
      <c r="P175" s="27">
        <f>ROUND(P160+P163+P169+P174,5)</f>
        <v>33335.03</v>
      </c>
      <c r="Q175" s="25"/>
      <c r="R175" s="27">
        <f>ROUND(R160+R163+R169+R174,5)</f>
        <v>34649.03</v>
      </c>
    </row>
    <row r="176" spans="1:18" ht="30" customHeight="1" x14ac:dyDescent="0.25">
      <c r="A176" s="22"/>
      <c r="B176" s="22" t="s">
        <v>87</v>
      </c>
      <c r="C176" s="22"/>
      <c r="D176" s="22"/>
      <c r="E176" s="22"/>
      <c r="F176" s="24"/>
      <c r="G176" s="22"/>
      <c r="H176" s="22"/>
      <c r="I176" s="22"/>
      <c r="J176" s="22"/>
      <c r="K176" s="22"/>
      <c r="L176" s="22"/>
      <c r="M176" s="22"/>
      <c r="N176" s="22"/>
      <c r="O176" s="22"/>
      <c r="P176" s="23"/>
      <c r="Q176" s="22"/>
      <c r="R176" s="23">
        <v>350.42</v>
      </c>
    </row>
    <row r="177" spans="1:18" x14ac:dyDescent="0.25">
      <c r="A177" s="22"/>
      <c r="B177" s="22"/>
      <c r="C177" s="22" t="s">
        <v>88</v>
      </c>
      <c r="D177" s="22"/>
      <c r="E177" s="22"/>
      <c r="F177" s="24"/>
      <c r="G177" s="22"/>
      <c r="H177" s="22"/>
      <c r="I177" s="22"/>
      <c r="J177" s="22"/>
      <c r="K177" s="22"/>
      <c r="L177" s="22"/>
      <c r="M177" s="22"/>
      <c r="N177" s="22"/>
      <c r="O177" s="22"/>
      <c r="P177" s="23"/>
      <c r="Q177" s="22"/>
      <c r="R177" s="23">
        <v>80</v>
      </c>
    </row>
    <row r="178" spans="1:18" x14ac:dyDescent="0.25">
      <c r="A178" s="25"/>
      <c r="B178" s="25"/>
      <c r="C178" s="25" t="s">
        <v>89</v>
      </c>
      <c r="D178" s="25"/>
      <c r="E178" s="25"/>
      <c r="F178" s="26"/>
      <c r="G178" s="25"/>
      <c r="H178" s="25"/>
      <c r="I178" s="25"/>
      <c r="J178" s="25"/>
      <c r="K178" s="25"/>
      <c r="L178" s="25"/>
      <c r="M178" s="25"/>
      <c r="N178" s="25"/>
      <c r="O178" s="25"/>
      <c r="P178" s="27"/>
      <c r="Q178" s="25"/>
      <c r="R178" s="27">
        <f>R177</f>
        <v>80</v>
      </c>
    </row>
    <row r="179" spans="1:18" ht="30" customHeight="1" x14ac:dyDescent="0.25">
      <c r="A179" s="22"/>
      <c r="B179" s="22"/>
      <c r="C179" s="22" t="s">
        <v>90</v>
      </c>
      <c r="D179" s="22"/>
      <c r="E179" s="22"/>
      <c r="F179" s="24"/>
      <c r="G179" s="22"/>
      <c r="H179" s="22"/>
      <c r="I179" s="22"/>
      <c r="J179" s="22"/>
      <c r="K179" s="22"/>
      <c r="L179" s="22"/>
      <c r="M179" s="22"/>
      <c r="N179" s="22"/>
      <c r="O179" s="22"/>
      <c r="P179" s="23"/>
      <c r="Q179" s="22"/>
      <c r="R179" s="23">
        <v>270.42</v>
      </c>
    </row>
    <row r="180" spans="1:18" x14ac:dyDescent="0.25">
      <c r="A180" s="25"/>
      <c r="B180" s="25"/>
      <c r="C180" s="25"/>
      <c r="D180" s="25" t="s">
        <v>104</v>
      </c>
      <c r="E180" s="25"/>
      <c r="F180" s="26">
        <v>42157</v>
      </c>
      <c r="G180" s="25"/>
      <c r="H180" s="25"/>
      <c r="I180" s="25"/>
      <c r="J180" s="25" t="s">
        <v>127</v>
      </c>
      <c r="K180" s="25"/>
      <c r="L180" s="25" t="s">
        <v>326</v>
      </c>
      <c r="M180" s="25"/>
      <c r="N180" s="25" t="s">
        <v>33</v>
      </c>
      <c r="O180" s="25"/>
      <c r="P180" s="27">
        <v>343.82</v>
      </c>
      <c r="Q180" s="25"/>
      <c r="R180" s="27">
        <f>ROUND(R179+P180,5)</f>
        <v>614.24</v>
      </c>
    </row>
    <row r="181" spans="1:18" x14ac:dyDescent="0.25">
      <c r="A181" s="25"/>
      <c r="B181" s="25"/>
      <c r="C181" s="25"/>
      <c r="D181" s="25" t="s">
        <v>104</v>
      </c>
      <c r="E181" s="25"/>
      <c r="F181" s="26">
        <v>42157</v>
      </c>
      <c r="G181" s="25"/>
      <c r="H181" s="25"/>
      <c r="I181" s="25"/>
      <c r="J181" s="25" t="s">
        <v>127</v>
      </c>
      <c r="K181" s="25"/>
      <c r="L181" s="25" t="s">
        <v>327</v>
      </c>
      <c r="M181" s="25"/>
      <c r="N181" s="25" t="s">
        <v>33</v>
      </c>
      <c r="O181" s="25"/>
      <c r="P181" s="27">
        <v>217.02</v>
      </c>
      <c r="Q181" s="25"/>
      <c r="R181" s="27">
        <f>ROUND(R180+P181,5)</f>
        <v>831.26</v>
      </c>
    </row>
    <row r="182" spans="1:18" ht="15.75" thickBot="1" x14ac:dyDescent="0.3">
      <c r="A182" s="25"/>
      <c r="B182" s="25"/>
      <c r="C182" s="25"/>
      <c r="D182" s="25" t="s">
        <v>104</v>
      </c>
      <c r="E182" s="25"/>
      <c r="F182" s="26">
        <v>42178</v>
      </c>
      <c r="G182" s="25"/>
      <c r="H182" s="25"/>
      <c r="I182" s="25"/>
      <c r="J182" s="25" t="s">
        <v>143</v>
      </c>
      <c r="K182" s="25"/>
      <c r="L182" s="25" t="s">
        <v>187</v>
      </c>
      <c r="M182" s="25"/>
      <c r="N182" s="25" t="s">
        <v>33</v>
      </c>
      <c r="O182" s="25"/>
      <c r="P182" s="29">
        <v>60</v>
      </c>
      <c r="Q182" s="25"/>
      <c r="R182" s="29">
        <f>ROUND(R181+P182,5)</f>
        <v>891.26</v>
      </c>
    </row>
    <row r="183" spans="1:18" ht="15.75" thickBot="1" x14ac:dyDescent="0.3">
      <c r="A183" s="25"/>
      <c r="B183" s="25"/>
      <c r="C183" s="25" t="s">
        <v>91</v>
      </c>
      <c r="D183" s="25"/>
      <c r="E183" s="25"/>
      <c r="F183" s="26"/>
      <c r="G183" s="25"/>
      <c r="H183" s="25"/>
      <c r="I183" s="25"/>
      <c r="J183" s="25"/>
      <c r="K183" s="25"/>
      <c r="L183" s="25"/>
      <c r="M183" s="25"/>
      <c r="N183" s="25"/>
      <c r="O183" s="25"/>
      <c r="P183" s="30">
        <f>ROUND(SUM(P179:P182),5)</f>
        <v>620.84</v>
      </c>
      <c r="Q183" s="25"/>
      <c r="R183" s="30">
        <f>R182</f>
        <v>891.26</v>
      </c>
    </row>
    <row r="184" spans="1:18" ht="30" customHeight="1" x14ac:dyDescent="0.25">
      <c r="A184" s="25"/>
      <c r="B184" s="25" t="s">
        <v>92</v>
      </c>
      <c r="C184" s="25"/>
      <c r="D184" s="25"/>
      <c r="E184" s="25"/>
      <c r="F184" s="26"/>
      <c r="G184" s="25"/>
      <c r="H184" s="25"/>
      <c r="I184" s="25"/>
      <c r="J184" s="25"/>
      <c r="K184" s="25"/>
      <c r="L184" s="25"/>
      <c r="M184" s="25"/>
      <c r="N184" s="25"/>
      <c r="O184" s="25"/>
      <c r="P184" s="27">
        <f>ROUND(P178+P183,5)</f>
        <v>620.84</v>
      </c>
      <c r="Q184" s="25"/>
      <c r="R184" s="27">
        <f>ROUND(R178+R183,5)</f>
        <v>971.26</v>
      </c>
    </row>
    <row r="185" spans="1:18" ht="30" customHeight="1" x14ac:dyDescent="0.25">
      <c r="A185" s="22"/>
      <c r="B185" s="22" t="s">
        <v>93</v>
      </c>
      <c r="C185" s="22"/>
      <c r="D185" s="22"/>
      <c r="E185" s="22"/>
      <c r="F185" s="24"/>
      <c r="G185" s="22"/>
      <c r="H185" s="22"/>
      <c r="I185" s="22"/>
      <c r="J185" s="22"/>
      <c r="K185" s="22"/>
      <c r="L185" s="22"/>
      <c r="M185" s="22"/>
      <c r="N185" s="22"/>
      <c r="O185" s="22"/>
      <c r="P185" s="23"/>
      <c r="Q185" s="22"/>
      <c r="R185" s="23">
        <v>7020.68</v>
      </c>
    </row>
    <row r="186" spans="1:18" x14ac:dyDescent="0.25">
      <c r="A186" s="25"/>
      <c r="B186" s="25"/>
      <c r="C186" s="25"/>
      <c r="D186" s="25" t="s">
        <v>104</v>
      </c>
      <c r="E186" s="25"/>
      <c r="F186" s="26">
        <v>42177</v>
      </c>
      <c r="G186" s="25"/>
      <c r="H186" s="25"/>
      <c r="I186" s="25"/>
      <c r="J186" s="25" t="s">
        <v>307</v>
      </c>
      <c r="K186" s="25"/>
      <c r="L186" s="25" t="s">
        <v>333</v>
      </c>
      <c r="M186" s="25"/>
      <c r="N186" s="25" t="s">
        <v>33</v>
      </c>
      <c r="O186" s="25"/>
      <c r="P186" s="27">
        <v>1000</v>
      </c>
      <c r="Q186" s="25"/>
      <c r="R186" s="27">
        <f>ROUND(R185+P186,5)</f>
        <v>8020.68</v>
      </c>
    </row>
    <row r="187" spans="1:18" x14ac:dyDescent="0.25">
      <c r="A187" s="25"/>
      <c r="B187" s="25"/>
      <c r="C187" s="25"/>
      <c r="D187" s="25" t="s">
        <v>104</v>
      </c>
      <c r="E187" s="25"/>
      <c r="F187" s="26">
        <v>42183</v>
      </c>
      <c r="G187" s="25"/>
      <c r="H187" s="25" t="s">
        <v>284</v>
      </c>
      <c r="I187" s="25"/>
      <c r="J187" s="25" t="s">
        <v>310</v>
      </c>
      <c r="K187" s="25"/>
      <c r="L187" s="25" t="s">
        <v>338</v>
      </c>
      <c r="M187" s="25"/>
      <c r="N187" s="25" t="s">
        <v>33</v>
      </c>
      <c r="O187" s="25"/>
      <c r="P187" s="27">
        <v>3054.1</v>
      </c>
      <c r="Q187" s="25"/>
      <c r="R187" s="27">
        <f>ROUND(R186+P187,5)</f>
        <v>11074.78</v>
      </c>
    </row>
    <row r="188" spans="1:18" x14ac:dyDescent="0.25">
      <c r="A188" s="25"/>
      <c r="B188" s="25"/>
      <c r="C188" s="25"/>
      <c r="D188" s="25" t="s">
        <v>104</v>
      </c>
      <c r="E188" s="25"/>
      <c r="F188" s="26">
        <v>42184</v>
      </c>
      <c r="G188" s="25"/>
      <c r="H188" s="25"/>
      <c r="I188" s="25"/>
      <c r="J188" s="25" t="s">
        <v>311</v>
      </c>
      <c r="K188" s="25"/>
      <c r="L188" s="25" t="s">
        <v>339</v>
      </c>
      <c r="M188" s="25"/>
      <c r="N188" s="25" t="s">
        <v>33</v>
      </c>
      <c r="O188" s="25"/>
      <c r="P188" s="27">
        <v>140</v>
      </c>
      <c r="Q188" s="25"/>
      <c r="R188" s="27">
        <f>ROUND(R187+P188,5)</f>
        <v>11214.78</v>
      </c>
    </row>
    <row r="189" spans="1:18" ht="15.75" thickBot="1" x14ac:dyDescent="0.3">
      <c r="A189" s="25"/>
      <c r="B189" s="25"/>
      <c r="C189" s="25"/>
      <c r="D189" s="25" t="s">
        <v>104</v>
      </c>
      <c r="E189" s="25"/>
      <c r="F189" s="26">
        <v>42184</v>
      </c>
      <c r="G189" s="25"/>
      <c r="H189" s="25"/>
      <c r="I189" s="25"/>
      <c r="J189" s="25" t="s">
        <v>312</v>
      </c>
      <c r="K189" s="25"/>
      <c r="L189" s="25" t="s">
        <v>340</v>
      </c>
      <c r="M189" s="25"/>
      <c r="N189" s="25" t="s">
        <v>33</v>
      </c>
      <c r="O189" s="25"/>
      <c r="P189" s="28">
        <v>867.69</v>
      </c>
      <c r="Q189" s="25"/>
      <c r="R189" s="28">
        <f>ROUND(R188+P189,5)</f>
        <v>12082.47</v>
      </c>
    </row>
    <row r="190" spans="1:18" x14ac:dyDescent="0.25">
      <c r="A190" s="25"/>
      <c r="B190" s="25" t="s">
        <v>94</v>
      </c>
      <c r="C190" s="25"/>
      <c r="D190" s="25"/>
      <c r="E190" s="25"/>
      <c r="F190" s="26"/>
      <c r="G190" s="25"/>
      <c r="H190" s="25"/>
      <c r="I190" s="25"/>
      <c r="J190" s="25"/>
      <c r="K190" s="25"/>
      <c r="L190" s="25"/>
      <c r="M190" s="25"/>
      <c r="N190" s="25"/>
      <c r="O190" s="25"/>
      <c r="P190" s="27">
        <f>ROUND(SUM(P185:P189),5)</f>
        <v>5061.79</v>
      </c>
      <c r="Q190" s="25"/>
      <c r="R190" s="27">
        <f>R189</f>
        <v>12082.47</v>
      </c>
    </row>
    <row r="191" spans="1:18" ht="30" customHeight="1" x14ac:dyDescent="0.25">
      <c r="A191" s="22"/>
      <c r="B191" s="22" t="s">
        <v>95</v>
      </c>
      <c r="C191" s="22"/>
      <c r="D191" s="22"/>
      <c r="E191" s="22"/>
      <c r="F191" s="24"/>
      <c r="G191" s="22"/>
      <c r="H191" s="22"/>
      <c r="I191" s="22"/>
      <c r="J191" s="22"/>
      <c r="K191" s="22"/>
      <c r="L191" s="22"/>
      <c r="M191" s="22"/>
      <c r="N191" s="22"/>
      <c r="O191" s="22"/>
      <c r="P191" s="23"/>
      <c r="Q191" s="22"/>
      <c r="R191" s="23">
        <v>1205.78</v>
      </c>
    </row>
    <row r="192" spans="1:18" x14ac:dyDescent="0.25">
      <c r="A192" s="25"/>
      <c r="B192" s="25"/>
      <c r="C192" s="25"/>
      <c r="D192" s="25" t="s">
        <v>104</v>
      </c>
      <c r="E192" s="25"/>
      <c r="F192" s="26">
        <v>42156</v>
      </c>
      <c r="G192" s="25"/>
      <c r="H192" s="25"/>
      <c r="I192" s="25"/>
      <c r="J192" s="25" t="s">
        <v>128</v>
      </c>
      <c r="K192" s="25"/>
      <c r="L192" s="25" t="s">
        <v>169</v>
      </c>
      <c r="M192" s="25"/>
      <c r="N192" s="25" t="s">
        <v>33</v>
      </c>
      <c r="O192" s="25"/>
      <c r="P192" s="27">
        <v>53.74</v>
      </c>
      <c r="Q192" s="25"/>
      <c r="R192" s="27">
        <f>ROUND(R191+P192,5)</f>
        <v>1259.52</v>
      </c>
    </row>
    <row r="193" spans="1:18" x14ac:dyDescent="0.25">
      <c r="A193" s="25"/>
      <c r="B193" s="25"/>
      <c r="C193" s="25"/>
      <c r="D193" s="25" t="s">
        <v>104</v>
      </c>
      <c r="E193" s="25"/>
      <c r="F193" s="26">
        <v>42163</v>
      </c>
      <c r="G193" s="25"/>
      <c r="H193" s="25"/>
      <c r="I193" s="25"/>
      <c r="J193" s="25" t="s">
        <v>122</v>
      </c>
      <c r="K193" s="25"/>
      <c r="L193" s="25" t="s">
        <v>163</v>
      </c>
      <c r="M193" s="25"/>
      <c r="N193" s="25" t="s">
        <v>33</v>
      </c>
      <c r="O193" s="25"/>
      <c r="P193" s="27">
        <v>10</v>
      </c>
      <c r="Q193" s="25"/>
      <c r="R193" s="27">
        <f>ROUND(R192+P193,5)</f>
        <v>1269.52</v>
      </c>
    </row>
    <row r="194" spans="1:18" x14ac:dyDescent="0.25">
      <c r="A194" s="25"/>
      <c r="B194" s="25"/>
      <c r="C194" s="25"/>
      <c r="D194" s="25" t="s">
        <v>104</v>
      </c>
      <c r="E194" s="25"/>
      <c r="F194" s="26">
        <v>42170</v>
      </c>
      <c r="G194" s="25"/>
      <c r="H194" s="25"/>
      <c r="I194" s="25"/>
      <c r="J194" s="25" t="s">
        <v>128</v>
      </c>
      <c r="K194" s="25"/>
      <c r="L194" s="25" t="s">
        <v>169</v>
      </c>
      <c r="M194" s="25"/>
      <c r="N194" s="25" t="s">
        <v>33</v>
      </c>
      <c r="O194" s="25"/>
      <c r="P194" s="27">
        <v>53.74</v>
      </c>
      <c r="Q194" s="25"/>
      <c r="R194" s="27">
        <f>ROUND(R193+P194,5)</f>
        <v>1323.26</v>
      </c>
    </row>
    <row r="195" spans="1:18" ht="15.75" thickBot="1" x14ac:dyDescent="0.3">
      <c r="A195" s="25"/>
      <c r="B195" s="25"/>
      <c r="C195" s="25"/>
      <c r="D195" s="25" t="s">
        <v>104</v>
      </c>
      <c r="E195" s="25"/>
      <c r="F195" s="26">
        <v>42179</v>
      </c>
      <c r="G195" s="25"/>
      <c r="H195" s="25"/>
      <c r="I195" s="25"/>
      <c r="J195" s="25" t="s">
        <v>316</v>
      </c>
      <c r="K195" s="25"/>
      <c r="L195" s="25" t="s">
        <v>343</v>
      </c>
      <c r="M195" s="25"/>
      <c r="N195" s="25" t="s">
        <v>37</v>
      </c>
      <c r="O195" s="25"/>
      <c r="P195" s="28">
        <v>99</v>
      </c>
      <c r="Q195" s="25"/>
      <c r="R195" s="28">
        <f>ROUND(R194+P195,5)</f>
        <v>1422.26</v>
      </c>
    </row>
    <row r="196" spans="1:18" x14ac:dyDescent="0.25">
      <c r="A196" s="25"/>
      <c r="B196" s="25" t="s">
        <v>96</v>
      </c>
      <c r="C196" s="25"/>
      <c r="D196" s="25"/>
      <c r="E196" s="25"/>
      <c r="F196" s="26"/>
      <c r="G196" s="25"/>
      <c r="H196" s="25"/>
      <c r="I196" s="25"/>
      <c r="J196" s="25"/>
      <c r="K196" s="25"/>
      <c r="L196" s="25"/>
      <c r="M196" s="25"/>
      <c r="N196" s="25"/>
      <c r="O196" s="25"/>
      <c r="P196" s="27">
        <f>ROUND(SUM(P191:P195),5)</f>
        <v>216.48</v>
      </c>
      <c r="Q196" s="25"/>
      <c r="R196" s="27">
        <f>R195</f>
        <v>1422.26</v>
      </c>
    </row>
    <row r="197" spans="1:18" ht="30" customHeight="1" x14ac:dyDescent="0.25">
      <c r="A197" s="22"/>
      <c r="B197" s="22" t="s">
        <v>97</v>
      </c>
      <c r="C197" s="22"/>
      <c r="D197" s="22"/>
      <c r="E197" s="22"/>
      <c r="F197" s="24"/>
      <c r="G197" s="22"/>
      <c r="H197" s="22"/>
      <c r="I197" s="22"/>
      <c r="J197" s="22"/>
      <c r="K197" s="22"/>
      <c r="L197" s="22"/>
      <c r="M197" s="22"/>
      <c r="N197" s="22"/>
      <c r="O197" s="22"/>
      <c r="P197" s="23"/>
      <c r="Q197" s="22"/>
      <c r="R197" s="23">
        <v>1488.49</v>
      </c>
    </row>
    <row r="198" spans="1:18" x14ac:dyDescent="0.25">
      <c r="A198" s="25"/>
      <c r="B198" s="25"/>
      <c r="C198" s="25"/>
      <c r="D198" s="25" t="s">
        <v>104</v>
      </c>
      <c r="E198" s="25"/>
      <c r="F198" s="26">
        <v>42156</v>
      </c>
      <c r="G198" s="25"/>
      <c r="H198" s="25"/>
      <c r="I198" s="25"/>
      <c r="J198" s="25" t="s">
        <v>242</v>
      </c>
      <c r="K198" s="25"/>
      <c r="L198" s="25" t="s">
        <v>268</v>
      </c>
      <c r="M198" s="25"/>
      <c r="N198" s="25" t="s">
        <v>37</v>
      </c>
      <c r="O198" s="25"/>
      <c r="P198" s="27">
        <v>30</v>
      </c>
      <c r="Q198" s="25"/>
      <c r="R198" s="27">
        <f t="shared" ref="R198:R210" si="6">ROUND(R197+P198,5)</f>
        <v>1518.49</v>
      </c>
    </row>
    <row r="199" spans="1:18" x14ac:dyDescent="0.25">
      <c r="A199" s="25"/>
      <c r="B199" s="25"/>
      <c r="C199" s="25"/>
      <c r="D199" s="25" t="s">
        <v>105</v>
      </c>
      <c r="E199" s="25"/>
      <c r="F199" s="26">
        <v>42157</v>
      </c>
      <c r="G199" s="25"/>
      <c r="H199" s="25" t="s">
        <v>225</v>
      </c>
      <c r="I199" s="25"/>
      <c r="J199" s="25" t="s">
        <v>304</v>
      </c>
      <c r="K199" s="25"/>
      <c r="L199" s="25"/>
      <c r="M199" s="25"/>
      <c r="N199" s="25" t="s">
        <v>33</v>
      </c>
      <c r="O199" s="25"/>
      <c r="P199" s="27">
        <v>46.99</v>
      </c>
      <c r="Q199" s="25"/>
      <c r="R199" s="27">
        <f t="shared" si="6"/>
        <v>1565.48</v>
      </c>
    </row>
    <row r="200" spans="1:18" x14ac:dyDescent="0.25">
      <c r="A200" s="25"/>
      <c r="B200" s="25"/>
      <c r="C200" s="25"/>
      <c r="D200" s="25" t="s">
        <v>106</v>
      </c>
      <c r="E200" s="25"/>
      <c r="F200" s="26">
        <v>42160</v>
      </c>
      <c r="G200" s="25"/>
      <c r="H200" s="25"/>
      <c r="I200" s="25"/>
      <c r="J200" s="25" t="s">
        <v>160</v>
      </c>
      <c r="K200" s="25"/>
      <c r="L200" s="25" t="s">
        <v>269</v>
      </c>
      <c r="M200" s="25"/>
      <c r="N200" s="25" t="s">
        <v>37</v>
      </c>
      <c r="O200" s="25"/>
      <c r="P200" s="27">
        <v>3.93</v>
      </c>
      <c r="Q200" s="25"/>
      <c r="R200" s="27">
        <f t="shared" si="6"/>
        <v>1569.41</v>
      </c>
    </row>
    <row r="201" spans="1:18" x14ac:dyDescent="0.25">
      <c r="A201" s="25"/>
      <c r="B201" s="25"/>
      <c r="C201" s="25"/>
      <c r="D201" s="25" t="s">
        <v>104</v>
      </c>
      <c r="E201" s="25"/>
      <c r="F201" s="26">
        <v>42163</v>
      </c>
      <c r="G201" s="25"/>
      <c r="H201" s="25"/>
      <c r="I201" s="25"/>
      <c r="J201" s="25" t="s">
        <v>126</v>
      </c>
      <c r="K201" s="25"/>
      <c r="L201" s="25" t="s">
        <v>266</v>
      </c>
      <c r="M201" s="25"/>
      <c r="N201" s="25" t="s">
        <v>33</v>
      </c>
      <c r="O201" s="25"/>
      <c r="P201" s="27">
        <v>25.43</v>
      </c>
      <c r="Q201" s="25"/>
      <c r="R201" s="27">
        <f t="shared" si="6"/>
        <v>1594.84</v>
      </c>
    </row>
    <row r="202" spans="1:18" x14ac:dyDescent="0.25">
      <c r="A202" s="25"/>
      <c r="B202" s="25"/>
      <c r="C202" s="25"/>
      <c r="D202" s="25" t="s">
        <v>104</v>
      </c>
      <c r="E202" s="25"/>
      <c r="F202" s="26">
        <v>42163</v>
      </c>
      <c r="G202" s="25"/>
      <c r="H202" s="25"/>
      <c r="I202" s="25"/>
      <c r="J202" s="25" t="s">
        <v>126</v>
      </c>
      <c r="K202" s="25"/>
      <c r="L202" s="25" t="s">
        <v>266</v>
      </c>
      <c r="M202" s="25"/>
      <c r="N202" s="25" t="s">
        <v>33</v>
      </c>
      <c r="O202" s="25"/>
      <c r="P202" s="27">
        <v>21.19</v>
      </c>
      <c r="Q202" s="25"/>
      <c r="R202" s="27">
        <f t="shared" si="6"/>
        <v>1616.03</v>
      </c>
    </row>
    <row r="203" spans="1:18" x14ac:dyDescent="0.25">
      <c r="A203" s="25"/>
      <c r="B203" s="25"/>
      <c r="C203" s="25"/>
      <c r="D203" s="25" t="s">
        <v>104</v>
      </c>
      <c r="E203" s="25"/>
      <c r="F203" s="26">
        <v>42165</v>
      </c>
      <c r="G203" s="25"/>
      <c r="H203" s="25"/>
      <c r="I203" s="25"/>
      <c r="J203" s="25" t="s">
        <v>126</v>
      </c>
      <c r="K203" s="25"/>
      <c r="L203" s="25" t="s">
        <v>256</v>
      </c>
      <c r="M203" s="25"/>
      <c r="N203" s="25" t="s">
        <v>33</v>
      </c>
      <c r="O203" s="25"/>
      <c r="P203" s="27">
        <v>855.38</v>
      </c>
      <c r="Q203" s="25"/>
      <c r="R203" s="27">
        <f t="shared" si="6"/>
        <v>2471.41</v>
      </c>
    </row>
    <row r="204" spans="1:18" x14ac:dyDescent="0.25">
      <c r="A204" s="25"/>
      <c r="B204" s="25"/>
      <c r="C204" s="25"/>
      <c r="D204" s="25" t="s">
        <v>104</v>
      </c>
      <c r="E204" s="25"/>
      <c r="F204" s="26">
        <v>42165</v>
      </c>
      <c r="G204" s="25"/>
      <c r="H204" s="25"/>
      <c r="I204" s="25"/>
      <c r="J204" s="25" t="s">
        <v>126</v>
      </c>
      <c r="K204" s="25"/>
      <c r="L204" s="25" t="s">
        <v>255</v>
      </c>
      <c r="M204" s="25"/>
      <c r="N204" s="25" t="s">
        <v>33</v>
      </c>
      <c r="O204" s="25"/>
      <c r="P204" s="27">
        <v>71.25</v>
      </c>
      <c r="Q204" s="25"/>
      <c r="R204" s="27">
        <f t="shared" si="6"/>
        <v>2542.66</v>
      </c>
    </row>
    <row r="205" spans="1:18" x14ac:dyDescent="0.25">
      <c r="A205" s="25"/>
      <c r="B205" s="25"/>
      <c r="C205" s="25"/>
      <c r="D205" s="25" t="s">
        <v>104</v>
      </c>
      <c r="E205" s="25"/>
      <c r="F205" s="26">
        <v>42165</v>
      </c>
      <c r="G205" s="25"/>
      <c r="H205" s="25"/>
      <c r="I205" s="25"/>
      <c r="J205" s="25" t="s">
        <v>126</v>
      </c>
      <c r="K205" s="25"/>
      <c r="L205" s="25" t="s">
        <v>257</v>
      </c>
      <c r="M205" s="25"/>
      <c r="N205" s="25" t="s">
        <v>33</v>
      </c>
      <c r="O205" s="25"/>
      <c r="P205" s="27">
        <v>50.7</v>
      </c>
      <c r="Q205" s="25"/>
      <c r="R205" s="27">
        <f t="shared" si="6"/>
        <v>2593.36</v>
      </c>
    </row>
    <row r="206" spans="1:18" x14ac:dyDescent="0.25">
      <c r="A206" s="25"/>
      <c r="B206" s="25"/>
      <c r="C206" s="25"/>
      <c r="D206" s="25" t="s">
        <v>104</v>
      </c>
      <c r="E206" s="25"/>
      <c r="F206" s="26">
        <v>42166</v>
      </c>
      <c r="G206" s="25"/>
      <c r="H206" s="25"/>
      <c r="I206" s="25"/>
      <c r="J206" s="25" t="s">
        <v>126</v>
      </c>
      <c r="K206" s="25"/>
      <c r="L206" s="25" t="s">
        <v>331</v>
      </c>
      <c r="M206" s="25"/>
      <c r="N206" s="25" t="s">
        <v>33</v>
      </c>
      <c r="O206" s="25"/>
      <c r="P206" s="27">
        <v>210.51</v>
      </c>
      <c r="Q206" s="25"/>
      <c r="R206" s="27">
        <f t="shared" si="6"/>
        <v>2803.87</v>
      </c>
    </row>
    <row r="207" spans="1:18" x14ac:dyDescent="0.25">
      <c r="A207" s="25"/>
      <c r="B207" s="25"/>
      <c r="C207" s="25"/>
      <c r="D207" s="25" t="s">
        <v>104</v>
      </c>
      <c r="E207" s="25"/>
      <c r="F207" s="26">
        <v>42167</v>
      </c>
      <c r="G207" s="25"/>
      <c r="H207" s="25"/>
      <c r="I207" s="25"/>
      <c r="J207" s="25" t="s">
        <v>126</v>
      </c>
      <c r="K207" s="25"/>
      <c r="L207" s="25" t="s">
        <v>266</v>
      </c>
      <c r="M207" s="25"/>
      <c r="N207" s="25" t="s">
        <v>33</v>
      </c>
      <c r="O207" s="25"/>
      <c r="P207" s="27">
        <v>82.72</v>
      </c>
      <c r="Q207" s="25"/>
      <c r="R207" s="27">
        <f t="shared" si="6"/>
        <v>2886.59</v>
      </c>
    </row>
    <row r="208" spans="1:18" x14ac:dyDescent="0.25">
      <c r="A208" s="25"/>
      <c r="B208" s="25"/>
      <c r="C208" s="25"/>
      <c r="D208" s="25" t="s">
        <v>104</v>
      </c>
      <c r="E208" s="25"/>
      <c r="F208" s="26">
        <v>42167</v>
      </c>
      <c r="G208" s="25"/>
      <c r="H208" s="25"/>
      <c r="I208" s="25"/>
      <c r="J208" s="25" t="s">
        <v>126</v>
      </c>
      <c r="K208" s="25"/>
      <c r="L208" s="25" t="s">
        <v>266</v>
      </c>
      <c r="M208" s="25"/>
      <c r="N208" s="25" t="s">
        <v>33</v>
      </c>
      <c r="O208" s="25"/>
      <c r="P208" s="27">
        <v>27.67</v>
      </c>
      <c r="Q208" s="25"/>
      <c r="R208" s="27">
        <f t="shared" si="6"/>
        <v>2914.26</v>
      </c>
    </row>
    <row r="209" spans="1:18" x14ac:dyDescent="0.25">
      <c r="A209" s="25"/>
      <c r="B209" s="25"/>
      <c r="C209" s="25"/>
      <c r="D209" s="25" t="s">
        <v>104</v>
      </c>
      <c r="E209" s="25"/>
      <c r="F209" s="26">
        <v>42171</v>
      </c>
      <c r="G209" s="25"/>
      <c r="H209" s="25"/>
      <c r="I209" s="25"/>
      <c r="J209" s="25" t="s">
        <v>314</v>
      </c>
      <c r="K209" s="25"/>
      <c r="L209" s="25" t="s">
        <v>341</v>
      </c>
      <c r="M209" s="25"/>
      <c r="N209" s="25" t="s">
        <v>37</v>
      </c>
      <c r="O209" s="25"/>
      <c r="P209" s="27">
        <v>5.18</v>
      </c>
      <c r="Q209" s="25"/>
      <c r="R209" s="27">
        <f t="shared" si="6"/>
        <v>2919.44</v>
      </c>
    </row>
    <row r="210" spans="1:18" ht="15.75" thickBot="1" x14ac:dyDescent="0.3">
      <c r="A210" s="25"/>
      <c r="B210" s="25"/>
      <c r="C210" s="25"/>
      <c r="D210" s="25" t="s">
        <v>106</v>
      </c>
      <c r="E210" s="25"/>
      <c r="F210" s="26">
        <v>42178</v>
      </c>
      <c r="G210" s="25"/>
      <c r="H210" s="25"/>
      <c r="I210" s="25"/>
      <c r="J210" s="25" t="s">
        <v>160</v>
      </c>
      <c r="K210" s="25"/>
      <c r="L210" s="25" t="s">
        <v>342</v>
      </c>
      <c r="M210" s="25"/>
      <c r="N210" s="25" t="s">
        <v>37</v>
      </c>
      <c r="O210" s="25"/>
      <c r="P210" s="28">
        <v>1.03</v>
      </c>
      <c r="Q210" s="25"/>
      <c r="R210" s="28">
        <f t="shared" si="6"/>
        <v>2920.47</v>
      </c>
    </row>
    <row r="211" spans="1:18" x14ac:dyDescent="0.25">
      <c r="A211" s="25"/>
      <c r="B211" s="25" t="s">
        <v>98</v>
      </c>
      <c r="C211" s="25"/>
      <c r="D211" s="25"/>
      <c r="E211" s="25"/>
      <c r="F211" s="26"/>
      <c r="G211" s="25"/>
      <c r="H211" s="25"/>
      <c r="I211" s="25"/>
      <c r="J211" s="25"/>
      <c r="K211" s="25"/>
      <c r="L211" s="25"/>
      <c r="M211" s="25"/>
      <c r="N211" s="25"/>
      <c r="O211" s="25"/>
      <c r="P211" s="27">
        <f>ROUND(SUM(P197:P210),5)</f>
        <v>1431.98</v>
      </c>
      <c r="Q211" s="25"/>
      <c r="R211" s="27">
        <f>R210</f>
        <v>2920.47</v>
      </c>
    </row>
    <row r="212" spans="1:18" ht="30" customHeight="1" x14ac:dyDescent="0.25">
      <c r="A212" s="22"/>
      <c r="B212" s="22" t="s">
        <v>219</v>
      </c>
      <c r="C212" s="22"/>
      <c r="D212" s="22"/>
      <c r="E212" s="22"/>
      <c r="F212" s="24"/>
      <c r="G212" s="22"/>
      <c r="H212" s="22"/>
      <c r="I212" s="22"/>
      <c r="J212" s="22"/>
      <c r="K212" s="22"/>
      <c r="L212" s="22"/>
      <c r="M212" s="22"/>
      <c r="N212" s="22"/>
      <c r="O212" s="22"/>
      <c r="P212" s="23"/>
      <c r="Q212" s="22"/>
      <c r="R212" s="23">
        <v>900</v>
      </c>
    </row>
    <row r="213" spans="1:18" x14ac:dyDescent="0.25">
      <c r="A213" s="25"/>
      <c r="B213" s="25"/>
      <c r="C213" s="25"/>
      <c r="D213" s="25" t="s">
        <v>107</v>
      </c>
      <c r="E213" s="25"/>
      <c r="F213" s="26">
        <v>42164</v>
      </c>
      <c r="G213" s="25"/>
      <c r="H213" s="25" t="s">
        <v>287</v>
      </c>
      <c r="I213" s="25"/>
      <c r="J213" s="25" t="s">
        <v>240</v>
      </c>
      <c r="K213" s="25"/>
      <c r="L213" s="25" t="s">
        <v>367</v>
      </c>
      <c r="M213" s="25"/>
      <c r="N213" s="25" t="s">
        <v>39</v>
      </c>
      <c r="O213" s="25"/>
      <c r="P213" s="27">
        <v>-60</v>
      </c>
      <c r="Q213" s="25"/>
      <c r="R213" s="27">
        <f>ROUND(R212+P213,5)</f>
        <v>840</v>
      </c>
    </row>
    <row r="214" spans="1:18" ht="15.75" thickBot="1" x14ac:dyDescent="0.3">
      <c r="A214" s="25"/>
      <c r="B214" s="25"/>
      <c r="C214" s="25"/>
      <c r="D214" s="25" t="s">
        <v>107</v>
      </c>
      <c r="E214" s="25"/>
      <c r="F214" s="26">
        <v>42164</v>
      </c>
      <c r="G214" s="25"/>
      <c r="H214" s="25" t="s">
        <v>287</v>
      </c>
      <c r="I214" s="25"/>
      <c r="J214" s="25" t="s">
        <v>240</v>
      </c>
      <c r="K214" s="25"/>
      <c r="L214" s="25" t="s">
        <v>368</v>
      </c>
      <c r="M214" s="25"/>
      <c r="N214" s="25" t="s">
        <v>39</v>
      </c>
      <c r="O214" s="25"/>
      <c r="P214" s="28">
        <v>2000</v>
      </c>
      <c r="Q214" s="25"/>
      <c r="R214" s="28">
        <f>ROUND(R213+P214,5)</f>
        <v>2840</v>
      </c>
    </row>
    <row r="215" spans="1:18" x14ac:dyDescent="0.25">
      <c r="A215" s="25"/>
      <c r="B215" s="25" t="s">
        <v>220</v>
      </c>
      <c r="C215" s="25"/>
      <c r="D215" s="25"/>
      <c r="E215" s="25"/>
      <c r="F215" s="26"/>
      <c r="G215" s="25"/>
      <c r="H215" s="25"/>
      <c r="I215" s="25"/>
      <c r="J215" s="25"/>
      <c r="K215" s="25"/>
      <c r="L215" s="25"/>
      <c r="M215" s="25"/>
      <c r="N215" s="25"/>
      <c r="O215" s="25"/>
      <c r="P215" s="27">
        <f>ROUND(SUM(P212:P214),5)</f>
        <v>1940</v>
      </c>
      <c r="Q215" s="25"/>
      <c r="R215" s="27">
        <f>R214</f>
        <v>2840</v>
      </c>
    </row>
    <row r="216" spans="1:18" ht="30" customHeight="1" x14ac:dyDescent="0.25">
      <c r="A216" s="22"/>
      <c r="B216" s="22" t="s">
        <v>99</v>
      </c>
      <c r="C216" s="22"/>
      <c r="D216" s="22"/>
      <c r="E216" s="22"/>
      <c r="F216" s="24"/>
      <c r="G216" s="22"/>
      <c r="H216" s="22"/>
      <c r="I216" s="22"/>
      <c r="J216" s="22"/>
      <c r="K216" s="22"/>
      <c r="L216" s="22"/>
      <c r="M216" s="22"/>
      <c r="N216" s="22"/>
      <c r="O216" s="22"/>
      <c r="P216" s="23"/>
      <c r="Q216" s="22"/>
      <c r="R216" s="23">
        <v>500</v>
      </c>
    </row>
    <row r="217" spans="1:18" x14ac:dyDescent="0.25">
      <c r="A217" s="25"/>
      <c r="B217" s="25" t="s">
        <v>100</v>
      </c>
      <c r="C217" s="25"/>
      <c r="D217" s="25"/>
      <c r="E217" s="25"/>
      <c r="F217" s="26"/>
      <c r="G217" s="25"/>
      <c r="H217" s="25"/>
      <c r="I217" s="25"/>
      <c r="J217" s="25"/>
      <c r="K217" s="25"/>
      <c r="L217" s="25"/>
      <c r="M217" s="25"/>
      <c r="N217" s="25"/>
      <c r="O217" s="25"/>
      <c r="P217" s="27"/>
      <c r="Q217" s="25"/>
      <c r="R217" s="27">
        <f>R216</f>
        <v>500</v>
      </c>
    </row>
    <row r="218" spans="1:18" ht="30" customHeight="1" x14ac:dyDescent="0.25">
      <c r="A218" s="22"/>
      <c r="B218" s="22" t="s">
        <v>101</v>
      </c>
      <c r="C218" s="22"/>
      <c r="D218" s="22"/>
      <c r="E218" s="22"/>
      <c r="F218" s="24"/>
      <c r="G218" s="22"/>
      <c r="H218" s="22"/>
      <c r="I218" s="22"/>
      <c r="J218" s="22"/>
      <c r="K218" s="22"/>
      <c r="L218" s="22"/>
      <c r="M218" s="22"/>
      <c r="N218" s="22"/>
      <c r="O218" s="22"/>
      <c r="P218" s="23"/>
      <c r="Q218" s="22"/>
      <c r="R218" s="23">
        <v>20</v>
      </c>
    </row>
    <row r="219" spans="1:18" ht="15.75" thickBot="1" x14ac:dyDescent="0.3">
      <c r="A219" s="25"/>
      <c r="B219" s="25" t="s">
        <v>102</v>
      </c>
      <c r="C219" s="25"/>
      <c r="D219" s="25"/>
      <c r="E219" s="25"/>
      <c r="F219" s="26"/>
      <c r="G219" s="25"/>
      <c r="H219" s="25"/>
      <c r="I219" s="25"/>
      <c r="J219" s="25"/>
      <c r="K219" s="25"/>
      <c r="L219" s="25"/>
      <c r="M219" s="25"/>
      <c r="N219" s="25"/>
      <c r="O219" s="25"/>
      <c r="P219" s="29"/>
      <c r="Q219" s="25"/>
      <c r="R219" s="29">
        <f>R218</f>
        <v>20</v>
      </c>
    </row>
    <row r="220" spans="1:18" s="33" customFormat="1" ht="30" customHeight="1" thickBot="1" x14ac:dyDescent="0.25">
      <c r="A220" s="22" t="s">
        <v>103</v>
      </c>
      <c r="B220" s="22"/>
      <c r="C220" s="22"/>
      <c r="D220" s="22"/>
      <c r="E220" s="22"/>
      <c r="F220" s="24"/>
      <c r="G220" s="22"/>
      <c r="H220" s="22"/>
      <c r="I220" s="22"/>
      <c r="J220" s="22"/>
      <c r="K220" s="22"/>
      <c r="L220" s="22"/>
      <c r="M220" s="22"/>
      <c r="N220" s="22"/>
      <c r="O220" s="22"/>
      <c r="P220" s="32">
        <f>ROUND(P35+P37+P45+P67+P69+P71+P73+P75+P81+P85+P87+P89+P91+P93+P95+P97+P116+P124+P128+P140+P142+P145+P153+P157+P175+P184+P190+P196+P211+P215+P217+P219,5)</f>
        <v>0</v>
      </c>
      <c r="Q220" s="22"/>
      <c r="R220" s="32">
        <f>ROUND(R35+R37+R45+R67+R69+R71+R73+R75+R81+R85+R87+R89+R91+R93+R95+R97+R116+R124+R128+R140+R142+R145+R153+R157+R175+R184+R190+R196+R211+R215+R217+R219,5)</f>
        <v>0</v>
      </c>
    </row>
    <row r="221" spans="1:18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10:54 PM
&amp;"Arial,Bold"&amp;8 01/07/16
&amp;"Arial,Bold"&amp;8 Accrual Basis&amp;C&amp;"Arial,Bold"&amp;12 ICSB - International Council for Small Business
&amp;"Arial,Bold"&amp;14 General Ledger
&amp;"Arial,Bold"&amp;10 As of June 30,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R224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2" width="3" style="37" customWidth="1"/>
    <col min="3" max="3" width="31.7109375" style="37" customWidth="1"/>
    <col min="4" max="4" width="7" style="37" bestFit="1" customWidth="1"/>
    <col min="5" max="5" width="2.28515625" style="37" customWidth="1"/>
    <col min="6" max="6" width="8.7109375" style="37" bestFit="1" customWidth="1"/>
    <col min="7" max="7" width="2.28515625" style="37" customWidth="1"/>
    <col min="8" max="8" width="16.42578125" style="37" bestFit="1" customWidth="1"/>
    <col min="9" max="9" width="2.28515625" style="37" customWidth="1"/>
    <col min="10" max="10" width="26.28515625" style="37" bestFit="1" customWidth="1"/>
    <col min="11" max="11" width="2.28515625" style="37" customWidth="1"/>
    <col min="12" max="12" width="30.7109375" style="37" customWidth="1"/>
    <col min="13" max="13" width="2.28515625" style="37" customWidth="1"/>
    <col min="14" max="14" width="27.7109375" style="37" bestFit="1" customWidth="1"/>
    <col min="15" max="15" width="2.28515625" style="37" customWidth="1"/>
    <col min="16" max="16" width="8.42578125" style="37" bestFit="1" customWidth="1"/>
    <col min="17" max="17" width="2.28515625" style="37" customWidth="1"/>
    <col min="18" max="18" width="9.28515625" style="37" bestFit="1" customWidth="1"/>
  </cols>
  <sheetData>
    <row r="1" spans="1:18" s="36" customFormat="1" ht="15.75" thickBot="1" x14ac:dyDescent="0.3">
      <c r="A1" s="34"/>
      <c r="B1" s="34"/>
      <c r="C1" s="34"/>
      <c r="D1" s="35" t="s">
        <v>25</v>
      </c>
      <c r="E1" s="34"/>
      <c r="F1" s="35" t="s">
        <v>26</v>
      </c>
      <c r="G1" s="34"/>
      <c r="H1" s="35" t="s">
        <v>27</v>
      </c>
      <c r="I1" s="34"/>
      <c r="J1" s="35" t="s">
        <v>28</v>
      </c>
      <c r="K1" s="34"/>
      <c r="L1" s="35" t="s">
        <v>29</v>
      </c>
      <c r="M1" s="34"/>
      <c r="N1" s="35" t="s">
        <v>30</v>
      </c>
      <c r="O1" s="34"/>
      <c r="P1" s="35" t="s">
        <v>31</v>
      </c>
      <c r="Q1" s="34"/>
      <c r="R1" s="35" t="s">
        <v>32</v>
      </c>
    </row>
    <row r="2" spans="1:18" ht="15.75" thickTop="1" x14ac:dyDescent="0.25">
      <c r="A2" s="22"/>
      <c r="B2" s="22" t="s">
        <v>33</v>
      </c>
      <c r="C2" s="22"/>
      <c r="D2" s="22"/>
      <c r="E2" s="22"/>
      <c r="F2" s="24"/>
      <c r="G2" s="22"/>
      <c r="H2" s="22"/>
      <c r="I2" s="22"/>
      <c r="J2" s="22"/>
      <c r="K2" s="22"/>
      <c r="L2" s="22"/>
      <c r="M2" s="22"/>
      <c r="N2" s="22"/>
      <c r="O2" s="22"/>
      <c r="P2" s="23"/>
      <c r="Q2" s="22"/>
      <c r="R2" s="23">
        <v>125836.27</v>
      </c>
    </row>
    <row r="3" spans="1:18" x14ac:dyDescent="0.25">
      <c r="A3" s="25"/>
      <c r="B3" s="25"/>
      <c r="C3" s="25"/>
      <c r="D3" s="25" t="s">
        <v>104</v>
      </c>
      <c r="E3" s="25"/>
      <c r="F3" s="26">
        <v>42186</v>
      </c>
      <c r="G3" s="25"/>
      <c r="H3" s="25" t="s">
        <v>375</v>
      </c>
      <c r="I3" s="25"/>
      <c r="J3" s="25" t="s">
        <v>130</v>
      </c>
      <c r="K3" s="25"/>
      <c r="L3" s="25" t="s">
        <v>411</v>
      </c>
      <c r="M3" s="25"/>
      <c r="N3" s="25" t="s">
        <v>88</v>
      </c>
      <c r="O3" s="25"/>
      <c r="P3" s="27">
        <v>-827</v>
      </c>
      <c r="Q3" s="25"/>
      <c r="R3" s="27">
        <f t="shared" ref="R3:R41" si="0">ROUND(R2+P3,5)</f>
        <v>125009.27</v>
      </c>
    </row>
    <row r="4" spans="1:18" x14ac:dyDescent="0.25">
      <c r="A4" s="25"/>
      <c r="B4" s="25"/>
      <c r="C4" s="25"/>
      <c r="D4" s="25" t="s">
        <v>104</v>
      </c>
      <c r="E4" s="25"/>
      <c r="F4" s="26">
        <v>42186</v>
      </c>
      <c r="G4" s="25"/>
      <c r="H4" s="25"/>
      <c r="I4" s="25"/>
      <c r="J4" s="25" t="s">
        <v>311</v>
      </c>
      <c r="K4" s="25"/>
      <c r="L4" s="25" t="s">
        <v>339</v>
      </c>
      <c r="M4" s="25"/>
      <c r="N4" s="25" t="s">
        <v>93</v>
      </c>
      <c r="O4" s="25"/>
      <c r="P4" s="27">
        <v>-240</v>
      </c>
      <c r="Q4" s="25"/>
      <c r="R4" s="27">
        <f t="shared" si="0"/>
        <v>124769.27</v>
      </c>
    </row>
    <row r="5" spans="1:18" x14ac:dyDescent="0.25">
      <c r="A5" s="25"/>
      <c r="B5" s="25"/>
      <c r="C5" s="25"/>
      <c r="D5" s="25" t="s">
        <v>104</v>
      </c>
      <c r="E5" s="25"/>
      <c r="F5" s="26">
        <v>42186</v>
      </c>
      <c r="G5" s="25"/>
      <c r="H5" s="25"/>
      <c r="I5" s="25"/>
      <c r="J5" s="25" t="s">
        <v>131</v>
      </c>
      <c r="K5" s="25"/>
      <c r="L5" s="25" t="s">
        <v>173</v>
      </c>
      <c r="M5" s="25"/>
      <c r="N5" s="25" t="s">
        <v>95</v>
      </c>
      <c r="O5" s="25"/>
      <c r="P5" s="27">
        <v>-300</v>
      </c>
      <c r="Q5" s="25"/>
      <c r="R5" s="27">
        <f t="shared" si="0"/>
        <v>124469.27</v>
      </c>
    </row>
    <row r="6" spans="1:18" x14ac:dyDescent="0.25">
      <c r="A6" s="25"/>
      <c r="B6" s="25"/>
      <c r="C6" s="25"/>
      <c r="D6" s="25" t="s">
        <v>104</v>
      </c>
      <c r="E6" s="25"/>
      <c r="F6" s="26">
        <v>42186</v>
      </c>
      <c r="G6" s="25"/>
      <c r="H6" s="25"/>
      <c r="I6" s="25"/>
      <c r="J6" s="25" t="s">
        <v>131</v>
      </c>
      <c r="K6" s="25"/>
      <c r="L6" s="25" t="s">
        <v>173</v>
      </c>
      <c r="M6" s="25"/>
      <c r="N6" s="25" t="s">
        <v>95</v>
      </c>
      <c r="O6" s="25"/>
      <c r="P6" s="27">
        <v>-220</v>
      </c>
      <c r="Q6" s="25"/>
      <c r="R6" s="27">
        <f t="shared" si="0"/>
        <v>124249.27</v>
      </c>
    </row>
    <row r="7" spans="1:18" x14ac:dyDescent="0.25">
      <c r="A7" s="25"/>
      <c r="B7" s="25"/>
      <c r="C7" s="25"/>
      <c r="D7" s="25" t="s">
        <v>104</v>
      </c>
      <c r="E7" s="25"/>
      <c r="F7" s="26">
        <v>42187</v>
      </c>
      <c r="G7" s="25"/>
      <c r="H7" s="25"/>
      <c r="I7" s="25"/>
      <c r="J7" s="25" t="s">
        <v>231</v>
      </c>
      <c r="K7" s="25"/>
      <c r="L7" s="25" t="s">
        <v>247</v>
      </c>
      <c r="M7" s="25"/>
      <c r="N7" s="25" t="s">
        <v>95</v>
      </c>
      <c r="O7" s="25"/>
      <c r="P7" s="27">
        <v>-186.89</v>
      </c>
      <c r="Q7" s="25"/>
      <c r="R7" s="27">
        <f t="shared" si="0"/>
        <v>124062.38</v>
      </c>
    </row>
    <row r="8" spans="1:18" x14ac:dyDescent="0.25">
      <c r="A8" s="25"/>
      <c r="B8" s="25"/>
      <c r="C8" s="25"/>
      <c r="D8" s="25" t="s">
        <v>104</v>
      </c>
      <c r="E8" s="25"/>
      <c r="F8" s="26">
        <v>42191</v>
      </c>
      <c r="G8" s="25"/>
      <c r="H8" s="25"/>
      <c r="I8" s="25"/>
      <c r="J8" s="25" t="s">
        <v>155</v>
      </c>
      <c r="K8" s="25"/>
      <c r="L8" s="25" t="s">
        <v>253</v>
      </c>
      <c r="M8" s="25"/>
      <c r="N8" s="25" t="s">
        <v>93</v>
      </c>
      <c r="O8" s="25"/>
      <c r="P8" s="27">
        <v>-86</v>
      </c>
      <c r="Q8" s="25"/>
      <c r="R8" s="27">
        <f t="shared" si="0"/>
        <v>123976.38</v>
      </c>
    </row>
    <row r="9" spans="1:18" x14ac:dyDescent="0.25">
      <c r="A9" s="25"/>
      <c r="B9" s="25"/>
      <c r="C9" s="25"/>
      <c r="D9" s="25" t="s">
        <v>104</v>
      </c>
      <c r="E9" s="25"/>
      <c r="F9" s="26">
        <v>42193</v>
      </c>
      <c r="G9" s="25"/>
      <c r="H9" s="25" t="s">
        <v>376</v>
      </c>
      <c r="I9" s="25"/>
      <c r="J9" s="25" t="s">
        <v>381</v>
      </c>
      <c r="K9" s="25"/>
      <c r="L9" s="25" t="s">
        <v>412</v>
      </c>
      <c r="M9" s="25"/>
      <c r="N9" s="25" t="s">
        <v>99</v>
      </c>
      <c r="O9" s="25"/>
      <c r="P9" s="27">
        <v>-1000</v>
      </c>
      <c r="Q9" s="25"/>
      <c r="R9" s="27">
        <f t="shared" si="0"/>
        <v>122976.38</v>
      </c>
    </row>
    <row r="10" spans="1:18" x14ac:dyDescent="0.25">
      <c r="A10" s="25"/>
      <c r="B10" s="25"/>
      <c r="C10" s="25"/>
      <c r="D10" s="25" t="s">
        <v>104</v>
      </c>
      <c r="E10" s="25"/>
      <c r="F10" s="26">
        <v>42193</v>
      </c>
      <c r="G10" s="25"/>
      <c r="H10" s="25"/>
      <c r="I10" s="25"/>
      <c r="J10" s="25" t="s">
        <v>123</v>
      </c>
      <c r="K10" s="25"/>
      <c r="L10" s="25" t="s">
        <v>164</v>
      </c>
      <c r="M10" s="25"/>
      <c r="N10" s="25" t="s">
        <v>95</v>
      </c>
      <c r="O10" s="25"/>
      <c r="P10" s="27">
        <v>-121.61</v>
      </c>
      <c r="Q10" s="25"/>
      <c r="R10" s="27">
        <f t="shared" si="0"/>
        <v>122854.77</v>
      </c>
    </row>
    <row r="11" spans="1:18" x14ac:dyDescent="0.25">
      <c r="A11" s="25"/>
      <c r="B11" s="25"/>
      <c r="C11" s="25"/>
      <c r="D11" s="25" t="s">
        <v>104</v>
      </c>
      <c r="E11" s="25"/>
      <c r="F11" s="26">
        <v>42193</v>
      </c>
      <c r="G11" s="25"/>
      <c r="H11" s="25"/>
      <c r="I11" s="25"/>
      <c r="J11" s="25" t="s">
        <v>122</v>
      </c>
      <c r="K11" s="25"/>
      <c r="L11" s="25" t="s">
        <v>163</v>
      </c>
      <c r="M11" s="25"/>
      <c r="N11" s="25" t="s">
        <v>95</v>
      </c>
      <c r="O11" s="25"/>
      <c r="P11" s="27">
        <v>-10</v>
      </c>
      <c r="Q11" s="25"/>
      <c r="R11" s="27">
        <f t="shared" si="0"/>
        <v>122844.77</v>
      </c>
    </row>
    <row r="12" spans="1:18" x14ac:dyDescent="0.25">
      <c r="A12" s="25"/>
      <c r="B12" s="25"/>
      <c r="C12" s="25"/>
      <c r="D12" s="25" t="s">
        <v>104</v>
      </c>
      <c r="E12" s="25"/>
      <c r="F12" s="26">
        <v>42195</v>
      </c>
      <c r="G12" s="25"/>
      <c r="H12" s="25"/>
      <c r="I12" s="25"/>
      <c r="J12" s="25" t="s">
        <v>382</v>
      </c>
      <c r="K12" s="25"/>
      <c r="L12" s="25" t="s">
        <v>413</v>
      </c>
      <c r="M12" s="25"/>
      <c r="N12" s="25" t="s">
        <v>373</v>
      </c>
      <c r="O12" s="25"/>
      <c r="P12" s="27">
        <v>-5150</v>
      </c>
      <c r="Q12" s="25"/>
      <c r="R12" s="27">
        <f t="shared" si="0"/>
        <v>117694.77</v>
      </c>
    </row>
    <row r="13" spans="1:18" x14ac:dyDescent="0.25">
      <c r="A13" s="25"/>
      <c r="B13" s="25"/>
      <c r="C13" s="25"/>
      <c r="D13" s="25" t="s">
        <v>104</v>
      </c>
      <c r="E13" s="25"/>
      <c r="F13" s="26">
        <v>42195</v>
      </c>
      <c r="G13" s="25"/>
      <c r="H13" s="25"/>
      <c r="I13" s="25"/>
      <c r="J13" s="25" t="s">
        <v>126</v>
      </c>
      <c r="K13" s="25"/>
      <c r="L13" s="25" t="s">
        <v>257</v>
      </c>
      <c r="M13" s="25"/>
      <c r="N13" s="25" t="s">
        <v>97</v>
      </c>
      <c r="O13" s="25"/>
      <c r="P13" s="27">
        <v>-85</v>
      </c>
      <c r="Q13" s="25"/>
      <c r="R13" s="27">
        <f t="shared" si="0"/>
        <v>117609.77</v>
      </c>
    </row>
    <row r="14" spans="1:18" x14ac:dyDescent="0.25">
      <c r="A14" s="25"/>
      <c r="B14" s="25"/>
      <c r="C14" s="25"/>
      <c r="D14" s="25" t="s">
        <v>104</v>
      </c>
      <c r="E14" s="25"/>
      <c r="F14" s="26">
        <v>42195</v>
      </c>
      <c r="G14" s="25"/>
      <c r="H14" s="25"/>
      <c r="I14" s="25"/>
      <c r="J14" s="25" t="s">
        <v>126</v>
      </c>
      <c r="K14" s="25"/>
      <c r="L14" s="25" t="s">
        <v>414</v>
      </c>
      <c r="M14" s="25"/>
      <c r="N14" s="25" t="s">
        <v>97</v>
      </c>
      <c r="O14" s="25"/>
      <c r="P14" s="27">
        <v>-68.75</v>
      </c>
      <c r="Q14" s="25"/>
      <c r="R14" s="27">
        <f t="shared" si="0"/>
        <v>117541.02</v>
      </c>
    </row>
    <row r="15" spans="1:18" x14ac:dyDescent="0.25">
      <c r="A15" s="25"/>
      <c r="B15" s="25"/>
      <c r="C15" s="25"/>
      <c r="D15" s="25" t="s">
        <v>104</v>
      </c>
      <c r="E15" s="25"/>
      <c r="F15" s="26">
        <v>42195</v>
      </c>
      <c r="G15" s="25"/>
      <c r="H15" s="25"/>
      <c r="I15" s="25"/>
      <c r="J15" s="25" t="s">
        <v>383</v>
      </c>
      <c r="K15" s="25"/>
      <c r="L15" s="25" t="s">
        <v>415</v>
      </c>
      <c r="M15" s="25"/>
      <c r="N15" s="25" t="s">
        <v>74</v>
      </c>
      <c r="O15" s="25"/>
      <c r="P15" s="27">
        <v>-42.1</v>
      </c>
      <c r="Q15" s="25"/>
      <c r="R15" s="27">
        <f t="shared" si="0"/>
        <v>117498.92</v>
      </c>
    </row>
    <row r="16" spans="1:18" x14ac:dyDescent="0.25">
      <c r="A16" s="25"/>
      <c r="B16" s="25"/>
      <c r="C16" s="25"/>
      <c r="D16" s="25" t="s">
        <v>104</v>
      </c>
      <c r="E16" s="25"/>
      <c r="F16" s="26">
        <v>42195</v>
      </c>
      <c r="G16" s="25"/>
      <c r="H16" s="25"/>
      <c r="I16" s="25"/>
      <c r="J16" s="25" t="s">
        <v>384</v>
      </c>
      <c r="K16" s="25"/>
      <c r="L16" s="25" t="s">
        <v>416</v>
      </c>
      <c r="M16" s="25"/>
      <c r="N16" s="25" t="s">
        <v>93</v>
      </c>
      <c r="O16" s="25"/>
      <c r="P16" s="27">
        <v>-37.049999999999997</v>
      </c>
      <c r="Q16" s="25"/>
      <c r="R16" s="27">
        <f t="shared" si="0"/>
        <v>117461.87</v>
      </c>
    </row>
    <row r="17" spans="1:18" x14ac:dyDescent="0.25">
      <c r="A17" s="25"/>
      <c r="B17" s="25"/>
      <c r="C17" s="25"/>
      <c r="D17" s="25" t="s">
        <v>104</v>
      </c>
      <c r="E17" s="25"/>
      <c r="F17" s="26">
        <v>42195</v>
      </c>
      <c r="G17" s="25"/>
      <c r="H17" s="25"/>
      <c r="I17" s="25"/>
      <c r="J17" s="25" t="s">
        <v>385</v>
      </c>
      <c r="K17" s="25"/>
      <c r="L17" s="25" t="s">
        <v>417</v>
      </c>
      <c r="M17" s="25"/>
      <c r="N17" s="25" t="s">
        <v>93</v>
      </c>
      <c r="O17" s="25"/>
      <c r="P17" s="27">
        <v>-21</v>
      </c>
      <c r="Q17" s="25"/>
      <c r="R17" s="27">
        <f t="shared" si="0"/>
        <v>117440.87</v>
      </c>
    </row>
    <row r="18" spans="1:18" x14ac:dyDescent="0.25">
      <c r="A18" s="25"/>
      <c r="B18" s="25"/>
      <c r="C18" s="25"/>
      <c r="D18" s="25" t="s">
        <v>104</v>
      </c>
      <c r="E18" s="25"/>
      <c r="F18" s="26">
        <v>42198</v>
      </c>
      <c r="G18" s="25"/>
      <c r="H18" s="25"/>
      <c r="I18" s="25"/>
      <c r="J18" s="25" t="s">
        <v>126</v>
      </c>
      <c r="K18" s="25"/>
      <c r="L18" s="25" t="s">
        <v>418</v>
      </c>
      <c r="M18" s="25"/>
      <c r="N18" s="25" t="s">
        <v>97</v>
      </c>
      <c r="O18" s="25"/>
      <c r="P18" s="27">
        <v>-322.16000000000003</v>
      </c>
      <c r="Q18" s="25"/>
      <c r="R18" s="27">
        <f t="shared" si="0"/>
        <v>117118.71</v>
      </c>
    </row>
    <row r="19" spans="1:18" x14ac:dyDescent="0.25">
      <c r="A19" s="25"/>
      <c r="B19" s="25"/>
      <c r="C19" s="25"/>
      <c r="D19" s="25" t="s">
        <v>104</v>
      </c>
      <c r="E19" s="25"/>
      <c r="F19" s="26">
        <v>42198</v>
      </c>
      <c r="G19" s="25"/>
      <c r="H19" s="25"/>
      <c r="I19" s="25"/>
      <c r="J19" s="25" t="s">
        <v>386</v>
      </c>
      <c r="K19" s="25"/>
      <c r="L19" s="25" t="s">
        <v>419</v>
      </c>
      <c r="M19" s="25"/>
      <c r="N19" s="25" t="s">
        <v>93</v>
      </c>
      <c r="O19" s="25"/>
      <c r="P19" s="27">
        <v>-389.85</v>
      </c>
      <c r="Q19" s="25"/>
      <c r="R19" s="27">
        <f t="shared" si="0"/>
        <v>116728.86</v>
      </c>
    </row>
    <row r="20" spans="1:18" x14ac:dyDescent="0.25">
      <c r="A20" s="25"/>
      <c r="B20" s="25"/>
      <c r="C20" s="25"/>
      <c r="D20" s="25" t="s">
        <v>104</v>
      </c>
      <c r="E20" s="25"/>
      <c r="F20" s="26">
        <v>42198</v>
      </c>
      <c r="G20" s="25"/>
      <c r="H20" s="25"/>
      <c r="I20" s="25"/>
      <c r="J20" s="25" t="s">
        <v>386</v>
      </c>
      <c r="K20" s="25"/>
      <c r="L20" s="25" t="s">
        <v>419</v>
      </c>
      <c r="M20" s="25"/>
      <c r="N20" s="25" t="s">
        <v>93</v>
      </c>
      <c r="O20" s="25"/>
      <c r="P20" s="27">
        <v>-344.86</v>
      </c>
      <c r="Q20" s="25"/>
      <c r="R20" s="27">
        <f t="shared" si="0"/>
        <v>116384</v>
      </c>
    </row>
    <row r="21" spans="1:18" x14ac:dyDescent="0.25">
      <c r="A21" s="25"/>
      <c r="B21" s="25"/>
      <c r="C21" s="25"/>
      <c r="D21" s="25" t="s">
        <v>104</v>
      </c>
      <c r="E21" s="25"/>
      <c r="F21" s="26">
        <v>42198</v>
      </c>
      <c r="G21" s="25"/>
      <c r="H21" s="25"/>
      <c r="I21" s="25"/>
      <c r="J21" s="25" t="s">
        <v>155</v>
      </c>
      <c r="K21" s="25"/>
      <c r="L21" s="25" t="s">
        <v>253</v>
      </c>
      <c r="M21" s="25"/>
      <c r="N21" s="25" t="s">
        <v>93</v>
      </c>
      <c r="O21" s="25"/>
      <c r="P21" s="27">
        <v>-158</v>
      </c>
      <c r="Q21" s="25"/>
      <c r="R21" s="27">
        <f t="shared" si="0"/>
        <v>116226</v>
      </c>
    </row>
    <row r="22" spans="1:18" x14ac:dyDescent="0.25">
      <c r="A22" s="25"/>
      <c r="B22" s="25"/>
      <c r="C22" s="25"/>
      <c r="D22" s="25" t="s">
        <v>104</v>
      </c>
      <c r="E22" s="25"/>
      <c r="F22" s="26">
        <v>42198</v>
      </c>
      <c r="G22" s="25"/>
      <c r="H22" s="25"/>
      <c r="I22" s="25"/>
      <c r="J22" s="25" t="s">
        <v>387</v>
      </c>
      <c r="K22" s="25"/>
      <c r="L22" s="25" t="s">
        <v>420</v>
      </c>
      <c r="M22" s="25"/>
      <c r="N22" s="25" t="s">
        <v>217</v>
      </c>
      <c r="O22" s="25"/>
      <c r="P22" s="27">
        <v>-76.400000000000006</v>
      </c>
      <c r="Q22" s="25"/>
      <c r="R22" s="27">
        <f t="shared" si="0"/>
        <v>116149.6</v>
      </c>
    </row>
    <row r="23" spans="1:18" x14ac:dyDescent="0.25">
      <c r="A23" s="25"/>
      <c r="B23" s="25"/>
      <c r="C23" s="25"/>
      <c r="D23" s="25" t="s">
        <v>104</v>
      </c>
      <c r="E23" s="25"/>
      <c r="F23" s="26">
        <v>42198</v>
      </c>
      <c r="G23" s="25"/>
      <c r="H23" s="25"/>
      <c r="I23" s="25"/>
      <c r="J23" s="25" t="s">
        <v>388</v>
      </c>
      <c r="K23" s="25"/>
      <c r="L23" s="25" t="s">
        <v>421</v>
      </c>
      <c r="M23" s="25"/>
      <c r="N23" s="25" t="s">
        <v>93</v>
      </c>
      <c r="O23" s="25"/>
      <c r="P23" s="27">
        <v>-0.01</v>
      </c>
      <c r="Q23" s="25"/>
      <c r="R23" s="27">
        <f t="shared" si="0"/>
        <v>116149.59</v>
      </c>
    </row>
    <row r="24" spans="1:18" x14ac:dyDescent="0.25">
      <c r="A24" s="25"/>
      <c r="B24" s="25"/>
      <c r="C24" s="25"/>
      <c r="D24" s="25" t="s">
        <v>104</v>
      </c>
      <c r="E24" s="25"/>
      <c r="F24" s="26">
        <v>42198</v>
      </c>
      <c r="G24" s="25"/>
      <c r="H24" s="25" t="s">
        <v>377</v>
      </c>
      <c r="I24" s="25"/>
      <c r="J24" s="25" t="s">
        <v>389</v>
      </c>
      <c r="K24" s="25"/>
      <c r="L24" s="25" t="s">
        <v>422</v>
      </c>
      <c r="M24" s="25"/>
      <c r="N24" s="25" t="s">
        <v>371</v>
      </c>
      <c r="O24" s="25"/>
      <c r="P24" s="27">
        <v>-150</v>
      </c>
      <c r="Q24" s="25"/>
      <c r="R24" s="27">
        <f t="shared" si="0"/>
        <v>115999.59</v>
      </c>
    </row>
    <row r="25" spans="1:18" x14ac:dyDescent="0.25">
      <c r="A25" s="25"/>
      <c r="B25" s="25"/>
      <c r="C25" s="25"/>
      <c r="D25" s="25" t="s">
        <v>104</v>
      </c>
      <c r="E25" s="25"/>
      <c r="F25" s="26">
        <v>42199</v>
      </c>
      <c r="G25" s="25"/>
      <c r="H25" s="25"/>
      <c r="I25" s="25"/>
      <c r="J25" s="25" t="s">
        <v>125</v>
      </c>
      <c r="K25" s="25"/>
      <c r="L25" s="25" t="s">
        <v>166</v>
      </c>
      <c r="M25" s="25"/>
      <c r="N25" s="25" t="s">
        <v>95</v>
      </c>
      <c r="O25" s="25"/>
      <c r="P25" s="27">
        <v>-133.76</v>
      </c>
      <c r="Q25" s="25"/>
      <c r="R25" s="27">
        <f t="shared" si="0"/>
        <v>115865.83</v>
      </c>
    </row>
    <row r="26" spans="1:18" x14ac:dyDescent="0.25">
      <c r="A26" s="25"/>
      <c r="B26" s="25"/>
      <c r="C26" s="25"/>
      <c r="D26" s="25" t="s">
        <v>104</v>
      </c>
      <c r="E26" s="25"/>
      <c r="F26" s="26">
        <v>42200</v>
      </c>
      <c r="G26" s="25"/>
      <c r="H26" s="25"/>
      <c r="I26" s="25"/>
      <c r="J26" s="25" t="s">
        <v>388</v>
      </c>
      <c r="K26" s="25"/>
      <c r="L26" s="25" t="s">
        <v>421</v>
      </c>
      <c r="M26" s="25"/>
      <c r="N26" s="25" t="s">
        <v>93</v>
      </c>
      <c r="O26" s="25"/>
      <c r="P26" s="27">
        <v>-282.33999999999997</v>
      </c>
      <c r="Q26" s="25"/>
      <c r="R26" s="27">
        <f t="shared" si="0"/>
        <v>115583.49</v>
      </c>
    </row>
    <row r="27" spans="1:18" x14ac:dyDescent="0.25">
      <c r="A27" s="25"/>
      <c r="B27" s="25"/>
      <c r="C27" s="25"/>
      <c r="D27" s="25" t="s">
        <v>105</v>
      </c>
      <c r="E27" s="25"/>
      <c r="F27" s="26">
        <v>42202</v>
      </c>
      <c r="G27" s="25"/>
      <c r="H27" s="25" t="s">
        <v>378</v>
      </c>
      <c r="I27" s="25"/>
      <c r="J27" s="25" t="s">
        <v>321</v>
      </c>
      <c r="K27" s="25"/>
      <c r="L27" s="25" t="s">
        <v>423</v>
      </c>
      <c r="M27" s="25"/>
      <c r="N27" s="25" t="s">
        <v>39</v>
      </c>
      <c r="O27" s="25"/>
      <c r="P27" s="27">
        <v>2010.15</v>
      </c>
      <c r="Q27" s="25"/>
      <c r="R27" s="27">
        <f t="shared" si="0"/>
        <v>117593.64</v>
      </c>
    </row>
    <row r="28" spans="1:18" x14ac:dyDescent="0.25">
      <c r="A28" s="25"/>
      <c r="B28" s="25"/>
      <c r="C28" s="25"/>
      <c r="D28" s="25" t="s">
        <v>104</v>
      </c>
      <c r="E28" s="25"/>
      <c r="F28" s="26">
        <v>42205</v>
      </c>
      <c r="G28" s="25"/>
      <c r="H28" s="25"/>
      <c r="I28" s="25"/>
      <c r="J28" s="25" t="s">
        <v>234</v>
      </c>
      <c r="K28" s="25"/>
      <c r="L28" s="25" t="s">
        <v>424</v>
      </c>
      <c r="M28" s="25"/>
      <c r="N28" s="25" t="s">
        <v>95</v>
      </c>
      <c r="O28" s="25"/>
      <c r="P28" s="27">
        <v>-81.23</v>
      </c>
      <c r="Q28" s="25"/>
      <c r="R28" s="27">
        <f t="shared" si="0"/>
        <v>117512.41</v>
      </c>
    </row>
    <row r="29" spans="1:18" x14ac:dyDescent="0.25">
      <c r="A29" s="25"/>
      <c r="B29" s="25"/>
      <c r="C29" s="25"/>
      <c r="D29" s="25" t="s">
        <v>104</v>
      </c>
      <c r="E29" s="25"/>
      <c r="F29" s="26">
        <v>42205</v>
      </c>
      <c r="G29" s="25"/>
      <c r="H29" s="25"/>
      <c r="I29" s="25"/>
      <c r="J29" s="25" t="s">
        <v>155</v>
      </c>
      <c r="K29" s="25"/>
      <c r="L29" s="25" t="s">
        <v>253</v>
      </c>
      <c r="M29" s="25"/>
      <c r="N29" s="25" t="s">
        <v>93</v>
      </c>
      <c r="O29" s="25"/>
      <c r="P29" s="27">
        <v>-86</v>
      </c>
      <c r="Q29" s="25"/>
      <c r="R29" s="27">
        <f t="shared" si="0"/>
        <v>117426.41</v>
      </c>
    </row>
    <row r="30" spans="1:18" x14ac:dyDescent="0.25">
      <c r="A30" s="25"/>
      <c r="B30" s="25"/>
      <c r="C30" s="25"/>
      <c r="D30" s="25" t="s">
        <v>106</v>
      </c>
      <c r="E30" s="25"/>
      <c r="F30" s="26">
        <v>42206</v>
      </c>
      <c r="G30" s="25"/>
      <c r="H30" s="25"/>
      <c r="I30" s="25"/>
      <c r="J30" s="25" t="s">
        <v>390</v>
      </c>
      <c r="K30" s="25"/>
      <c r="L30" s="25" t="s">
        <v>425</v>
      </c>
      <c r="M30" s="25"/>
      <c r="N30" s="25" t="s">
        <v>369</v>
      </c>
      <c r="O30" s="25"/>
      <c r="P30" s="27">
        <v>34963</v>
      </c>
      <c r="Q30" s="25"/>
      <c r="R30" s="27">
        <f t="shared" si="0"/>
        <v>152389.41</v>
      </c>
    </row>
    <row r="31" spans="1:18" x14ac:dyDescent="0.25">
      <c r="A31" s="25"/>
      <c r="B31" s="25"/>
      <c r="C31" s="25"/>
      <c r="D31" s="25" t="s">
        <v>104</v>
      </c>
      <c r="E31" s="25"/>
      <c r="F31" s="26">
        <v>42208</v>
      </c>
      <c r="G31" s="25"/>
      <c r="H31" s="25"/>
      <c r="I31" s="25"/>
      <c r="J31" s="25" t="s">
        <v>126</v>
      </c>
      <c r="K31" s="25"/>
      <c r="L31" s="25" t="s">
        <v>266</v>
      </c>
      <c r="M31" s="25"/>
      <c r="N31" s="25" t="s">
        <v>97</v>
      </c>
      <c r="O31" s="25"/>
      <c r="P31" s="27">
        <v>-26.22</v>
      </c>
      <c r="Q31" s="25"/>
      <c r="R31" s="27">
        <f t="shared" si="0"/>
        <v>152363.19</v>
      </c>
    </row>
    <row r="32" spans="1:18" x14ac:dyDescent="0.25">
      <c r="A32" s="25"/>
      <c r="B32" s="25"/>
      <c r="C32" s="25"/>
      <c r="D32" s="25" t="s">
        <v>104</v>
      </c>
      <c r="E32" s="25"/>
      <c r="F32" s="26">
        <v>42208</v>
      </c>
      <c r="G32" s="25"/>
      <c r="H32" s="25"/>
      <c r="I32" s="25"/>
      <c r="J32" s="25" t="s">
        <v>391</v>
      </c>
      <c r="K32" s="25"/>
      <c r="L32" s="25" t="s">
        <v>426</v>
      </c>
      <c r="M32" s="25"/>
      <c r="N32" s="25" t="s">
        <v>217</v>
      </c>
      <c r="O32" s="25"/>
      <c r="P32" s="27">
        <v>-874.18</v>
      </c>
      <c r="Q32" s="25"/>
      <c r="R32" s="27">
        <f t="shared" si="0"/>
        <v>151489.01</v>
      </c>
    </row>
    <row r="33" spans="1:18" x14ac:dyDescent="0.25">
      <c r="A33" s="25"/>
      <c r="B33" s="25"/>
      <c r="C33" s="25"/>
      <c r="D33" s="25" t="s">
        <v>104</v>
      </c>
      <c r="E33" s="25"/>
      <c r="F33" s="26">
        <v>42208</v>
      </c>
      <c r="G33" s="25"/>
      <c r="H33" s="25"/>
      <c r="I33" s="25"/>
      <c r="J33" s="25" t="s">
        <v>143</v>
      </c>
      <c r="K33" s="25"/>
      <c r="L33" s="25" t="s">
        <v>187</v>
      </c>
      <c r="M33" s="25"/>
      <c r="N33" s="25" t="s">
        <v>87</v>
      </c>
      <c r="O33" s="25"/>
      <c r="P33" s="27">
        <v>-60</v>
      </c>
      <c r="Q33" s="25"/>
      <c r="R33" s="27">
        <f t="shared" si="0"/>
        <v>151429.01</v>
      </c>
    </row>
    <row r="34" spans="1:18" x14ac:dyDescent="0.25">
      <c r="A34" s="25"/>
      <c r="B34" s="25"/>
      <c r="C34" s="25"/>
      <c r="D34" s="25" t="s">
        <v>104</v>
      </c>
      <c r="E34" s="25"/>
      <c r="F34" s="26">
        <v>42208</v>
      </c>
      <c r="G34" s="25"/>
      <c r="H34" s="25"/>
      <c r="I34" s="25"/>
      <c r="J34" s="25" t="s">
        <v>155</v>
      </c>
      <c r="K34" s="25"/>
      <c r="L34" s="25" t="s">
        <v>427</v>
      </c>
      <c r="M34" s="25"/>
      <c r="N34" s="25" t="s">
        <v>93</v>
      </c>
      <c r="O34" s="25"/>
      <c r="P34" s="27">
        <v>-86</v>
      </c>
      <c r="Q34" s="25"/>
      <c r="R34" s="27">
        <f t="shared" si="0"/>
        <v>151343.01</v>
      </c>
    </row>
    <row r="35" spans="1:18" x14ac:dyDescent="0.25">
      <c r="A35" s="25"/>
      <c r="B35" s="25"/>
      <c r="C35" s="25"/>
      <c r="D35" s="25" t="s">
        <v>104</v>
      </c>
      <c r="E35" s="25"/>
      <c r="F35" s="26">
        <v>42212</v>
      </c>
      <c r="G35" s="25"/>
      <c r="H35" s="25"/>
      <c r="I35" s="25"/>
      <c r="J35" s="25" t="s">
        <v>142</v>
      </c>
      <c r="K35" s="25"/>
      <c r="L35" s="25" t="s">
        <v>186</v>
      </c>
      <c r="M35" s="25"/>
      <c r="N35" s="25" t="s">
        <v>76</v>
      </c>
      <c r="O35" s="25"/>
      <c r="P35" s="27">
        <v>-400</v>
      </c>
      <c r="Q35" s="25"/>
      <c r="R35" s="27">
        <f t="shared" si="0"/>
        <v>150943.01</v>
      </c>
    </row>
    <row r="36" spans="1:18" x14ac:dyDescent="0.25">
      <c r="A36" s="25"/>
      <c r="B36" s="25"/>
      <c r="C36" s="25"/>
      <c r="D36" s="25" t="s">
        <v>104</v>
      </c>
      <c r="E36" s="25"/>
      <c r="F36" s="26">
        <v>42213</v>
      </c>
      <c r="G36" s="25"/>
      <c r="H36" s="25"/>
      <c r="I36" s="25"/>
      <c r="J36" s="25" t="s">
        <v>128</v>
      </c>
      <c r="K36" s="25"/>
      <c r="L36" s="25" t="s">
        <v>169</v>
      </c>
      <c r="M36" s="25"/>
      <c r="N36" s="25" t="s">
        <v>95</v>
      </c>
      <c r="O36" s="25"/>
      <c r="P36" s="27">
        <v>-44.74</v>
      </c>
      <c r="Q36" s="25"/>
      <c r="R36" s="27">
        <f t="shared" si="0"/>
        <v>150898.26999999999</v>
      </c>
    </row>
    <row r="37" spans="1:18" x14ac:dyDescent="0.25">
      <c r="A37" s="25"/>
      <c r="B37" s="25"/>
      <c r="C37" s="25"/>
      <c r="D37" s="25" t="s">
        <v>104</v>
      </c>
      <c r="E37" s="25"/>
      <c r="F37" s="26">
        <v>42215</v>
      </c>
      <c r="G37" s="25"/>
      <c r="H37" s="25"/>
      <c r="I37" s="25"/>
      <c r="J37" s="25" t="s">
        <v>155</v>
      </c>
      <c r="K37" s="25"/>
      <c r="L37" s="25" t="s">
        <v>427</v>
      </c>
      <c r="M37" s="25"/>
      <c r="N37" s="25" t="s">
        <v>93</v>
      </c>
      <c r="O37" s="25"/>
      <c r="P37" s="27">
        <v>-63</v>
      </c>
      <c r="Q37" s="25"/>
      <c r="R37" s="27">
        <f t="shared" si="0"/>
        <v>150835.26999999999</v>
      </c>
    </row>
    <row r="38" spans="1:18" x14ac:dyDescent="0.25">
      <c r="A38" s="25"/>
      <c r="B38" s="25"/>
      <c r="C38" s="25"/>
      <c r="D38" s="25" t="s">
        <v>104</v>
      </c>
      <c r="E38" s="25"/>
      <c r="F38" s="26">
        <v>42215</v>
      </c>
      <c r="G38" s="25"/>
      <c r="H38" s="25" t="s">
        <v>379</v>
      </c>
      <c r="I38" s="25"/>
      <c r="J38" s="25" t="s">
        <v>147</v>
      </c>
      <c r="K38" s="25"/>
      <c r="L38" s="25" t="s">
        <v>428</v>
      </c>
      <c r="M38" s="25"/>
      <c r="N38" s="25" t="s">
        <v>79</v>
      </c>
      <c r="O38" s="25"/>
      <c r="P38" s="27">
        <v>-3250</v>
      </c>
      <c r="Q38" s="25"/>
      <c r="R38" s="27">
        <f t="shared" si="0"/>
        <v>147585.26999999999</v>
      </c>
    </row>
    <row r="39" spans="1:18" x14ac:dyDescent="0.25">
      <c r="A39" s="25"/>
      <c r="B39" s="25"/>
      <c r="C39" s="25"/>
      <c r="D39" s="25" t="s">
        <v>104</v>
      </c>
      <c r="E39" s="25"/>
      <c r="F39" s="26">
        <v>42216</v>
      </c>
      <c r="G39" s="25"/>
      <c r="H39" s="25"/>
      <c r="I39" s="25"/>
      <c r="J39" s="25" t="s">
        <v>392</v>
      </c>
      <c r="K39" s="25"/>
      <c r="L39" s="25" t="s">
        <v>429</v>
      </c>
      <c r="M39" s="25"/>
      <c r="N39" s="25" t="s">
        <v>93</v>
      </c>
      <c r="O39" s="25"/>
      <c r="P39" s="27">
        <v>-200</v>
      </c>
      <c r="Q39" s="25"/>
      <c r="R39" s="27">
        <f t="shared" si="0"/>
        <v>147385.26999999999</v>
      </c>
    </row>
    <row r="40" spans="1:18" x14ac:dyDescent="0.25">
      <c r="A40" s="25"/>
      <c r="B40" s="25"/>
      <c r="C40" s="25"/>
      <c r="D40" s="25" t="s">
        <v>104</v>
      </c>
      <c r="E40" s="25"/>
      <c r="F40" s="26">
        <v>42216</v>
      </c>
      <c r="G40" s="25"/>
      <c r="H40" s="25"/>
      <c r="I40" s="25"/>
      <c r="J40" s="25" t="s">
        <v>393</v>
      </c>
      <c r="K40" s="25"/>
      <c r="L40" s="25" t="s">
        <v>430</v>
      </c>
      <c r="M40" s="25"/>
      <c r="N40" s="25" t="s">
        <v>93</v>
      </c>
      <c r="O40" s="25"/>
      <c r="P40" s="27">
        <v>-81.5</v>
      </c>
      <c r="Q40" s="25"/>
      <c r="R40" s="27">
        <f t="shared" si="0"/>
        <v>147303.76999999999</v>
      </c>
    </row>
    <row r="41" spans="1:18" ht="15.75" thickBot="1" x14ac:dyDescent="0.3">
      <c r="A41" s="25"/>
      <c r="B41" s="25"/>
      <c r="C41" s="25"/>
      <c r="D41" s="25" t="s">
        <v>104</v>
      </c>
      <c r="E41" s="25"/>
      <c r="F41" s="26">
        <v>42216</v>
      </c>
      <c r="G41" s="25"/>
      <c r="H41" s="25"/>
      <c r="I41" s="25"/>
      <c r="J41" s="25" t="s">
        <v>382</v>
      </c>
      <c r="K41" s="25"/>
      <c r="L41" s="25" t="s">
        <v>413</v>
      </c>
      <c r="M41" s="25"/>
      <c r="N41" s="25" t="s">
        <v>373</v>
      </c>
      <c r="O41" s="25"/>
      <c r="P41" s="28">
        <v>-7950</v>
      </c>
      <c r="Q41" s="25"/>
      <c r="R41" s="28">
        <f t="shared" si="0"/>
        <v>139353.76999999999</v>
      </c>
    </row>
    <row r="42" spans="1:18" x14ac:dyDescent="0.25">
      <c r="A42" s="25"/>
      <c r="B42" s="25" t="s">
        <v>34</v>
      </c>
      <c r="C42" s="25"/>
      <c r="D42" s="25"/>
      <c r="E42" s="25"/>
      <c r="F42" s="26"/>
      <c r="G42" s="25"/>
      <c r="H42" s="25"/>
      <c r="I42" s="25"/>
      <c r="J42" s="25"/>
      <c r="K42" s="25"/>
      <c r="L42" s="25"/>
      <c r="M42" s="25"/>
      <c r="N42" s="25"/>
      <c r="O42" s="25"/>
      <c r="P42" s="27">
        <f>ROUND(SUM(P2:P41),5)</f>
        <v>13517.5</v>
      </c>
      <c r="Q42" s="25"/>
      <c r="R42" s="27">
        <f>R41</f>
        <v>139353.76999999999</v>
      </c>
    </row>
    <row r="43" spans="1:18" ht="30" customHeight="1" x14ac:dyDescent="0.25">
      <c r="A43" s="22"/>
      <c r="B43" s="22" t="s">
        <v>35</v>
      </c>
      <c r="C43" s="22"/>
      <c r="D43" s="22"/>
      <c r="E43" s="22"/>
      <c r="F43" s="24"/>
      <c r="G43" s="22"/>
      <c r="H43" s="22"/>
      <c r="I43" s="22"/>
      <c r="J43" s="22"/>
      <c r="K43" s="22"/>
      <c r="L43" s="22"/>
      <c r="M43" s="22"/>
      <c r="N43" s="22"/>
      <c r="O43" s="22"/>
      <c r="P43" s="23"/>
      <c r="Q43" s="22"/>
      <c r="R43" s="23">
        <v>401.67</v>
      </c>
    </row>
    <row r="44" spans="1:18" x14ac:dyDescent="0.25">
      <c r="A44" s="25"/>
      <c r="B44" s="25" t="s">
        <v>36</v>
      </c>
      <c r="C44" s="25"/>
      <c r="D44" s="25"/>
      <c r="E44" s="25"/>
      <c r="F44" s="26"/>
      <c r="G44" s="25"/>
      <c r="H44" s="25"/>
      <c r="I44" s="25"/>
      <c r="J44" s="25"/>
      <c r="K44" s="25"/>
      <c r="L44" s="25"/>
      <c r="M44" s="25"/>
      <c r="N44" s="25"/>
      <c r="O44" s="25"/>
      <c r="P44" s="27"/>
      <c r="Q44" s="25"/>
      <c r="R44" s="27">
        <f>R43</f>
        <v>401.67</v>
      </c>
    </row>
    <row r="45" spans="1:18" ht="30" customHeight="1" x14ac:dyDescent="0.25">
      <c r="A45" s="22"/>
      <c r="B45" s="22" t="s">
        <v>37</v>
      </c>
      <c r="C45" s="22"/>
      <c r="D45" s="22"/>
      <c r="E45" s="22"/>
      <c r="F45" s="24"/>
      <c r="G45" s="22"/>
      <c r="H45" s="22"/>
      <c r="I45" s="22"/>
      <c r="J45" s="22"/>
      <c r="K45" s="22"/>
      <c r="L45" s="22"/>
      <c r="M45" s="22"/>
      <c r="N45" s="22"/>
      <c r="O45" s="22"/>
      <c r="P45" s="23"/>
      <c r="Q45" s="22"/>
      <c r="R45" s="23">
        <v>861.42</v>
      </c>
    </row>
    <row r="46" spans="1:18" x14ac:dyDescent="0.25">
      <c r="A46" s="25"/>
      <c r="B46" s="25"/>
      <c r="C46" s="25"/>
      <c r="D46" s="25" t="s">
        <v>104</v>
      </c>
      <c r="E46" s="25"/>
      <c r="F46" s="26">
        <v>42186</v>
      </c>
      <c r="G46" s="25"/>
      <c r="H46" s="25"/>
      <c r="I46" s="25"/>
      <c r="J46" s="25" t="s">
        <v>242</v>
      </c>
      <c r="K46" s="25"/>
      <c r="L46" s="25" t="s">
        <v>268</v>
      </c>
      <c r="M46" s="25"/>
      <c r="N46" s="25" t="s">
        <v>97</v>
      </c>
      <c r="O46" s="25"/>
      <c r="P46" s="27">
        <v>-30</v>
      </c>
      <c r="Q46" s="25"/>
      <c r="R46" s="27">
        <f t="shared" ref="R46:R62" si="1">ROUND(R45+P46,5)</f>
        <v>831.42</v>
      </c>
    </row>
    <row r="47" spans="1:18" x14ac:dyDescent="0.25">
      <c r="A47" s="25"/>
      <c r="B47" s="25"/>
      <c r="C47" s="25"/>
      <c r="D47" s="25" t="s">
        <v>106</v>
      </c>
      <c r="E47" s="25"/>
      <c r="F47" s="26">
        <v>42186</v>
      </c>
      <c r="G47" s="25"/>
      <c r="H47" s="25"/>
      <c r="I47" s="25"/>
      <c r="J47" s="25" t="s">
        <v>394</v>
      </c>
      <c r="K47" s="25"/>
      <c r="L47" s="25" t="s">
        <v>431</v>
      </c>
      <c r="M47" s="25"/>
      <c r="N47" s="25" t="s">
        <v>212</v>
      </c>
      <c r="O47" s="25"/>
      <c r="P47" s="27">
        <v>62.16</v>
      </c>
      <c r="Q47" s="25"/>
      <c r="R47" s="27">
        <f t="shared" si="1"/>
        <v>893.58</v>
      </c>
    </row>
    <row r="48" spans="1:18" x14ac:dyDescent="0.25">
      <c r="A48" s="25"/>
      <c r="B48" s="25"/>
      <c r="C48" s="25"/>
      <c r="D48" s="25" t="s">
        <v>106</v>
      </c>
      <c r="E48" s="25"/>
      <c r="F48" s="26">
        <v>42191</v>
      </c>
      <c r="G48" s="25"/>
      <c r="H48" s="25"/>
      <c r="I48" s="25"/>
      <c r="J48" s="25" t="s">
        <v>395</v>
      </c>
      <c r="K48" s="25"/>
      <c r="L48" s="25" t="s">
        <v>432</v>
      </c>
      <c r="M48" s="25"/>
      <c r="N48" s="25" t="s">
        <v>212</v>
      </c>
      <c r="O48" s="25"/>
      <c r="P48" s="27">
        <v>33.68</v>
      </c>
      <c r="Q48" s="25"/>
      <c r="R48" s="27">
        <f t="shared" si="1"/>
        <v>927.26</v>
      </c>
    </row>
    <row r="49" spans="1:18" x14ac:dyDescent="0.25">
      <c r="A49" s="25"/>
      <c r="B49" s="25"/>
      <c r="C49" s="25"/>
      <c r="D49" s="25" t="s">
        <v>106</v>
      </c>
      <c r="E49" s="25"/>
      <c r="F49" s="26">
        <v>42192</v>
      </c>
      <c r="G49" s="25"/>
      <c r="H49" s="25"/>
      <c r="I49" s="25"/>
      <c r="J49" s="25" t="s">
        <v>396</v>
      </c>
      <c r="K49" s="25"/>
      <c r="L49" s="25" t="s">
        <v>432</v>
      </c>
      <c r="M49" s="25"/>
      <c r="N49" s="25" t="s">
        <v>212</v>
      </c>
      <c r="O49" s="25"/>
      <c r="P49" s="27">
        <v>33.68</v>
      </c>
      <c r="Q49" s="25"/>
      <c r="R49" s="27">
        <f t="shared" si="1"/>
        <v>960.94</v>
      </c>
    </row>
    <row r="50" spans="1:18" x14ac:dyDescent="0.25">
      <c r="A50" s="25"/>
      <c r="B50" s="25"/>
      <c r="C50" s="25"/>
      <c r="D50" s="25" t="s">
        <v>106</v>
      </c>
      <c r="E50" s="25"/>
      <c r="F50" s="26">
        <v>42192</v>
      </c>
      <c r="G50" s="25"/>
      <c r="H50" s="25"/>
      <c r="I50" s="25"/>
      <c r="J50" s="25" t="s">
        <v>397</v>
      </c>
      <c r="K50" s="25"/>
      <c r="L50" s="25" t="s">
        <v>432</v>
      </c>
      <c r="M50" s="25"/>
      <c r="N50" s="25" t="s">
        <v>212</v>
      </c>
      <c r="O50" s="25"/>
      <c r="P50" s="27">
        <v>33.68</v>
      </c>
      <c r="Q50" s="25"/>
      <c r="R50" s="27">
        <f t="shared" si="1"/>
        <v>994.62</v>
      </c>
    </row>
    <row r="51" spans="1:18" x14ac:dyDescent="0.25">
      <c r="A51" s="25"/>
      <c r="B51" s="25"/>
      <c r="C51" s="25"/>
      <c r="D51" s="25" t="s">
        <v>106</v>
      </c>
      <c r="E51" s="25"/>
      <c r="F51" s="26">
        <v>42193</v>
      </c>
      <c r="G51" s="25"/>
      <c r="H51" s="25"/>
      <c r="I51" s="25"/>
      <c r="J51" s="25" t="s">
        <v>398</v>
      </c>
      <c r="K51" s="25"/>
      <c r="L51" s="25" t="s">
        <v>432</v>
      </c>
      <c r="M51" s="25"/>
      <c r="N51" s="25" t="s">
        <v>212</v>
      </c>
      <c r="O51" s="25"/>
      <c r="P51" s="27">
        <v>33.68</v>
      </c>
      <c r="Q51" s="25"/>
      <c r="R51" s="27">
        <f t="shared" si="1"/>
        <v>1028.3</v>
      </c>
    </row>
    <row r="52" spans="1:18" x14ac:dyDescent="0.25">
      <c r="A52" s="25"/>
      <c r="B52" s="25"/>
      <c r="C52" s="25"/>
      <c r="D52" s="25" t="s">
        <v>106</v>
      </c>
      <c r="E52" s="25"/>
      <c r="F52" s="26">
        <v>42194</v>
      </c>
      <c r="G52" s="25"/>
      <c r="H52" s="25"/>
      <c r="I52" s="25"/>
      <c r="J52" s="25" t="s">
        <v>399</v>
      </c>
      <c r="K52" s="25"/>
      <c r="L52" s="25" t="s">
        <v>432</v>
      </c>
      <c r="M52" s="25"/>
      <c r="N52" s="25" t="s">
        <v>212</v>
      </c>
      <c r="O52" s="25"/>
      <c r="P52" s="27">
        <v>33.68</v>
      </c>
      <c r="Q52" s="25"/>
      <c r="R52" s="27">
        <f t="shared" si="1"/>
        <v>1061.98</v>
      </c>
    </row>
    <row r="53" spans="1:18" x14ac:dyDescent="0.25">
      <c r="A53" s="25"/>
      <c r="B53" s="25"/>
      <c r="C53" s="25"/>
      <c r="D53" s="25" t="s">
        <v>106</v>
      </c>
      <c r="E53" s="25"/>
      <c r="F53" s="26">
        <v>42194</v>
      </c>
      <c r="G53" s="25"/>
      <c r="H53" s="25"/>
      <c r="I53" s="25"/>
      <c r="J53" s="25" t="s">
        <v>400</v>
      </c>
      <c r="K53" s="25"/>
      <c r="L53" s="25" t="s">
        <v>432</v>
      </c>
      <c r="M53" s="25"/>
      <c r="N53" s="25" t="s">
        <v>212</v>
      </c>
      <c r="O53" s="25"/>
      <c r="P53" s="27">
        <v>33.68</v>
      </c>
      <c r="Q53" s="25"/>
      <c r="R53" s="27">
        <f t="shared" si="1"/>
        <v>1095.6600000000001</v>
      </c>
    </row>
    <row r="54" spans="1:18" x14ac:dyDescent="0.25">
      <c r="A54" s="25"/>
      <c r="B54" s="25"/>
      <c r="C54" s="25"/>
      <c r="D54" s="25" t="s">
        <v>106</v>
      </c>
      <c r="E54" s="25"/>
      <c r="F54" s="26">
        <v>42195</v>
      </c>
      <c r="G54" s="25"/>
      <c r="H54" s="25"/>
      <c r="I54" s="25"/>
      <c r="J54" s="25" t="s">
        <v>401</v>
      </c>
      <c r="K54" s="25"/>
      <c r="L54" s="25" t="s">
        <v>432</v>
      </c>
      <c r="M54" s="25"/>
      <c r="N54" s="25" t="s">
        <v>212</v>
      </c>
      <c r="O54" s="25"/>
      <c r="P54" s="27">
        <v>33.68</v>
      </c>
      <c r="Q54" s="25"/>
      <c r="R54" s="27">
        <f t="shared" si="1"/>
        <v>1129.3399999999999</v>
      </c>
    </row>
    <row r="55" spans="1:18" x14ac:dyDescent="0.25">
      <c r="A55" s="25"/>
      <c r="B55" s="25"/>
      <c r="C55" s="25"/>
      <c r="D55" s="25" t="s">
        <v>106</v>
      </c>
      <c r="E55" s="25"/>
      <c r="F55" s="26">
        <v>42197</v>
      </c>
      <c r="G55" s="25"/>
      <c r="H55" s="25"/>
      <c r="I55" s="25"/>
      <c r="J55" s="25" t="s">
        <v>402</v>
      </c>
      <c r="K55" s="25"/>
      <c r="L55" s="25" t="s">
        <v>432</v>
      </c>
      <c r="M55" s="25"/>
      <c r="N55" s="25" t="s">
        <v>212</v>
      </c>
      <c r="O55" s="25"/>
      <c r="P55" s="27">
        <v>33.68</v>
      </c>
      <c r="Q55" s="25"/>
      <c r="R55" s="27">
        <f t="shared" si="1"/>
        <v>1163.02</v>
      </c>
    </row>
    <row r="56" spans="1:18" x14ac:dyDescent="0.25">
      <c r="A56" s="25"/>
      <c r="B56" s="25"/>
      <c r="C56" s="25"/>
      <c r="D56" s="25" t="s">
        <v>106</v>
      </c>
      <c r="E56" s="25"/>
      <c r="F56" s="26">
        <v>42197</v>
      </c>
      <c r="G56" s="25"/>
      <c r="H56" s="25"/>
      <c r="I56" s="25"/>
      <c r="J56" s="25" t="s">
        <v>403</v>
      </c>
      <c r="K56" s="25"/>
      <c r="L56" s="25" t="s">
        <v>432</v>
      </c>
      <c r="M56" s="25"/>
      <c r="N56" s="25" t="s">
        <v>212</v>
      </c>
      <c r="O56" s="25"/>
      <c r="P56" s="27">
        <v>33.68</v>
      </c>
      <c r="Q56" s="25"/>
      <c r="R56" s="27">
        <f t="shared" si="1"/>
        <v>1196.7</v>
      </c>
    </row>
    <row r="57" spans="1:18" x14ac:dyDescent="0.25">
      <c r="A57" s="25"/>
      <c r="B57" s="25"/>
      <c r="C57" s="25"/>
      <c r="D57" s="25" t="s">
        <v>106</v>
      </c>
      <c r="E57" s="25"/>
      <c r="F57" s="26">
        <v>42197</v>
      </c>
      <c r="G57" s="25"/>
      <c r="H57" s="25"/>
      <c r="I57" s="25"/>
      <c r="J57" s="25" t="s">
        <v>404</v>
      </c>
      <c r="K57" s="25"/>
      <c r="L57" s="25" t="s">
        <v>432</v>
      </c>
      <c r="M57" s="25"/>
      <c r="N57" s="25" t="s">
        <v>212</v>
      </c>
      <c r="O57" s="25"/>
      <c r="P57" s="27">
        <v>33.68</v>
      </c>
      <c r="Q57" s="25"/>
      <c r="R57" s="27">
        <f t="shared" si="1"/>
        <v>1230.3800000000001</v>
      </c>
    </row>
    <row r="58" spans="1:18" x14ac:dyDescent="0.25">
      <c r="A58" s="25"/>
      <c r="B58" s="25"/>
      <c r="C58" s="25"/>
      <c r="D58" s="25" t="s">
        <v>106</v>
      </c>
      <c r="E58" s="25"/>
      <c r="F58" s="26">
        <v>42201</v>
      </c>
      <c r="G58" s="25"/>
      <c r="H58" s="25"/>
      <c r="I58" s="25"/>
      <c r="J58" s="25" t="s">
        <v>405</v>
      </c>
      <c r="K58" s="25"/>
      <c r="L58" s="25" t="s">
        <v>432</v>
      </c>
      <c r="M58" s="25"/>
      <c r="N58" s="25" t="s">
        <v>212</v>
      </c>
      <c r="O58" s="25"/>
      <c r="P58" s="27">
        <v>33.68</v>
      </c>
      <c r="Q58" s="25"/>
      <c r="R58" s="27">
        <f t="shared" si="1"/>
        <v>1264.06</v>
      </c>
    </row>
    <row r="59" spans="1:18" x14ac:dyDescent="0.25">
      <c r="A59" s="25"/>
      <c r="B59" s="25"/>
      <c r="C59" s="25"/>
      <c r="D59" s="25" t="s">
        <v>106</v>
      </c>
      <c r="E59" s="25"/>
      <c r="F59" s="26">
        <v>42202</v>
      </c>
      <c r="G59" s="25"/>
      <c r="H59" s="25"/>
      <c r="I59" s="25"/>
      <c r="J59" s="25" t="s">
        <v>406</v>
      </c>
      <c r="K59" s="25"/>
      <c r="L59" s="25" t="s">
        <v>432</v>
      </c>
      <c r="M59" s="25"/>
      <c r="N59" s="25" t="s">
        <v>212</v>
      </c>
      <c r="O59" s="25"/>
      <c r="P59" s="27">
        <v>33.68</v>
      </c>
      <c r="Q59" s="25"/>
      <c r="R59" s="27">
        <f t="shared" si="1"/>
        <v>1297.74</v>
      </c>
    </row>
    <row r="60" spans="1:18" x14ac:dyDescent="0.25">
      <c r="A60" s="25"/>
      <c r="B60" s="25"/>
      <c r="C60" s="25"/>
      <c r="D60" s="25" t="s">
        <v>106</v>
      </c>
      <c r="E60" s="25"/>
      <c r="F60" s="26">
        <v>42202</v>
      </c>
      <c r="G60" s="25"/>
      <c r="H60" s="25"/>
      <c r="I60" s="25"/>
      <c r="J60" s="25" t="s">
        <v>407</v>
      </c>
      <c r="K60" s="25"/>
      <c r="L60" s="25" t="s">
        <v>432</v>
      </c>
      <c r="M60" s="25"/>
      <c r="N60" s="25" t="s">
        <v>212</v>
      </c>
      <c r="O60" s="25"/>
      <c r="P60" s="27">
        <v>33.68</v>
      </c>
      <c r="Q60" s="25"/>
      <c r="R60" s="27">
        <f t="shared" si="1"/>
        <v>1331.42</v>
      </c>
    </row>
    <row r="61" spans="1:18" x14ac:dyDescent="0.25">
      <c r="A61" s="25"/>
      <c r="B61" s="25"/>
      <c r="C61" s="25"/>
      <c r="D61" s="25" t="s">
        <v>106</v>
      </c>
      <c r="E61" s="25"/>
      <c r="F61" s="26">
        <v>42202</v>
      </c>
      <c r="G61" s="25"/>
      <c r="H61" s="25"/>
      <c r="I61" s="25"/>
      <c r="J61" s="25" t="s">
        <v>408</v>
      </c>
      <c r="K61" s="25"/>
      <c r="L61" s="25" t="s">
        <v>432</v>
      </c>
      <c r="M61" s="25"/>
      <c r="N61" s="25" t="s">
        <v>212</v>
      </c>
      <c r="O61" s="25"/>
      <c r="P61" s="27">
        <v>33.68</v>
      </c>
      <c r="Q61" s="25"/>
      <c r="R61" s="27">
        <f t="shared" si="1"/>
        <v>1365.1</v>
      </c>
    </row>
    <row r="62" spans="1:18" ht="15.75" thickBot="1" x14ac:dyDescent="0.3">
      <c r="A62" s="25"/>
      <c r="B62" s="25"/>
      <c r="C62" s="25"/>
      <c r="D62" s="25" t="s">
        <v>106</v>
      </c>
      <c r="E62" s="25"/>
      <c r="F62" s="26">
        <v>42215</v>
      </c>
      <c r="G62" s="25"/>
      <c r="H62" s="25"/>
      <c r="I62" s="25"/>
      <c r="J62" s="25" t="s">
        <v>409</v>
      </c>
      <c r="K62" s="25"/>
      <c r="L62" s="25" t="s">
        <v>432</v>
      </c>
      <c r="M62" s="25"/>
      <c r="N62" s="25" t="s">
        <v>212</v>
      </c>
      <c r="O62" s="25"/>
      <c r="P62" s="28">
        <v>119.82</v>
      </c>
      <c r="Q62" s="25"/>
      <c r="R62" s="28">
        <f t="shared" si="1"/>
        <v>1484.92</v>
      </c>
    </row>
    <row r="63" spans="1:18" x14ac:dyDescent="0.25">
      <c r="A63" s="25"/>
      <c r="B63" s="25" t="s">
        <v>38</v>
      </c>
      <c r="C63" s="25"/>
      <c r="D63" s="25"/>
      <c r="E63" s="25"/>
      <c r="F63" s="26"/>
      <c r="G63" s="25"/>
      <c r="H63" s="25"/>
      <c r="I63" s="25"/>
      <c r="J63" s="25"/>
      <c r="K63" s="25"/>
      <c r="L63" s="25"/>
      <c r="M63" s="25"/>
      <c r="N63" s="25"/>
      <c r="O63" s="25"/>
      <c r="P63" s="27">
        <f>ROUND(SUM(P45:P62),5)</f>
        <v>623.5</v>
      </c>
      <c r="Q63" s="25"/>
      <c r="R63" s="27">
        <f>R62</f>
        <v>1484.92</v>
      </c>
    </row>
    <row r="64" spans="1:18" ht="30" customHeight="1" x14ac:dyDescent="0.25">
      <c r="A64" s="22"/>
      <c r="B64" s="22" t="s">
        <v>39</v>
      </c>
      <c r="C64" s="22"/>
      <c r="D64" s="22"/>
      <c r="E64" s="22"/>
      <c r="F64" s="24"/>
      <c r="G64" s="22"/>
      <c r="H64" s="22"/>
      <c r="I64" s="22"/>
      <c r="J64" s="22"/>
      <c r="K64" s="22"/>
      <c r="L64" s="22"/>
      <c r="M64" s="22"/>
      <c r="N64" s="22"/>
      <c r="O64" s="22"/>
      <c r="P64" s="23"/>
      <c r="Q64" s="22"/>
      <c r="R64" s="23">
        <v>122820.04</v>
      </c>
    </row>
    <row r="65" spans="1:18" x14ac:dyDescent="0.25">
      <c r="A65" s="25"/>
      <c r="B65" s="25"/>
      <c r="C65" s="25"/>
      <c r="D65" s="25" t="s">
        <v>107</v>
      </c>
      <c r="E65" s="25"/>
      <c r="F65" s="26">
        <v>42186</v>
      </c>
      <c r="G65" s="25"/>
      <c r="H65" s="25" t="s">
        <v>380</v>
      </c>
      <c r="I65" s="25"/>
      <c r="J65" s="25" t="s">
        <v>410</v>
      </c>
      <c r="K65" s="25"/>
      <c r="L65" s="25"/>
      <c r="M65" s="25"/>
      <c r="N65" s="25" t="s">
        <v>271</v>
      </c>
      <c r="O65" s="25"/>
      <c r="P65" s="27">
        <v>1000</v>
      </c>
      <c r="Q65" s="25"/>
      <c r="R65" s="27">
        <f>ROUND(R64+P65,5)</f>
        <v>123820.04</v>
      </c>
    </row>
    <row r="66" spans="1:18" x14ac:dyDescent="0.25">
      <c r="A66" s="25"/>
      <c r="B66" s="25"/>
      <c r="C66" s="25"/>
      <c r="D66" s="25" t="s">
        <v>105</v>
      </c>
      <c r="E66" s="25"/>
      <c r="F66" s="26">
        <v>42202</v>
      </c>
      <c r="G66" s="25"/>
      <c r="H66" s="25" t="s">
        <v>378</v>
      </c>
      <c r="I66" s="25"/>
      <c r="J66" s="25" t="s">
        <v>321</v>
      </c>
      <c r="K66" s="25"/>
      <c r="L66" s="25" t="s">
        <v>423</v>
      </c>
      <c r="M66" s="25"/>
      <c r="N66" s="25" t="s">
        <v>33</v>
      </c>
      <c r="O66" s="25"/>
      <c r="P66" s="27">
        <v>-2010.15</v>
      </c>
      <c r="Q66" s="25"/>
      <c r="R66" s="27">
        <f>ROUND(R65+P66,5)</f>
        <v>121809.89</v>
      </c>
    </row>
    <row r="67" spans="1:18" ht="15.75" thickBot="1" x14ac:dyDescent="0.3">
      <c r="A67" s="25"/>
      <c r="B67" s="25"/>
      <c r="C67" s="25"/>
      <c r="D67" s="25" t="s">
        <v>277</v>
      </c>
      <c r="E67" s="25"/>
      <c r="F67" s="26">
        <v>42202</v>
      </c>
      <c r="G67" s="25"/>
      <c r="H67" s="25" t="s">
        <v>378</v>
      </c>
      <c r="I67" s="25"/>
      <c r="J67" s="25" t="s">
        <v>321</v>
      </c>
      <c r="K67" s="25"/>
      <c r="L67" s="25" t="s">
        <v>423</v>
      </c>
      <c r="M67" s="25"/>
      <c r="N67" s="25" t="s">
        <v>33</v>
      </c>
      <c r="O67" s="25"/>
      <c r="P67" s="28">
        <v>-20</v>
      </c>
      <c r="Q67" s="25"/>
      <c r="R67" s="28">
        <f>ROUND(R66+P67,5)</f>
        <v>121789.89</v>
      </c>
    </row>
    <row r="68" spans="1:18" x14ac:dyDescent="0.25">
      <c r="A68" s="25"/>
      <c r="B68" s="25" t="s">
        <v>40</v>
      </c>
      <c r="C68" s="25"/>
      <c r="D68" s="25"/>
      <c r="E68" s="25"/>
      <c r="F68" s="26"/>
      <c r="G68" s="25"/>
      <c r="H68" s="25"/>
      <c r="I68" s="25"/>
      <c r="J68" s="25"/>
      <c r="K68" s="25"/>
      <c r="L68" s="25"/>
      <c r="M68" s="25"/>
      <c r="N68" s="25"/>
      <c r="O68" s="25"/>
      <c r="P68" s="27">
        <f>ROUND(SUM(P64:P67),5)</f>
        <v>-1030.1500000000001</v>
      </c>
      <c r="Q68" s="25"/>
      <c r="R68" s="27">
        <f>R67</f>
        <v>121789.89</v>
      </c>
    </row>
    <row r="69" spans="1:18" ht="30" customHeight="1" x14ac:dyDescent="0.25">
      <c r="A69" s="22"/>
      <c r="B69" s="22" t="s">
        <v>41</v>
      </c>
      <c r="C69" s="22"/>
      <c r="D69" s="22"/>
      <c r="E69" s="22"/>
      <c r="F69" s="24"/>
      <c r="G69" s="22"/>
      <c r="H69" s="22"/>
      <c r="I69" s="22"/>
      <c r="J69" s="22"/>
      <c r="K69" s="22"/>
      <c r="L69" s="22"/>
      <c r="M69" s="22"/>
      <c r="N69" s="22"/>
      <c r="O69" s="22"/>
      <c r="P69" s="23"/>
      <c r="Q69" s="22"/>
      <c r="R69" s="23">
        <v>-20000</v>
      </c>
    </row>
    <row r="70" spans="1:18" x14ac:dyDescent="0.25">
      <c r="A70" s="25"/>
      <c r="B70" s="25" t="s">
        <v>42</v>
      </c>
      <c r="C70" s="25"/>
      <c r="D70" s="25"/>
      <c r="E70" s="25"/>
      <c r="F70" s="26"/>
      <c r="G70" s="25"/>
      <c r="H70" s="25"/>
      <c r="I70" s="25"/>
      <c r="J70" s="25"/>
      <c r="K70" s="25"/>
      <c r="L70" s="25"/>
      <c r="M70" s="25"/>
      <c r="N70" s="25"/>
      <c r="O70" s="25"/>
      <c r="P70" s="27"/>
      <c r="Q70" s="25"/>
      <c r="R70" s="27">
        <f>R69</f>
        <v>-20000</v>
      </c>
    </row>
    <row r="71" spans="1:18" ht="30" customHeight="1" x14ac:dyDescent="0.25">
      <c r="A71" s="22"/>
      <c r="B71" s="22" t="s">
        <v>43</v>
      </c>
      <c r="C71" s="22"/>
      <c r="D71" s="22"/>
      <c r="E71" s="22"/>
      <c r="F71" s="24"/>
      <c r="G71" s="22"/>
      <c r="H71" s="22"/>
      <c r="I71" s="22"/>
      <c r="J71" s="22"/>
      <c r="K71" s="22"/>
      <c r="L71" s="22"/>
      <c r="M71" s="22"/>
      <c r="N71" s="22"/>
      <c r="O71" s="22"/>
      <c r="P71" s="23"/>
      <c r="Q71" s="22"/>
      <c r="R71" s="23">
        <v>2443.5300000000002</v>
      </c>
    </row>
    <row r="72" spans="1:18" x14ac:dyDescent="0.25">
      <c r="A72" s="25"/>
      <c r="B72" s="25" t="s">
        <v>44</v>
      </c>
      <c r="C72" s="25"/>
      <c r="D72" s="25"/>
      <c r="E72" s="25"/>
      <c r="F72" s="26"/>
      <c r="G72" s="25"/>
      <c r="H72" s="25"/>
      <c r="I72" s="25"/>
      <c r="J72" s="25"/>
      <c r="K72" s="25"/>
      <c r="L72" s="25"/>
      <c r="M72" s="25"/>
      <c r="N72" s="25"/>
      <c r="O72" s="25"/>
      <c r="P72" s="27"/>
      <c r="Q72" s="25"/>
      <c r="R72" s="27">
        <f>R71</f>
        <v>2443.5300000000002</v>
      </c>
    </row>
    <row r="73" spans="1:18" ht="30" customHeight="1" x14ac:dyDescent="0.25">
      <c r="A73" s="22"/>
      <c r="B73" s="22" t="s">
        <v>45</v>
      </c>
      <c r="C73" s="22"/>
      <c r="D73" s="22"/>
      <c r="E73" s="22"/>
      <c r="F73" s="24"/>
      <c r="G73" s="22"/>
      <c r="H73" s="22"/>
      <c r="I73" s="22"/>
      <c r="J73" s="22"/>
      <c r="K73" s="22"/>
      <c r="L73" s="22"/>
      <c r="M73" s="22"/>
      <c r="N73" s="22"/>
      <c r="O73" s="22"/>
      <c r="P73" s="23"/>
      <c r="Q73" s="22"/>
      <c r="R73" s="23">
        <v>0</v>
      </c>
    </row>
    <row r="74" spans="1:18" x14ac:dyDescent="0.25">
      <c r="A74" s="25"/>
      <c r="B74" s="25" t="s">
        <v>46</v>
      </c>
      <c r="C74" s="25"/>
      <c r="D74" s="25"/>
      <c r="E74" s="25"/>
      <c r="F74" s="26"/>
      <c r="G74" s="25"/>
      <c r="H74" s="25"/>
      <c r="I74" s="25"/>
      <c r="J74" s="25"/>
      <c r="K74" s="25"/>
      <c r="L74" s="25"/>
      <c r="M74" s="25"/>
      <c r="N74" s="25"/>
      <c r="O74" s="25"/>
      <c r="P74" s="27"/>
      <c r="Q74" s="25"/>
      <c r="R74" s="27">
        <f>R73</f>
        <v>0</v>
      </c>
    </row>
    <row r="75" spans="1:18" ht="30" customHeight="1" x14ac:dyDescent="0.25">
      <c r="A75" s="22"/>
      <c r="B75" s="22" t="s">
        <v>47</v>
      </c>
      <c r="C75" s="22"/>
      <c r="D75" s="22"/>
      <c r="E75" s="22"/>
      <c r="F75" s="24"/>
      <c r="G75" s="22"/>
      <c r="H75" s="22"/>
      <c r="I75" s="22"/>
      <c r="J75" s="22"/>
      <c r="K75" s="22"/>
      <c r="L75" s="22"/>
      <c r="M75" s="22"/>
      <c r="N75" s="22"/>
      <c r="O75" s="22"/>
      <c r="P75" s="23"/>
      <c r="Q75" s="22"/>
      <c r="R75" s="23">
        <v>1416</v>
      </c>
    </row>
    <row r="76" spans="1:18" x14ac:dyDescent="0.25">
      <c r="A76" s="25"/>
      <c r="B76" s="25" t="s">
        <v>48</v>
      </c>
      <c r="C76" s="25"/>
      <c r="D76" s="25"/>
      <c r="E76" s="25"/>
      <c r="F76" s="26"/>
      <c r="G76" s="25"/>
      <c r="H76" s="25"/>
      <c r="I76" s="25"/>
      <c r="J76" s="25"/>
      <c r="K76" s="25"/>
      <c r="L76" s="25"/>
      <c r="M76" s="25"/>
      <c r="N76" s="25"/>
      <c r="O76" s="25"/>
      <c r="P76" s="27"/>
      <c r="Q76" s="25"/>
      <c r="R76" s="27">
        <f>R75</f>
        <v>1416</v>
      </c>
    </row>
    <row r="77" spans="1:18" ht="30" customHeight="1" x14ac:dyDescent="0.25">
      <c r="A77" s="22"/>
      <c r="B77" s="22" t="s">
        <v>49</v>
      </c>
      <c r="C77" s="22"/>
      <c r="D77" s="22"/>
      <c r="E77" s="22"/>
      <c r="F77" s="24"/>
      <c r="G77" s="22"/>
      <c r="H77" s="22"/>
      <c r="I77" s="22"/>
      <c r="J77" s="22"/>
      <c r="K77" s="22"/>
      <c r="L77" s="22"/>
      <c r="M77" s="22"/>
      <c r="N77" s="22"/>
      <c r="O77" s="22"/>
      <c r="P77" s="23"/>
      <c r="Q77" s="22"/>
      <c r="R77" s="23">
        <v>134000.20000000001</v>
      </c>
    </row>
    <row r="78" spans="1:18" x14ac:dyDescent="0.25">
      <c r="A78" s="22"/>
      <c r="B78" s="22"/>
      <c r="C78" s="22" t="s">
        <v>50</v>
      </c>
      <c r="D78" s="22"/>
      <c r="E78" s="22"/>
      <c r="F78" s="24"/>
      <c r="G78" s="22"/>
      <c r="H78" s="22"/>
      <c r="I78" s="22"/>
      <c r="J78" s="22"/>
      <c r="K78" s="22"/>
      <c r="L78" s="22"/>
      <c r="M78" s="22"/>
      <c r="N78" s="22"/>
      <c r="O78" s="22"/>
      <c r="P78" s="23"/>
      <c r="Q78" s="22"/>
      <c r="R78" s="23">
        <v>-190999.8</v>
      </c>
    </row>
    <row r="79" spans="1:18" x14ac:dyDescent="0.25">
      <c r="A79" s="25"/>
      <c r="B79" s="25"/>
      <c r="C79" s="25" t="s">
        <v>51</v>
      </c>
      <c r="D79" s="25"/>
      <c r="E79" s="25"/>
      <c r="F79" s="26"/>
      <c r="G79" s="25"/>
      <c r="H79" s="25"/>
      <c r="I79" s="25"/>
      <c r="J79" s="25"/>
      <c r="K79" s="25"/>
      <c r="L79" s="25"/>
      <c r="M79" s="25"/>
      <c r="N79" s="25"/>
      <c r="O79" s="25"/>
      <c r="P79" s="27"/>
      <c r="Q79" s="25"/>
      <c r="R79" s="27">
        <f>R78</f>
        <v>-190999.8</v>
      </c>
    </row>
    <row r="80" spans="1:18" ht="30" customHeight="1" x14ac:dyDescent="0.25">
      <c r="A80" s="22"/>
      <c r="B80" s="22"/>
      <c r="C80" s="22" t="s">
        <v>52</v>
      </c>
      <c r="D80" s="22"/>
      <c r="E80" s="22"/>
      <c r="F80" s="24"/>
      <c r="G80" s="22"/>
      <c r="H80" s="22"/>
      <c r="I80" s="22"/>
      <c r="J80" s="22"/>
      <c r="K80" s="22"/>
      <c r="L80" s="22"/>
      <c r="M80" s="22"/>
      <c r="N80" s="22"/>
      <c r="O80" s="22"/>
      <c r="P80" s="23"/>
      <c r="Q80" s="22"/>
      <c r="R80" s="23">
        <v>325000</v>
      </c>
    </row>
    <row r="81" spans="1:18" ht="15.75" thickBot="1" x14ac:dyDescent="0.3">
      <c r="A81" s="25"/>
      <c r="B81" s="25"/>
      <c r="C81" s="25" t="s">
        <v>53</v>
      </c>
      <c r="D81" s="25"/>
      <c r="E81" s="25"/>
      <c r="F81" s="26"/>
      <c r="G81" s="25"/>
      <c r="H81" s="25"/>
      <c r="I81" s="25"/>
      <c r="J81" s="25"/>
      <c r="K81" s="25"/>
      <c r="L81" s="25"/>
      <c r="M81" s="25"/>
      <c r="N81" s="25"/>
      <c r="O81" s="25"/>
      <c r="P81" s="28"/>
      <c r="Q81" s="25"/>
      <c r="R81" s="28">
        <f>R80</f>
        <v>325000</v>
      </c>
    </row>
    <row r="82" spans="1:18" ht="30" customHeight="1" x14ac:dyDescent="0.25">
      <c r="A82" s="25"/>
      <c r="B82" s="25" t="s">
        <v>54</v>
      </c>
      <c r="C82" s="25"/>
      <c r="D82" s="25"/>
      <c r="E82" s="25"/>
      <c r="F82" s="26"/>
      <c r="G82" s="25"/>
      <c r="H82" s="25"/>
      <c r="I82" s="25"/>
      <c r="J82" s="25"/>
      <c r="K82" s="25"/>
      <c r="L82" s="25"/>
      <c r="M82" s="25"/>
      <c r="N82" s="25"/>
      <c r="O82" s="25"/>
      <c r="P82" s="27"/>
      <c r="Q82" s="25"/>
      <c r="R82" s="27">
        <f>ROUND(R79+R81,5)</f>
        <v>134000.20000000001</v>
      </c>
    </row>
    <row r="83" spans="1:18" ht="30" customHeight="1" x14ac:dyDescent="0.25">
      <c r="A83" s="22"/>
      <c r="B83" s="22" t="s">
        <v>55</v>
      </c>
      <c r="C83" s="22"/>
      <c r="D83" s="22"/>
      <c r="E83" s="22"/>
      <c r="F83" s="24"/>
      <c r="G83" s="22"/>
      <c r="H83" s="22"/>
      <c r="I83" s="22"/>
      <c r="J83" s="22"/>
      <c r="K83" s="22"/>
      <c r="L83" s="22"/>
      <c r="M83" s="22"/>
      <c r="N83" s="22"/>
      <c r="O83" s="22"/>
      <c r="P83" s="23"/>
      <c r="Q83" s="22"/>
      <c r="R83" s="23">
        <v>-1538.32</v>
      </c>
    </row>
    <row r="84" spans="1:18" x14ac:dyDescent="0.25">
      <c r="A84" s="25"/>
      <c r="B84" s="25" t="s">
        <v>56</v>
      </c>
      <c r="C84" s="25"/>
      <c r="D84" s="25"/>
      <c r="E84" s="25"/>
      <c r="F84" s="26"/>
      <c r="G84" s="25"/>
      <c r="H84" s="25"/>
      <c r="I84" s="25"/>
      <c r="J84" s="25"/>
      <c r="K84" s="25"/>
      <c r="L84" s="25"/>
      <c r="M84" s="25"/>
      <c r="N84" s="25"/>
      <c r="O84" s="25"/>
      <c r="P84" s="27"/>
      <c r="Q84" s="25"/>
      <c r="R84" s="27">
        <f>R83</f>
        <v>-1538.32</v>
      </c>
    </row>
    <row r="85" spans="1:18" ht="30" customHeight="1" x14ac:dyDescent="0.25">
      <c r="A85" s="22"/>
      <c r="B85" s="22" t="s">
        <v>57</v>
      </c>
      <c r="C85" s="22"/>
      <c r="D85" s="22"/>
      <c r="E85" s="22"/>
      <c r="F85" s="24"/>
      <c r="G85" s="22"/>
      <c r="H85" s="22"/>
      <c r="I85" s="22"/>
      <c r="J85" s="22"/>
      <c r="K85" s="22"/>
      <c r="L85" s="22"/>
      <c r="M85" s="22"/>
      <c r="N85" s="22"/>
      <c r="O85" s="22"/>
      <c r="P85" s="23"/>
      <c r="Q85" s="22"/>
      <c r="R85" s="23">
        <v>0</v>
      </c>
    </row>
    <row r="86" spans="1:18" x14ac:dyDescent="0.25">
      <c r="A86" s="25"/>
      <c r="B86" s="25" t="s">
        <v>58</v>
      </c>
      <c r="C86" s="25"/>
      <c r="D86" s="25"/>
      <c r="E86" s="25"/>
      <c r="F86" s="26"/>
      <c r="G86" s="25"/>
      <c r="H86" s="25"/>
      <c r="I86" s="25"/>
      <c r="J86" s="25"/>
      <c r="K86" s="25"/>
      <c r="L86" s="25"/>
      <c r="M86" s="25"/>
      <c r="N86" s="25"/>
      <c r="O86" s="25"/>
      <c r="P86" s="27"/>
      <c r="Q86" s="25"/>
      <c r="R86" s="27">
        <f>R85</f>
        <v>0</v>
      </c>
    </row>
    <row r="87" spans="1:18" ht="30" customHeight="1" x14ac:dyDescent="0.25">
      <c r="A87" s="22"/>
      <c r="B87" s="22" t="s">
        <v>59</v>
      </c>
      <c r="C87" s="22"/>
      <c r="D87" s="22"/>
      <c r="E87" s="22"/>
      <c r="F87" s="24"/>
      <c r="G87" s="22"/>
      <c r="H87" s="22"/>
      <c r="I87" s="22"/>
      <c r="J87" s="22"/>
      <c r="K87" s="22"/>
      <c r="L87" s="22"/>
      <c r="M87" s="22"/>
      <c r="N87" s="22"/>
      <c r="O87" s="22"/>
      <c r="P87" s="23"/>
      <c r="Q87" s="22"/>
      <c r="R87" s="23">
        <v>-56746.03</v>
      </c>
    </row>
    <row r="88" spans="1:18" x14ac:dyDescent="0.25">
      <c r="A88" s="25"/>
      <c r="B88" s="25" t="s">
        <v>60</v>
      </c>
      <c r="C88" s="25"/>
      <c r="D88" s="25"/>
      <c r="E88" s="25"/>
      <c r="F88" s="26"/>
      <c r="G88" s="25"/>
      <c r="H88" s="25"/>
      <c r="I88" s="25"/>
      <c r="J88" s="25"/>
      <c r="K88" s="25"/>
      <c r="L88" s="25"/>
      <c r="M88" s="25"/>
      <c r="N88" s="25"/>
      <c r="O88" s="25"/>
      <c r="P88" s="27"/>
      <c r="Q88" s="25"/>
      <c r="R88" s="27">
        <f>R87</f>
        <v>-56746.03</v>
      </c>
    </row>
    <row r="89" spans="1:18" ht="30" customHeight="1" x14ac:dyDescent="0.25">
      <c r="A89" s="22"/>
      <c r="B89" s="22" t="s">
        <v>61</v>
      </c>
      <c r="C89" s="22"/>
      <c r="D89" s="22"/>
      <c r="E89" s="22"/>
      <c r="F89" s="24"/>
      <c r="G89" s="22"/>
      <c r="H89" s="22"/>
      <c r="I89" s="22"/>
      <c r="J89" s="22"/>
      <c r="K89" s="22"/>
      <c r="L89" s="22"/>
      <c r="M89" s="22"/>
      <c r="N89" s="22"/>
      <c r="O89" s="22"/>
      <c r="P89" s="23"/>
      <c r="Q89" s="22"/>
      <c r="R89" s="23">
        <v>-23168.86</v>
      </c>
    </row>
    <row r="90" spans="1:18" x14ac:dyDescent="0.25">
      <c r="A90" s="25"/>
      <c r="B90" s="25" t="s">
        <v>62</v>
      </c>
      <c r="C90" s="25"/>
      <c r="D90" s="25"/>
      <c r="E90" s="25"/>
      <c r="F90" s="26"/>
      <c r="G90" s="25"/>
      <c r="H90" s="25"/>
      <c r="I90" s="25"/>
      <c r="J90" s="25"/>
      <c r="K90" s="25"/>
      <c r="L90" s="25"/>
      <c r="M90" s="25"/>
      <c r="N90" s="25"/>
      <c r="O90" s="25"/>
      <c r="P90" s="27"/>
      <c r="Q90" s="25"/>
      <c r="R90" s="27">
        <f>R89</f>
        <v>-23168.86</v>
      </c>
    </row>
    <row r="91" spans="1:18" ht="30" customHeight="1" x14ac:dyDescent="0.25">
      <c r="A91" s="22"/>
      <c r="B91" s="22" t="s">
        <v>63</v>
      </c>
      <c r="C91" s="22"/>
      <c r="D91" s="22"/>
      <c r="E91" s="22"/>
      <c r="F91" s="24"/>
      <c r="G91" s="22"/>
      <c r="H91" s="22"/>
      <c r="I91" s="22"/>
      <c r="J91" s="22"/>
      <c r="K91" s="22"/>
      <c r="L91" s="22"/>
      <c r="M91" s="22"/>
      <c r="N91" s="22"/>
      <c r="O91" s="22"/>
      <c r="P91" s="23"/>
      <c r="Q91" s="22"/>
      <c r="R91" s="23">
        <v>-248243.83</v>
      </c>
    </row>
    <row r="92" spans="1:18" x14ac:dyDescent="0.25">
      <c r="A92" s="25"/>
      <c r="B92" s="25" t="s">
        <v>64</v>
      </c>
      <c r="C92" s="25"/>
      <c r="D92" s="25"/>
      <c r="E92" s="25"/>
      <c r="F92" s="26"/>
      <c r="G92" s="25"/>
      <c r="H92" s="25"/>
      <c r="I92" s="25"/>
      <c r="J92" s="25"/>
      <c r="K92" s="25"/>
      <c r="L92" s="25"/>
      <c r="M92" s="25"/>
      <c r="N92" s="25"/>
      <c r="O92" s="25"/>
      <c r="P92" s="27"/>
      <c r="Q92" s="25"/>
      <c r="R92" s="27">
        <f>R91</f>
        <v>-248243.83</v>
      </c>
    </row>
    <row r="93" spans="1:18" ht="30" customHeight="1" x14ac:dyDescent="0.25">
      <c r="A93" s="22"/>
      <c r="B93" s="22" t="s">
        <v>65</v>
      </c>
      <c r="C93" s="22"/>
      <c r="D93" s="22"/>
      <c r="E93" s="22"/>
      <c r="F93" s="24"/>
      <c r="G93" s="22"/>
      <c r="H93" s="22"/>
      <c r="I93" s="22"/>
      <c r="J93" s="22"/>
      <c r="K93" s="22"/>
      <c r="L93" s="22"/>
      <c r="M93" s="22"/>
      <c r="N93" s="22"/>
      <c r="O93" s="22"/>
      <c r="P93" s="23"/>
      <c r="Q93" s="22"/>
      <c r="R93" s="23">
        <v>-6601</v>
      </c>
    </row>
    <row r="94" spans="1:18" x14ac:dyDescent="0.25">
      <c r="A94" s="25"/>
      <c r="B94" s="25" t="s">
        <v>66</v>
      </c>
      <c r="C94" s="25"/>
      <c r="D94" s="25"/>
      <c r="E94" s="25"/>
      <c r="F94" s="26"/>
      <c r="G94" s="25"/>
      <c r="H94" s="25"/>
      <c r="I94" s="25"/>
      <c r="J94" s="25"/>
      <c r="K94" s="25"/>
      <c r="L94" s="25"/>
      <c r="M94" s="25"/>
      <c r="N94" s="25"/>
      <c r="O94" s="25"/>
      <c r="P94" s="27"/>
      <c r="Q94" s="25"/>
      <c r="R94" s="27">
        <f>R93</f>
        <v>-6601</v>
      </c>
    </row>
    <row r="95" spans="1:18" ht="30" customHeight="1" x14ac:dyDescent="0.25">
      <c r="A95" s="22"/>
      <c r="B95" s="22" t="s">
        <v>67</v>
      </c>
      <c r="C95" s="22"/>
      <c r="D95" s="22"/>
      <c r="E95" s="22"/>
      <c r="F95" s="24"/>
      <c r="G95" s="22"/>
      <c r="H95" s="22"/>
      <c r="I95" s="22"/>
      <c r="J95" s="22"/>
      <c r="K95" s="22"/>
      <c r="L95" s="22"/>
      <c r="M95" s="22"/>
      <c r="N95" s="22"/>
      <c r="O95" s="22"/>
      <c r="P95" s="23"/>
      <c r="Q95" s="22"/>
      <c r="R95" s="23">
        <v>243782.47</v>
      </c>
    </row>
    <row r="96" spans="1:18" x14ac:dyDescent="0.25">
      <c r="A96" s="25"/>
      <c r="B96" s="25" t="s">
        <v>68</v>
      </c>
      <c r="C96" s="25"/>
      <c r="D96" s="25"/>
      <c r="E96" s="25"/>
      <c r="F96" s="26"/>
      <c r="G96" s="25"/>
      <c r="H96" s="25"/>
      <c r="I96" s="25"/>
      <c r="J96" s="25"/>
      <c r="K96" s="25"/>
      <c r="L96" s="25"/>
      <c r="M96" s="25"/>
      <c r="N96" s="25"/>
      <c r="O96" s="25"/>
      <c r="P96" s="27"/>
      <c r="Q96" s="25"/>
      <c r="R96" s="27">
        <v>243782.47</v>
      </c>
    </row>
    <row r="97" spans="1:18" ht="30" customHeight="1" x14ac:dyDescent="0.25">
      <c r="A97" s="22"/>
      <c r="B97" s="22" t="s">
        <v>271</v>
      </c>
      <c r="C97" s="22"/>
      <c r="D97" s="22"/>
      <c r="E97" s="22"/>
      <c r="F97" s="24"/>
      <c r="G97" s="22"/>
      <c r="H97" s="22"/>
      <c r="I97" s="22"/>
      <c r="J97" s="22"/>
      <c r="K97" s="22"/>
      <c r="L97" s="22"/>
      <c r="M97" s="22"/>
      <c r="N97" s="22"/>
      <c r="O97" s="22"/>
      <c r="P97" s="23"/>
      <c r="Q97" s="22"/>
      <c r="R97" s="23">
        <v>-20221.75</v>
      </c>
    </row>
    <row r="98" spans="1:18" ht="15.75" thickBot="1" x14ac:dyDescent="0.3">
      <c r="A98" s="21"/>
      <c r="B98" s="21"/>
      <c r="C98" s="21"/>
      <c r="D98" s="25" t="s">
        <v>107</v>
      </c>
      <c r="E98" s="25"/>
      <c r="F98" s="26">
        <v>42186</v>
      </c>
      <c r="G98" s="25"/>
      <c r="H98" s="25" t="s">
        <v>380</v>
      </c>
      <c r="I98" s="25"/>
      <c r="J98" s="25" t="s">
        <v>410</v>
      </c>
      <c r="K98" s="25"/>
      <c r="L98" s="25" t="s">
        <v>433</v>
      </c>
      <c r="M98" s="25"/>
      <c r="N98" s="25" t="s">
        <v>39</v>
      </c>
      <c r="O98" s="25"/>
      <c r="P98" s="28">
        <v>-1000</v>
      </c>
      <c r="Q98" s="25"/>
      <c r="R98" s="28">
        <f>ROUND(R97+P98,5)</f>
        <v>-21221.75</v>
      </c>
    </row>
    <row r="99" spans="1:18" x14ac:dyDescent="0.25">
      <c r="A99" s="25"/>
      <c r="B99" s="25" t="s">
        <v>272</v>
      </c>
      <c r="C99" s="25"/>
      <c r="D99" s="25"/>
      <c r="E99" s="25"/>
      <c r="F99" s="26"/>
      <c r="G99" s="25"/>
      <c r="H99" s="25"/>
      <c r="I99" s="25"/>
      <c r="J99" s="25"/>
      <c r="K99" s="25"/>
      <c r="L99" s="25"/>
      <c r="M99" s="25"/>
      <c r="N99" s="25"/>
      <c r="O99" s="25"/>
      <c r="P99" s="27">
        <f>ROUND(SUM(P97:P98),5)</f>
        <v>-1000</v>
      </c>
      <c r="Q99" s="25"/>
      <c r="R99" s="27">
        <f>R98</f>
        <v>-21221.75</v>
      </c>
    </row>
    <row r="100" spans="1:18" ht="30" customHeight="1" x14ac:dyDescent="0.25">
      <c r="A100" s="22"/>
      <c r="B100" s="22" t="s">
        <v>213</v>
      </c>
      <c r="C100" s="22"/>
      <c r="D100" s="22"/>
      <c r="E100" s="22"/>
      <c r="F100" s="24"/>
      <c r="G100" s="22"/>
      <c r="H100" s="22"/>
      <c r="I100" s="22"/>
      <c r="J100" s="22"/>
      <c r="K100" s="22"/>
      <c r="L100" s="22"/>
      <c r="M100" s="22"/>
      <c r="N100" s="22"/>
      <c r="O100" s="22"/>
      <c r="P100" s="23"/>
      <c r="Q100" s="22"/>
      <c r="R100" s="23">
        <v>-25</v>
      </c>
    </row>
    <row r="101" spans="1:18" ht="15.75" thickBot="1" x14ac:dyDescent="0.3">
      <c r="A101" s="21"/>
      <c r="B101" s="21"/>
      <c r="C101" s="21"/>
      <c r="D101" s="25" t="s">
        <v>106</v>
      </c>
      <c r="E101" s="25"/>
      <c r="F101" s="26">
        <v>42186</v>
      </c>
      <c r="G101" s="25"/>
      <c r="H101" s="25"/>
      <c r="I101" s="25"/>
      <c r="J101" s="25" t="s">
        <v>394</v>
      </c>
      <c r="K101" s="25"/>
      <c r="L101" s="25" t="s">
        <v>431</v>
      </c>
      <c r="M101" s="25"/>
      <c r="N101" s="25" t="s">
        <v>37</v>
      </c>
      <c r="O101" s="25"/>
      <c r="P101" s="29">
        <v>-65</v>
      </c>
      <c r="Q101" s="25"/>
      <c r="R101" s="29">
        <f>ROUND(R100+P101,5)</f>
        <v>-90</v>
      </c>
    </row>
    <row r="102" spans="1:18" ht="15.75" thickBot="1" x14ac:dyDescent="0.3">
      <c r="A102" s="25"/>
      <c r="B102" s="25" t="s">
        <v>214</v>
      </c>
      <c r="C102" s="25"/>
      <c r="D102" s="25"/>
      <c r="E102" s="25"/>
      <c r="F102" s="26"/>
      <c r="G102" s="25"/>
      <c r="H102" s="25"/>
      <c r="I102" s="25"/>
      <c r="J102" s="25"/>
      <c r="K102" s="25"/>
      <c r="L102" s="25"/>
      <c r="M102" s="25"/>
      <c r="N102" s="25"/>
      <c r="O102" s="25"/>
      <c r="P102" s="30">
        <f>ROUND(SUM(P100:P101),5)</f>
        <v>-65</v>
      </c>
      <c r="Q102" s="25"/>
      <c r="R102" s="30">
        <f>R101</f>
        <v>-90</v>
      </c>
    </row>
    <row r="103" spans="1:18" ht="30" customHeight="1" x14ac:dyDescent="0.25">
      <c r="A103" s="25"/>
      <c r="B103" s="25" t="s">
        <v>215</v>
      </c>
      <c r="C103" s="25"/>
      <c r="D103" s="25"/>
      <c r="E103" s="25"/>
      <c r="F103" s="26"/>
      <c r="G103" s="25"/>
      <c r="H103" s="25"/>
      <c r="I103" s="25"/>
      <c r="J103" s="25"/>
      <c r="K103" s="25"/>
      <c r="L103" s="25"/>
      <c r="M103" s="25"/>
      <c r="N103" s="25"/>
      <c r="O103" s="25"/>
      <c r="P103" s="27"/>
      <c r="Q103" s="25"/>
      <c r="R103" s="27">
        <v>-17770</v>
      </c>
    </row>
    <row r="104" spans="1:18" ht="30" customHeight="1" x14ac:dyDescent="0.25">
      <c r="A104" s="22"/>
      <c r="B104" s="22" t="s">
        <v>273</v>
      </c>
      <c r="C104" s="22"/>
      <c r="D104" s="22"/>
      <c r="E104" s="22"/>
      <c r="F104" s="24"/>
      <c r="G104" s="22"/>
      <c r="H104" s="22"/>
      <c r="I104" s="22"/>
      <c r="J104" s="22"/>
      <c r="K104" s="22"/>
      <c r="L104" s="22"/>
      <c r="M104" s="22"/>
      <c r="N104" s="22"/>
      <c r="O104" s="22"/>
      <c r="P104" s="23"/>
      <c r="Q104" s="22"/>
      <c r="R104" s="23">
        <v>-1809.03</v>
      </c>
    </row>
    <row r="105" spans="1:18" x14ac:dyDescent="0.25">
      <c r="A105" s="25"/>
      <c r="B105" s="25" t="s">
        <v>274</v>
      </c>
      <c r="C105" s="25"/>
      <c r="D105" s="25"/>
      <c r="E105" s="25"/>
      <c r="F105" s="26"/>
      <c r="G105" s="25"/>
      <c r="H105" s="25"/>
      <c r="I105" s="25"/>
      <c r="J105" s="25"/>
      <c r="K105" s="25"/>
      <c r="L105" s="25"/>
      <c r="M105" s="25"/>
      <c r="N105" s="25"/>
      <c r="O105" s="25"/>
      <c r="P105" s="27"/>
      <c r="Q105" s="25"/>
      <c r="R105" s="27">
        <f>R104</f>
        <v>-1809.03</v>
      </c>
    </row>
    <row r="106" spans="1:18" ht="30" customHeight="1" x14ac:dyDescent="0.25">
      <c r="A106" s="22"/>
      <c r="B106" s="22" t="s">
        <v>369</v>
      </c>
      <c r="C106" s="22"/>
      <c r="D106" s="22"/>
      <c r="E106" s="22"/>
      <c r="F106" s="24"/>
      <c r="G106" s="22"/>
      <c r="H106" s="22"/>
      <c r="I106" s="22"/>
      <c r="J106" s="22"/>
      <c r="K106" s="22"/>
      <c r="L106" s="22"/>
      <c r="M106" s="22"/>
      <c r="N106" s="22"/>
      <c r="O106" s="22"/>
      <c r="P106" s="23"/>
      <c r="Q106" s="22"/>
      <c r="R106" s="23">
        <v>0</v>
      </c>
    </row>
    <row r="107" spans="1:18" ht="15.75" thickBot="1" x14ac:dyDescent="0.3">
      <c r="A107" s="21"/>
      <c r="B107" s="21"/>
      <c r="C107" s="21"/>
      <c r="D107" s="25" t="s">
        <v>106</v>
      </c>
      <c r="E107" s="25"/>
      <c r="F107" s="26">
        <v>42206</v>
      </c>
      <c r="G107" s="25"/>
      <c r="H107" s="25"/>
      <c r="I107" s="25"/>
      <c r="J107" s="25" t="s">
        <v>390</v>
      </c>
      <c r="K107" s="25"/>
      <c r="L107" s="25" t="s">
        <v>425</v>
      </c>
      <c r="M107" s="25"/>
      <c r="N107" s="25" t="s">
        <v>33</v>
      </c>
      <c r="O107" s="25"/>
      <c r="P107" s="28">
        <v>-34963</v>
      </c>
      <c r="Q107" s="25"/>
      <c r="R107" s="28">
        <f>ROUND(R106+P107,5)</f>
        <v>-34963</v>
      </c>
    </row>
    <row r="108" spans="1:18" x14ac:dyDescent="0.25">
      <c r="A108" s="25"/>
      <c r="B108" s="25" t="s">
        <v>370</v>
      </c>
      <c r="C108" s="25"/>
      <c r="D108" s="25"/>
      <c r="E108" s="25"/>
      <c r="F108" s="26"/>
      <c r="G108" s="25"/>
      <c r="H108" s="25"/>
      <c r="I108" s="25"/>
      <c r="J108" s="25"/>
      <c r="K108" s="25"/>
      <c r="L108" s="25"/>
      <c r="M108" s="25"/>
      <c r="N108" s="25"/>
      <c r="O108" s="25"/>
      <c r="P108" s="27">
        <f>ROUND(SUM(P106:P107),5)</f>
        <v>-34963</v>
      </c>
      <c r="Q108" s="25"/>
      <c r="R108" s="27">
        <f>R107</f>
        <v>-34963</v>
      </c>
    </row>
    <row r="109" spans="1:18" ht="30" customHeight="1" x14ac:dyDescent="0.25">
      <c r="A109" s="22"/>
      <c r="B109" s="22" t="s">
        <v>69</v>
      </c>
      <c r="C109" s="22"/>
      <c r="D109" s="22"/>
      <c r="E109" s="22"/>
      <c r="F109" s="24"/>
      <c r="G109" s="22"/>
      <c r="H109" s="22"/>
      <c r="I109" s="22"/>
      <c r="J109" s="22"/>
      <c r="K109" s="22"/>
      <c r="L109" s="22"/>
      <c r="M109" s="22"/>
      <c r="N109" s="22"/>
      <c r="O109" s="22"/>
      <c r="P109" s="23"/>
      <c r="Q109" s="22"/>
      <c r="R109" s="23">
        <v>-35</v>
      </c>
    </row>
    <row r="110" spans="1:18" x14ac:dyDescent="0.25">
      <c r="A110" s="25"/>
      <c r="B110" s="25"/>
      <c r="C110" s="25"/>
      <c r="D110" s="25" t="s">
        <v>106</v>
      </c>
      <c r="E110" s="25"/>
      <c r="F110" s="26">
        <v>42191</v>
      </c>
      <c r="G110" s="25"/>
      <c r="H110" s="25"/>
      <c r="I110" s="25"/>
      <c r="J110" s="25" t="s">
        <v>395</v>
      </c>
      <c r="K110" s="25"/>
      <c r="L110" s="25" t="s">
        <v>432</v>
      </c>
      <c r="M110" s="25"/>
      <c r="N110" s="25" t="s">
        <v>37</v>
      </c>
      <c r="O110" s="25"/>
      <c r="P110" s="27">
        <v>-35</v>
      </c>
      <c r="Q110" s="25"/>
      <c r="R110" s="27">
        <f t="shared" ref="R110:R124" si="2">ROUND(R109+P110,5)</f>
        <v>-70</v>
      </c>
    </row>
    <row r="111" spans="1:18" x14ac:dyDescent="0.25">
      <c r="A111" s="25"/>
      <c r="B111" s="25"/>
      <c r="C111" s="25"/>
      <c r="D111" s="25" t="s">
        <v>106</v>
      </c>
      <c r="E111" s="25"/>
      <c r="F111" s="26">
        <v>42192</v>
      </c>
      <c r="G111" s="25"/>
      <c r="H111" s="25"/>
      <c r="I111" s="25"/>
      <c r="J111" s="25" t="s">
        <v>396</v>
      </c>
      <c r="K111" s="25"/>
      <c r="L111" s="25" t="s">
        <v>432</v>
      </c>
      <c r="M111" s="25"/>
      <c r="N111" s="25" t="s">
        <v>37</v>
      </c>
      <c r="O111" s="25"/>
      <c r="P111" s="27">
        <v>-35</v>
      </c>
      <c r="Q111" s="25"/>
      <c r="R111" s="27">
        <f t="shared" si="2"/>
        <v>-105</v>
      </c>
    </row>
    <row r="112" spans="1:18" x14ac:dyDescent="0.25">
      <c r="A112" s="25"/>
      <c r="B112" s="25"/>
      <c r="C112" s="25"/>
      <c r="D112" s="25" t="s">
        <v>106</v>
      </c>
      <c r="E112" s="25"/>
      <c r="F112" s="26">
        <v>42192</v>
      </c>
      <c r="G112" s="25"/>
      <c r="H112" s="25"/>
      <c r="I112" s="25"/>
      <c r="J112" s="25" t="s">
        <v>397</v>
      </c>
      <c r="K112" s="25"/>
      <c r="L112" s="25" t="s">
        <v>432</v>
      </c>
      <c r="M112" s="25"/>
      <c r="N112" s="25" t="s">
        <v>37</v>
      </c>
      <c r="O112" s="25"/>
      <c r="P112" s="27">
        <v>-35</v>
      </c>
      <c r="Q112" s="25"/>
      <c r="R112" s="27">
        <f t="shared" si="2"/>
        <v>-140</v>
      </c>
    </row>
    <row r="113" spans="1:18" x14ac:dyDescent="0.25">
      <c r="A113" s="25"/>
      <c r="B113" s="25"/>
      <c r="C113" s="25"/>
      <c r="D113" s="25" t="s">
        <v>106</v>
      </c>
      <c r="E113" s="25"/>
      <c r="F113" s="26">
        <v>42193</v>
      </c>
      <c r="G113" s="25"/>
      <c r="H113" s="25"/>
      <c r="I113" s="25"/>
      <c r="J113" s="25" t="s">
        <v>398</v>
      </c>
      <c r="K113" s="25"/>
      <c r="L113" s="25" t="s">
        <v>432</v>
      </c>
      <c r="M113" s="25"/>
      <c r="N113" s="25" t="s">
        <v>37</v>
      </c>
      <c r="O113" s="25"/>
      <c r="P113" s="27">
        <v>-35</v>
      </c>
      <c r="Q113" s="25"/>
      <c r="R113" s="27">
        <f t="shared" si="2"/>
        <v>-175</v>
      </c>
    </row>
    <row r="114" spans="1:18" x14ac:dyDescent="0.25">
      <c r="A114" s="25"/>
      <c r="B114" s="25"/>
      <c r="C114" s="25"/>
      <c r="D114" s="25" t="s">
        <v>106</v>
      </c>
      <c r="E114" s="25"/>
      <c r="F114" s="26">
        <v>42194</v>
      </c>
      <c r="G114" s="25"/>
      <c r="H114" s="25"/>
      <c r="I114" s="25"/>
      <c r="J114" s="25" t="s">
        <v>399</v>
      </c>
      <c r="K114" s="25"/>
      <c r="L114" s="25" t="s">
        <v>432</v>
      </c>
      <c r="M114" s="25"/>
      <c r="N114" s="25" t="s">
        <v>37</v>
      </c>
      <c r="O114" s="25"/>
      <c r="P114" s="27">
        <v>-35</v>
      </c>
      <c r="Q114" s="25"/>
      <c r="R114" s="27">
        <f t="shared" si="2"/>
        <v>-210</v>
      </c>
    </row>
    <row r="115" spans="1:18" x14ac:dyDescent="0.25">
      <c r="A115" s="25"/>
      <c r="B115" s="25"/>
      <c r="C115" s="25"/>
      <c r="D115" s="25" t="s">
        <v>106</v>
      </c>
      <c r="E115" s="25"/>
      <c r="F115" s="26">
        <v>42194</v>
      </c>
      <c r="G115" s="25"/>
      <c r="H115" s="25"/>
      <c r="I115" s="25"/>
      <c r="J115" s="25" t="s">
        <v>400</v>
      </c>
      <c r="K115" s="25"/>
      <c r="L115" s="25" t="s">
        <v>432</v>
      </c>
      <c r="M115" s="25"/>
      <c r="N115" s="25" t="s">
        <v>37</v>
      </c>
      <c r="O115" s="25"/>
      <c r="P115" s="27">
        <v>-35</v>
      </c>
      <c r="Q115" s="25"/>
      <c r="R115" s="27">
        <f t="shared" si="2"/>
        <v>-245</v>
      </c>
    </row>
    <row r="116" spans="1:18" x14ac:dyDescent="0.25">
      <c r="A116" s="25"/>
      <c r="B116" s="25"/>
      <c r="C116" s="25"/>
      <c r="D116" s="25" t="s">
        <v>106</v>
      </c>
      <c r="E116" s="25"/>
      <c r="F116" s="26">
        <v>42195</v>
      </c>
      <c r="G116" s="25"/>
      <c r="H116" s="25"/>
      <c r="I116" s="25"/>
      <c r="J116" s="25" t="s">
        <v>401</v>
      </c>
      <c r="K116" s="25"/>
      <c r="L116" s="25" t="s">
        <v>432</v>
      </c>
      <c r="M116" s="25"/>
      <c r="N116" s="25" t="s">
        <v>37</v>
      </c>
      <c r="O116" s="25"/>
      <c r="P116" s="27">
        <v>-35</v>
      </c>
      <c r="Q116" s="25"/>
      <c r="R116" s="27">
        <f t="shared" si="2"/>
        <v>-280</v>
      </c>
    </row>
    <row r="117" spans="1:18" x14ac:dyDescent="0.25">
      <c r="A117" s="25"/>
      <c r="B117" s="25"/>
      <c r="C117" s="25"/>
      <c r="D117" s="25" t="s">
        <v>106</v>
      </c>
      <c r="E117" s="25"/>
      <c r="F117" s="26">
        <v>42197</v>
      </c>
      <c r="G117" s="25"/>
      <c r="H117" s="25"/>
      <c r="I117" s="25"/>
      <c r="J117" s="25" t="s">
        <v>402</v>
      </c>
      <c r="K117" s="25"/>
      <c r="L117" s="25" t="s">
        <v>432</v>
      </c>
      <c r="M117" s="25"/>
      <c r="N117" s="25" t="s">
        <v>37</v>
      </c>
      <c r="O117" s="25"/>
      <c r="P117" s="27">
        <v>-35</v>
      </c>
      <c r="Q117" s="25"/>
      <c r="R117" s="27">
        <f t="shared" si="2"/>
        <v>-315</v>
      </c>
    </row>
    <row r="118" spans="1:18" x14ac:dyDescent="0.25">
      <c r="A118" s="25"/>
      <c r="B118" s="25"/>
      <c r="C118" s="25"/>
      <c r="D118" s="25" t="s">
        <v>106</v>
      </c>
      <c r="E118" s="25"/>
      <c r="F118" s="26">
        <v>42197</v>
      </c>
      <c r="G118" s="25"/>
      <c r="H118" s="25"/>
      <c r="I118" s="25"/>
      <c r="J118" s="25" t="s">
        <v>403</v>
      </c>
      <c r="K118" s="25"/>
      <c r="L118" s="25" t="s">
        <v>432</v>
      </c>
      <c r="M118" s="25"/>
      <c r="N118" s="25" t="s">
        <v>37</v>
      </c>
      <c r="O118" s="25"/>
      <c r="P118" s="27">
        <v>-35</v>
      </c>
      <c r="Q118" s="25"/>
      <c r="R118" s="27">
        <f t="shared" si="2"/>
        <v>-350</v>
      </c>
    </row>
    <row r="119" spans="1:18" x14ac:dyDescent="0.25">
      <c r="A119" s="25"/>
      <c r="B119" s="25"/>
      <c r="C119" s="25"/>
      <c r="D119" s="25" t="s">
        <v>106</v>
      </c>
      <c r="E119" s="25"/>
      <c r="F119" s="26">
        <v>42197</v>
      </c>
      <c r="G119" s="25"/>
      <c r="H119" s="25"/>
      <c r="I119" s="25"/>
      <c r="J119" s="25" t="s">
        <v>404</v>
      </c>
      <c r="K119" s="25"/>
      <c r="L119" s="25" t="s">
        <v>432</v>
      </c>
      <c r="M119" s="25"/>
      <c r="N119" s="25" t="s">
        <v>37</v>
      </c>
      <c r="O119" s="25"/>
      <c r="P119" s="27">
        <v>-35</v>
      </c>
      <c r="Q119" s="25"/>
      <c r="R119" s="27">
        <f t="shared" si="2"/>
        <v>-385</v>
      </c>
    </row>
    <row r="120" spans="1:18" x14ac:dyDescent="0.25">
      <c r="A120" s="25"/>
      <c r="B120" s="25"/>
      <c r="C120" s="25"/>
      <c r="D120" s="25" t="s">
        <v>106</v>
      </c>
      <c r="E120" s="25"/>
      <c r="F120" s="26">
        <v>42201</v>
      </c>
      <c r="G120" s="25"/>
      <c r="H120" s="25"/>
      <c r="I120" s="25"/>
      <c r="J120" s="25" t="s">
        <v>405</v>
      </c>
      <c r="K120" s="25"/>
      <c r="L120" s="25" t="s">
        <v>432</v>
      </c>
      <c r="M120" s="25"/>
      <c r="N120" s="25" t="s">
        <v>37</v>
      </c>
      <c r="O120" s="25"/>
      <c r="P120" s="27">
        <v>-35</v>
      </c>
      <c r="Q120" s="25"/>
      <c r="R120" s="27">
        <f t="shared" si="2"/>
        <v>-420</v>
      </c>
    </row>
    <row r="121" spans="1:18" x14ac:dyDescent="0.25">
      <c r="A121" s="25"/>
      <c r="B121" s="25"/>
      <c r="C121" s="25"/>
      <c r="D121" s="25" t="s">
        <v>106</v>
      </c>
      <c r="E121" s="25"/>
      <c r="F121" s="26">
        <v>42202</v>
      </c>
      <c r="G121" s="25"/>
      <c r="H121" s="25"/>
      <c r="I121" s="25"/>
      <c r="J121" s="25" t="s">
        <v>406</v>
      </c>
      <c r="K121" s="25"/>
      <c r="L121" s="25" t="s">
        <v>432</v>
      </c>
      <c r="M121" s="25"/>
      <c r="N121" s="25" t="s">
        <v>37</v>
      </c>
      <c r="O121" s="25"/>
      <c r="P121" s="27">
        <v>-35</v>
      </c>
      <c r="Q121" s="25"/>
      <c r="R121" s="27">
        <f t="shared" si="2"/>
        <v>-455</v>
      </c>
    </row>
    <row r="122" spans="1:18" x14ac:dyDescent="0.25">
      <c r="A122" s="25"/>
      <c r="B122" s="25"/>
      <c r="C122" s="25"/>
      <c r="D122" s="25" t="s">
        <v>106</v>
      </c>
      <c r="E122" s="25"/>
      <c r="F122" s="26">
        <v>42202</v>
      </c>
      <c r="G122" s="25"/>
      <c r="H122" s="25"/>
      <c r="I122" s="25"/>
      <c r="J122" s="25" t="s">
        <v>407</v>
      </c>
      <c r="K122" s="25"/>
      <c r="L122" s="25" t="s">
        <v>432</v>
      </c>
      <c r="M122" s="25"/>
      <c r="N122" s="25" t="s">
        <v>37</v>
      </c>
      <c r="O122" s="25"/>
      <c r="P122" s="27">
        <v>-35</v>
      </c>
      <c r="Q122" s="25"/>
      <c r="R122" s="27">
        <f t="shared" si="2"/>
        <v>-490</v>
      </c>
    </row>
    <row r="123" spans="1:18" x14ac:dyDescent="0.25">
      <c r="A123" s="25"/>
      <c r="B123" s="25"/>
      <c r="C123" s="25"/>
      <c r="D123" s="25" t="s">
        <v>106</v>
      </c>
      <c r="E123" s="25"/>
      <c r="F123" s="26">
        <v>42202</v>
      </c>
      <c r="G123" s="25"/>
      <c r="H123" s="25"/>
      <c r="I123" s="25"/>
      <c r="J123" s="25" t="s">
        <v>408</v>
      </c>
      <c r="K123" s="25"/>
      <c r="L123" s="25" t="s">
        <v>432</v>
      </c>
      <c r="M123" s="25"/>
      <c r="N123" s="25" t="s">
        <v>37</v>
      </c>
      <c r="O123" s="25"/>
      <c r="P123" s="27">
        <v>-35</v>
      </c>
      <c r="Q123" s="25"/>
      <c r="R123" s="27">
        <f t="shared" si="2"/>
        <v>-525</v>
      </c>
    </row>
    <row r="124" spans="1:18" ht="15.75" thickBot="1" x14ac:dyDescent="0.3">
      <c r="A124" s="25"/>
      <c r="B124" s="25"/>
      <c r="C124" s="25"/>
      <c r="D124" s="25" t="s">
        <v>106</v>
      </c>
      <c r="E124" s="25"/>
      <c r="F124" s="26">
        <v>42215</v>
      </c>
      <c r="G124" s="25"/>
      <c r="H124" s="25"/>
      <c r="I124" s="25"/>
      <c r="J124" s="25" t="s">
        <v>409</v>
      </c>
      <c r="K124" s="25"/>
      <c r="L124" s="25" t="s">
        <v>432</v>
      </c>
      <c r="M124" s="25"/>
      <c r="N124" s="25" t="s">
        <v>37</v>
      </c>
      <c r="O124" s="25"/>
      <c r="P124" s="28">
        <v>-125</v>
      </c>
      <c r="Q124" s="25"/>
      <c r="R124" s="28">
        <f t="shared" si="2"/>
        <v>-650</v>
      </c>
    </row>
    <row r="125" spans="1:18" x14ac:dyDescent="0.25">
      <c r="A125" s="25"/>
      <c r="B125" s="25" t="s">
        <v>70</v>
      </c>
      <c r="C125" s="25"/>
      <c r="D125" s="25"/>
      <c r="E125" s="25"/>
      <c r="F125" s="26"/>
      <c r="G125" s="25"/>
      <c r="H125" s="25"/>
      <c r="I125" s="25"/>
      <c r="J125" s="25"/>
      <c r="K125" s="25"/>
      <c r="L125" s="25"/>
      <c r="M125" s="25"/>
      <c r="N125" s="25"/>
      <c r="O125" s="25"/>
      <c r="P125" s="27">
        <f>ROUND(SUM(P109:P124),5)</f>
        <v>-615</v>
      </c>
      <c r="Q125" s="25"/>
      <c r="R125" s="27">
        <f>R124</f>
        <v>-650</v>
      </c>
    </row>
    <row r="126" spans="1:18" ht="30" customHeight="1" x14ac:dyDescent="0.25">
      <c r="A126" s="22"/>
      <c r="B126" s="22" t="s">
        <v>71</v>
      </c>
      <c r="C126" s="22"/>
      <c r="D126" s="22"/>
      <c r="E126" s="22"/>
      <c r="F126" s="24"/>
      <c r="G126" s="22"/>
      <c r="H126" s="22"/>
      <c r="I126" s="22"/>
      <c r="J126" s="22"/>
      <c r="K126" s="22"/>
      <c r="L126" s="22"/>
      <c r="M126" s="22"/>
      <c r="N126" s="22"/>
      <c r="O126" s="22"/>
      <c r="P126" s="23"/>
      <c r="Q126" s="22"/>
      <c r="R126" s="23">
        <v>-337500</v>
      </c>
    </row>
    <row r="127" spans="1:18" x14ac:dyDescent="0.25">
      <c r="A127" s="25"/>
      <c r="B127" s="25" t="s">
        <v>72</v>
      </c>
      <c r="C127" s="25"/>
      <c r="D127" s="25"/>
      <c r="E127" s="25"/>
      <c r="F127" s="26"/>
      <c r="G127" s="25"/>
      <c r="H127" s="25"/>
      <c r="I127" s="25"/>
      <c r="J127" s="25"/>
      <c r="K127" s="25"/>
      <c r="L127" s="25"/>
      <c r="M127" s="25"/>
      <c r="N127" s="25"/>
      <c r="O127" s="25"/>
      <c r="P127" s="27"/>
      <c r="Q127" s="25"/>
      <c r="R127" s="27">
        <f>R126</f>
        <v>-337500</v>
      </c>
    </row>
    <row r="128" spans="1:18" ht="30" customHeight="1" x14ac:dyDescent="0.25">
      <c r="A128" s="22"/>
      <c r="B128" s="22" t="s">
        <v>73</v>
      </c>
      <c r="C128" s="22"/>
      <c r="D128" s="22"/>
      <c r="E128" s="22"/>
      <c r="F128" s="24"/>
      <c r="G128" s="22"/>
      <c r="H128" s="22"/>
      <c r="I128" s="22"/>
      <c r="J128" s="22"/>
      <c r="K128" s="22"/>
      <c r="L128" s="22"/>
      <c r="M128" s="22"/>
      <c r="N128" s="22"/>
      <c r="O128" s="22"/>
      <c r="P128" s="23"/>
      <c r="Q128" s="22"/>
      <c r="R128" s="23">
        <v>1941.73</v>
      </c>
    </row>
    <row r="129" spans="1:18" x14ac:dyDescent="0.25">
      <c r="A129" s="22"/>
      <c r="B129" s="22"/>
      <c r="C129" s="22" t="s">
        <v>74</v>
      </c>
      <c r="D129" s="22"/>
      <c r="E129" s="22"/>
      <c r="F129" s="24"/>
      <c r="G129" s="22"/>
      <c r="H129" s="22"/>
      <c r="I129" s="22"/>
      <c r="J129" s="22"/>
      <c r="K129" s="22"/>
      <c r="L129" s="22"/>
      <c r="M129" s="22"/>
      <c r="N129" s="22"/>
      <c r="O129" s="22"/>
      <c r="P129" s="23"/>
      <c r="Q129" s="22"/>
      <c r="R129" s="23">
        <v>1041.73</v>
      </c>
    </row>
    <row r="130" spans="1:18" ht="15.75" thickBot="1" x14ac:dyDescent="0.3">
      <c r="A130" s="21"/>
      <c r="B130" s="21"/>
      <c r="C130" s="21"/>
      <c r="D130" s="25" t="s">
        <v>104</v>
      </c>
      <c r="E130" s="25"/>
      <c r="F130" s="26">
        <v>42195</v>
      </c>
      <c r="G130" s="25"/>
      <c r="H130" s="25"/>
      <c r="I130" s="25"/>
      <c r="J130" s="25" t="s">
        <v>383</v>
      </c>
      <c r="K130" s="25"/>
      <c r="L130" s="25" t="s">
        <v>415</v>
      </c>
      <c r="M130" s="25"/>
      <c r="N130" s="25" t="s">
        <v>33</v>
      </c>
      <c r="O130" s="25"/>
      <c r="P130" s="28">
        <v>42.1</v>
      </c>
      <c r="Q130" s="25"/>
      <c r="R130" s="28">
        <f>ROUND(R129+P130,5)</f>
        <v>1083.83</v>
      </c>
    </row>
    <row r="131" spans="1:18" x14ac:dyDescent="0.25">
      <c r="A131" s="25"/>
      <c r="B131" s="25"/>
      <c r="C131" s="25" t="s">
        <v>75</v>
      </c>
      <c r="D131" s="25"/>
      <c r="E131" s="25"/>
      <c r="F131" s="26"/>
      <c r="G131" s="25"/>
      <c r="H131" s="25"/>
      <c r="I131" s="25"/>
      <c r="J131" s="25"/>
      <c r="K131" s="25"/>
      <c r="L131" s="25"/>
      <c r="M131" s="25"/>
      <c r="N131" s="25"/>
      <c r="O131" s="25"/>
      <c r="P131" s="27">
        <f>ROUND(SUM(P129:P130),5)</f>
        <v>42.1</v>
      </c>
      <c r="Q131" s="25"/>
      <c r="R131" s="27">
        <f>R130</f>
        <v>1083.83</v>
      </c>
    </row>
    <row r="132" spans="1:18" ht="30" customHeight="1" x14ac:dyDescent="0.25">
      <c r="A132" s="22"/>
      <c r="B132" s="22"/>
      <c r="C132" s="22" t="s">
        <v>76</v>
      </c>
      <c r="D132" s="22"/>
      <c r="E132" s="22"/>
      <c r="F132" s="24"/>
      <c r="G132" s="22"/>
      <c r="H132" s="22"/>
      <c r="I132" s="22"/>
      <c r="J132" s="22"/>
      <c r="K132" s="22"/>
      <c r="L132" s="22"/>
      <c r="M132" s="22"/>
      <c r="N132" s="22"/>
      <c r="O132" s="22"/>
      <c r="P132" s="23"/>
      <c r="Q132" s="22"/>
      <c r="R132" s="23">
        <v>900</v>
      </c>
    </row>
    <row r="133" spans="1:18" ht="15.75" thickBot="1" x14ac:dyDescent="0.3">
      <c r="A133" s="21"/>
      <c r="B133" s="21"/>
      <c r="C133" s="21"/>
      <c r="D133" s="25" t="s">
        <v>104</v>
      </c>
      <c r="E133" s="25"/>
      <c r="F133" s="26">
        <v>42212</v>
      </c>
      <c r="G133" s="25"/>
      <c r="H133" s="25"/>
      <c r="I133" s="25"/>
      <c r="J133" s="25" t="s">
        <v>142</v>
      </c>
      <c r="K133" s="25"/>
      <c r="L133" s="25" t="s">
        <v>209</v>
      </c>
      <c r="M133" s="25"/>
      <c r="N133" s="25" t="s">
        <v>33</v>
      </c>
      <c r="O133" s="25"/>
      <c r="P133" s="28">
        <v>400</v>
      </c>
      <c r="Q133" s="25"/>
      <c r="R133" s="28">
        <f>ROUND(R132+P133,5)</f>
        <v>1300</v>
      </c>
    </row>
    <row r="134" spans="1:18" x14ac:dyDescent="0.25">
      <c r="A134" s="25"/>
      <c r="B134" s="25"/>
      <c r="C134" s="25" t="s">
        <v>77</v>
      </c>
      <c r="D134" s="25"/>
      <c r="E134" s="25"/>
      <c r="F134" s="26"/>
      <c r="G134" s="25"/>
      <c r="H134" s="25"/>
      <c r="I134" s="25"/>
      <c r="J134" s="25"/>
      <c r="K134" s="25"/>
      <c r="L134" s="25"/>
      <c r="M134" s="25"/>
      <c r="N134" s="25"/>
      <c r="O134" s="25"/>
      <c r="P134" s="27">
        <f>ROUND(SUM(P132:P133),5)</f>
        <v>400</v>
      </c>
      <c r="Q134" s="25"/>
      <c r="R134" s="27">
        <f>R133</f>
        <v>1300</v>
      </c>
    </row>
    <row r="135" spans="1:18" ht="30" customHeight="1" x14ac:dyDescent="0.25">
      <c r="A135" s="22"/>
      <c r="B135" s="22"/>
      <c r="C135" s="22" t="s">
        <v>371</v>
      </c>
      <c r="D135" s="22"/>
      <c r="E135" s="22"/>
      <c r="F135" s="24"/>
      <c r="G135" s="22"/>
      <c r="H135" s="22"/>
      <c r="I135" s="22"/>
      <c r="J135" s="22"/>
      <c r="K135" s="22"/>
      <c r="L135" s="22"/>
      <c r="M135" s="22"/>
      <c r="N135" s="22"/>
      <c r="O135" s="22"/>
      <c r="P135" s="23"/>
      <c r="Q135" s="22"/>
      <c r="R135" s="23">
        <v>0</v>
      </c>
    </row>
    <row r="136" spans="1:18" ht="15.75" thickBot="1" x14ac:dyDescent="0.3">
      <c r="A136" s="21"/>
      <c r="B136" s="21"/>
      <c r="C136" s="21"/>
      <c r="D136" s="25" t="s">
        <v>104</v>
      </c>
      <c r="E136" s="25"/>
      <c r="F136" s="26">
        <v>42198</v>
      </c>
      <c r="G136" s="25"/>
      <c r="H136" s="25" t="s">
        <v>377</v>
      </c>
      <c r="I136" s="25"/>
      <c r="J136" s="25" t="s">
        <v>389</v>
      </c>
      <c r="K136" s="25"/>
      <c r="L136" s="25" t="s">
        <v>422</v>
      </c>
      <c r="M136" s="25"/>
      <c r="N136" s="25" t="s">
        <v>33</v>
      </c>
      <c r="O136" s="25"/>
      <c r="P136" s="29">
        <v>150</v>
      </c>
      <c r="Q136" s="25"/>
      <c r="R136" s="29">
        <f>ROUND(R135+P136,5)</f>
        <v>150</v>
      </c>
    </row>
    <row r="137" spans="1:18" ht="15.75" thickBot="1" x14ac:dyDescent="0.3">
      <c r="A137" s="25"/>
      <c r="B137" s="25"/>
      <c r="C137" s="25" t="s">
        <v>372</v>
      </c>
      <c r="D137" s="25"/>
      <c r="E137" s="25"/>
      <c r="F137" s="26"/>
      <c r="G137" s="25"/>
      <c r="H137" s="25"/>
      <c r="I137" s="25"/>
      <c r="J137" s="25"/>
      <c r="K137" s="25"/>
      <c r="L137" s="25"/>
      <c r="M137" s="25"/>
      <c r="N137" s="25"/>
      <c r="O137" s="25"/>
      <c r="P137" s="30">
        <f>ROUND(SUM(P135:P136),5)</f>
        <v>150</v>
      </c>
      <c r="Q137" s="25"/>
      <c r="R137" s="30">
        <f>R136</f>
        <v>150</v>
      </c>
    </row>
    <row r="138" spans="1:18" ht="30" customHeight="1" x14ac:dyDescent="0.25">
      <c r="A138" s="25"/>
      <c r="B138" s="25" t="s">
        <v>78</v>
      </c>
      <c r="C138" s="25"/>
      <c r="D138" s="25"/>
      <c r="E138" s="25"/>
      <c r="F138" s="26"/>
      <c r="G138" s="25"/>
      <c r="H138" s="25"/>
      <c r="I138" s="25"/>
      <c r="J138" s="25"/>
      <c r="K138" s="25"/>
      <c r="L138" s="25"/>
      <c r="M138" s="25"/>
      <c r="N138" s="25"/>
      <c r="O138" s="25"/>
      <c r="P138" s="27">
        <f>ROUND(P131+P134+P137,5)</f>
        <v>592.1</v>
      </c>
      <c r="Q138" s="25"/>
      <c r="R138" s="27">
        <f>ROUND(R131+R134+R137,5)</f>
        <v>2533.83</v>
      </c>
    </row>
    <row r="139" spans="1:18" ht="30" customHeight="1" x14ac:dyDescent="0.25">
      <c r="A139" s="22"/>
      <c r="B139" s="22" t="s">
        <v>79</v>
      </c>
      <c r="C139" s="22"/>
      <c r="D139" s="22"/>
      <c r="E139" s="22"/>
      <c r="F139" s="24"/>
      <c r="G139" s="22"/>
      <c r="H139" s="22"/>
      <c r="I139" s="22"/>
      <c r="J139" s="22"/>
      <c r="K139" s="22"/>
      <c r="L139" s="22"/>
      <c r="M139" s="22"/>
      <c r="N139" s="22"/>
      <c r="O139" s="22"/>
      <c r="P139" s="23"/>
      <c r="Q139" s="22"/>
      <c r="R139" s="23">
        <v>44750</v>
      </c>
    </row>
    <row r="140" spans="1:18" ht="15.75" thickBot="1" x14ac:dyDescent="0.3">
      <c r="A140" s="21"/>
      <c r="B140" s="21"/>
      <c r="C140" s="21"/>
      <c r="D140" s="25" t="s">
        <v>104</v>
      </c>
      <c r="E140" s="25"/>
      <c r="F140" s="26">
        <v>42215</v>
      </c>
      <c r="G140" s="25"/>
      <c r="H140" s="25" t="s">
        <v>379</v>
      </c>
      <c r="I140" s="25"/>
      <c r="J140" s="25" t="s">
        <v>147</v>
      </c>
      <c r="K140" s="25"/>
      <c r="L140" s="25" t="s">
        <v>428</v>
      </c>
      <c r="M140" s="25"/>
      <c r="N140" s="25" t="s">
        <v>33</v>
      </c>
      <c r="O140" s="25"/>
      <c r="P140" s="28">
        <v>3250</v>
      </c>
      <c r="Q140" s="25"/>
      <c r="R140" s="28">
        <f>ROUND(R139+P140,5)</f>
        <v>48000</v>
      </c>
    </row>
    <row r="141" spans="1:18" x14ac:dyDescent="0.25">
      <c r="A141" s="25"/>
      <c r="B141" s="25" t="s">
        <v>80</v>
      </c>
      <c r="C141" s="25"/>
      <c r="D141" s="25"/>
      <c r="E141" s="25"/>
      <c r="F141" s="26"/>
      <c r="G141" s="25"/>
      <c r="H141" s="25"/>
      <c r="I141" s="25"/>
      <c r="J141" s="25"/>
      <c r="K141" s="25"/>
      <c r="L141" s="25"/>
      <c r="M141" s="25"/>
      <c r="N141" s="25"/>
      <c r="O141" s="25"/>
      <c r="P141" s="27">
        <f>ROUND(SUM(P139:P140),5)</f>
        <v>3250</v>
      </c>
      <c r="Q141" s="25"/>
      <c r="R141" s="27">
        <f>R140</f>
        <v>48000</v>
      </c>
    </row>
    <row r="142" spans="1:18" ht="30" customHeight="1" x14ac:dyDescent="0.25">
      <c r="A142" s="22"/>
      <c r="B142" s="22" t="s">
        <v>81</v>
      </c>
      <c r="C142" s="22"/>
      <c r="D142" s="22"/>
      <c r="E142" s="22"/>
      <c r="F142" s="24"/>
      <c r="G142" s="22"/>
      <c r="H142" s="22"/>
      <c r="I142" s="22"/>
      <c r="J142" s="22"/>
      <c r="K142" s="22"/>
      <c r="L142" s="22"/>
      <c r="M142" s="22"/>
      <c r="N142" s="22"/>
      <c r="O142" s="22"/>
      <c r="P142" s="23"/>
      <c r="Q142" s="22"/>
      <c r="R142" s="23">
        <v>34649.03</v>
      </c>
    </row>
    <row r="143" spans="1:18" x14ac:dyDescent="0.25">
      <c r="A143" s="22"/>
      <c r="B143" s="22"/>
      <c r="C143" s="22" t="s">
        <v>82</v>
      </c>
      <c r="D143" s="22"/>
      <c r="E143" s="22"/>
      <c r="F143" s="24"/>
      <c r="G143" s="22"/>
      <c r="H143" s="22"/>
      <c r="I143" s="22"/>
      <c r="J143" s="22"/>
      <c r="K143" s="22"/>
      <c r="L143" s="22"/>
      <c r="M143" s="22"/>
      <c r="N143" s="22"/>
      <c r="O143" s="22"/>
      <c r="P143" s="23"/>
      <c r="Q143" s="22"/>
      <c r="R143" s="23">
        <v>255</v>
      </c>
    </row>
    <row r="144" spans="1:18" x14ac:dyDescent="0.25">
      <c r="A144" s="25"/>
      <c r="B144" s="25"/>
      <c r="C144" s="25" t="s">
        <v>83</v>
      </c>
      <c r="D144" s="25"/>
      <c r="E144" s="25"/>
      <c r="F144" s="26"/>
      <c r="G144" s="25"/>
      <c r="H144" s="25"/>
      <c r="I144" s="25"/>
      <c r="J144" s="25"/>
      <c r="K144" s="25"/>
      <c r="L144" s="25"/>
      <c r="M144" s="25"/>
      <c r="N144" s="25"/>
      <c r="O144" s="25"/>
      <c r="P144" s="27"/>
      <c r="Q144" s="25"/>
      <c r="R144" s="27">
        <f>R143</f>
        <v>255</v>
      </c>
    </row>
    <row r="145" spans="1:18" ht="30" customHeight="1" x14ac:dyDescent="0.25">
      <c r="A145" s="22"/>
      <c r="B145" s="22"/>
      <c r="C145" s="22" t="s">
        <v>275</v>
      </c>
      <c r="D145" s="22"/>
      <c r="E145" s="22"/>
      <c r="F145" s="24"/>
      <c r="G145" s="22"/>
      <c r="H145" s="22"/>
      <c r="I145" s="22"/>
      <c r="J145" s="22"/>
      <c r="K145" s="22"/>
      <c r="L145" s="22"/>
      <c r="M145" s="22"/>
      <c r="N145" s="22"/>
      <c r="O145" s="22"/>
      <c r="P145" s="23"/>
      <c r="Q145" s="22"/>
      <c r="R145" s="23">
        <v>677.62</v>
      </c>
    </row>
    <row r="146" spans="1:18" x14ac:dyDescent="0.25">
      <c r="A146" s="25"/>
      <c r="B146" s="25"/>
      <c r="C146" s="25" t="s">
        <v>276</v>
      </c>
      <c r="D146" s="25"/>
      <c r="E146" s="25"/>
      <c r="F146" s="26"/>
      <c r="G146" s="25"/>
      <c r="H146" s="25"/>
      <c r="I146" s="25"/>
      <c r="J146" s="25"/>
      <c r="K146" s="25"/>
      <c r="L146" s="25"/>
      <c r="M146" s="25"/>
      <c r="N146" s="25"/>
      <c r="O146" s="25"/>
      <c r="P146" s="27"/>
      <c r="Q146" s="25"/>
      <c r="R146" s="27">
        <f>R145</f>
        <v>677.62</v>
      </c>
    </row>
    <row r="147" spans="1:18" ht="30" customHeight="1" x14ac:dyDescent="0.25">
      <c r="A147" s="22"/>
      <c r="B147" s="22"/>
      <c r="C147" s="22" t="s">
        <v>84</v>
      </c>
      <c r="D147" s="22"/>
      <c r="E147" s="22"/>
      <c r="F147" s="24"/>
      <c r="G147" s="22"/>
      <c r="H147" s="22"/>
      <c r="I147" s="22"/>
      <c r="J147" s="22"/>
      <c r="K147" s="22"/>
      <c r="L147" s="22"/>
      <c r="M147" s="22"/>
      <c r="N147" s="22"/>
      <c r="O147" s="22"/>
      <c r="P147" s="23"/>
      <c r="Q147" s="22"/>
      <c r="R147" s="23">
        <v>5243.09</v>
      </c>
    </row>
    <row r="148" spans="1:18" x14ac:dyDescent="0.25">
      <c r="A148" s="25"/>
      <c r="B148" s="25"/>
      <c r="C148" s="25" t="s">
        <v>85</v>
      </c>
      <c r="D148" s="25"/>
      <c r="E148" s="25"/>
      <c r="F148" s="26"/>
      <c r="G148" s="25"/>
      <c r="H148" s="25"/>
      <c r="I148" s="25"/>
      <c r="J148" s="25"/>
      <c r="K148" s="25"/>
      <c r="L148" s="25"/>
      <c r="M148" s="25"/>
      <c r="N148" s="25"/>
      <c r="O148" s="25"/>
      <c r="P148" s="27"/>
      <c r="Q148" s="25"/>
      <c r="R148" s="27">
        <f>R147</f>
        <v>5243.09</v>
      </c>
    </row>
    <row r="149" spans="1:18" ht="30" customHeight="1" x14ac:dyDescent="0.25">
      <c r="A149" s="22"/>
      <c r="B149" s="22"/>
      <c r="C149" s="22" t="s">
        <v>217</v>
      </c>
      <c r="D149" s="22"/>
      <c r="E149" s="22"/>
      <c r="F149" s="24"/>
      <c r="G149" s="22"/>
      <c r="H149" s="22"/>
      <c r="I149" s="22"/>
      <c r="J149" s="22"/>
      <c r="K149" s="22"/>
      <c r="L149" s="22"/>
      <c r="M149" s="22"/>
      <c r="N149" s="22"/>
      <c r="O149" s="22"/>
      <c r="P149" s="23"/>
      <c r="Q149" s="22"/>
      <c r="R149" s="23">
        <v>28473.32</v>
      </c>
    </row>
    <row r="150" spans="1:18" x14ac:dyDescent="0.25">
      <c r="A150" s="25"/>
      <c r="B150" s="25"/>
      <c r="C150" s="25"/>
      <c r="D150" s="25" t="s">
        <v>104</v>
      </c>
      <c r="E150" s="25"/>
      <c r="F150" s="26">
        <v>42198</v>
      </c>
      <c r="G150" s="25"/>
      <c r="H150" s="25"/>
      <c r="I150" s="25"/>
      <c r="J150" s="25" t="s">
        <v>387</v>
      </c>
      <c r="K150" s="25"/>
      <c r="L150" s="25" t="s">
        <v>420</v>
      </c>
      <c r="M150" s="25"/>
      <c r="N150" s="25" t="s">
        <v>33</v>
      </c>
      <c r="O150" s="25"/>
      <c r="P150" s="27">
        <v>76.400000000000006</v>
      </c>
      <c r="Q150" s="25"/>
      <c r="R150" s="27">
        <f>ROUND(R149+P150,5)</f>
        <v>28549.72</v>
      </c>
    </row>
    <row r="151" spans="1:18" ht="15.75" thickBot="1" x14ac:dyDescent="0.3">
      <c r="A151" s="25"/>
      <c r="B151" s="25"/>
      <c r="C151" s="25"/>
      <c r="D151" s="25" t="s">
        <v>104</v>
      </c>
      <c r="E151" s="25"/>
      <c r="F151" s="26">
        <v>42208</v>
      </c>
      <c r="G151" s="25"/>
      <c r="H151" s="25"/>
      <c r="I151" s="25"/>
      <c r="J151" s="25" t="s">
        <v>391</v>
      </c>
      <c r="K151" s="25"/>
      <c r="L151" s="25" t="s">
        <v>426</v>
      </c>
      <c r="M151" s="25"/>
      <c r="N151" s="25" t="s">
        <v>33</v>
      </c>
      <c r="O151" s="25"/>
      <c r="P151" s="29">
        <v>874.18</v>
      </c>
      <c r="Q151" s="25"/>
      <c r="R151" s="29">
        <f>ROUND(R150+P151,5)</f>
        <v>29423.9</v>
      </c>
    </row>
    <row r="152" spans="1:18" ht="15.75" thickBot="1" x14ac:dyDescent="0.3">
      <c r="A152" s="25"/>
      <c r="B152" s="25"/>
      <c r="C152" s="25" t="s">
        <v>218</v>
      </c>
      <c r="D152" s="25"/>
      <c r="E152" s="25"/>
      <c r="F152" s="26"/>
      <c r="G152" s="25"/>
      <c r="H152" s="25"/>
      <c r="I152" s="25"/>
      <c r="J152" s="25"/>
      <c r="K152" s="25"/>
      <c r="L152" s="25"/>
      <c r="M152" s="25"/>
      <c r="N152" s="25"/>
      <c r="O152" s="25"/>
      <c r="P152" s="30">
        <f>ROUND(SUM(P149:P151),5)</f>
        <v>950.58</v>
      </c>
      <c r="Q152" s="25"/>
      <c r="R152" s="30">
        <f>R151</f>
        <v>29423.9</v>
      </c>
    </row>
    <row r="153" spans="1:18" ht="30" customHeight="1" x14ac:dyDescent="0.25">
      <c r="A153" s="25"/>
      <c r="B153" s="25" t="s">
        <v>86</v>
      </c>
      <c r="C153" s="25"/>
      <c r="D153" s="25"/>
      <c r="E153" s="25"/>
      <c r="F153" s="26"/>
      <c r="G153" s="25"/>
      <c r="H153" s="25"/>
      <c r="I153" s="25"/>
      <c r="J153" s="25"/>
      <c r="K153" s="25"/>
      <c r="L153" s="25"/>
      <c r="M153" s="25"/>
      <c r="N153" s="25"/>
      <c r="O153" s="25"/>
      <c r="P153" s="27">
        <f>ROUND(P144+P146+P148+P152,5)</f>
        <v>950.58</v>
      </c>
      <c r="Q153" s="25"/>
      <c r="R153" s="27">
        <f>ROUND(R144+R146+R148+R152,5)</f>
        <v>35599.61</v>
      </c>
    </row>
    <row r="154" spans="1:18" ht="30" customHeight="1" x14ac:dyDescent="0.25">
      <c r="A154" s="22"/>
      <c r="B154" s="22" t="s">
        <v>87</v>
      </c>
      <c r="C154" s="22"/>
      <c r="D154" s="22"/>
      <c r="E154" s="22"/>
      <c r="F154" s="24"/>
      <c r="G154" s="22"/>
      <c r="H154" s="22"/>
      <c r="I154" s="22"/>
      <c r="J154" s="22"/>
      <c r="K154" s="22"/>
      <c r="L154" s="22"/>
      <c r="M154" s="22"/>
      <c r="N154" s="22"/>
      <c r="O154" s="22"/>
      <c r="P154" s="23"/>
      <c r="Q154" s="22"/>
      <c r="R154" s="23">
        <v>971.26</v>
      </c>
    </row>
    <row r="155" spans="1:18" x14ac:dyDescent="0.25">
      <c r="A155" s="22"/>
      <c r="B155" s="22"/>
      <c r="C155" s="22" t="s">
        <v>88</v>
      </c>
      <c r="D155" s="22"/>
      <c r="E155" s="22"/>
      <c r="F155" s="24"/>
      <c r="G155" s="22"/>
      <c r="H155" s="22"/>
      <c r="I155" s="22"/>
      <c r="J155" s="22"/>
      <c r="K155" s="22"/>
      <c r="L155" s="22"/>
      <c r="M155" s="22"/>
      <c r="N155" s="22"/>
      <c r="O155" s="22"/>
      <c r="P155" s="23"/>
      <c r="Q155" s="22"/>
      <c r="R155" s="23">
        <v>80</v>
      </c>
    </row>
    <row r="156" spans="1:18" ht="15.75" thickBot="1" x14ac:dyDescent="0.3">
      <c r="A156" s="21"/>
      <c r="B156" s="21"/>
      <c r="C156" s="21"/>
      <c r="D156" s="25" t="s">
        <v>104</v>
      </c>
      <c r="E156" s="25"/>
      <c r="F156" s="26">
        <v>42186</v>
      </c>
      <c r="G156" s="25"/>
      <c r="H156" s="25" t="s">
        <v>375</v>
      </c>
      <c r="I156" s="25"/>
      <c r="J156" s="25" t="s">
        <v>130</v>
      </c>
      <c r="K156" s="25"/>
      <c r="L156" s="25" t="s">
        <v>411</v>
      </c>
      <c r="M156" s="25"/>
      <c r="N156" s="25" t="s">
        <v>33</v>
      </c>
      <c r="O156" s="25"/>
      <c r="P156" s="28">
        <v>827</v>
      </c>
      <c r="Q156" s="25"/>
      <c r="R156" s="28">
        <f>ROUND(R155+P156,5)</f>
        <v>907</v>
      </c>
    </row>
    <row r="157" spans="1:18" x14ac:dyDescent="0.25">
      <c r="A157" s="25"/>
      <c r="B157" s="25"/>
      <c r="C157" s="25" t="s">
        <v>89</v>
      </c>
      <c r="D157" s="25"/>
      <c r="E157" s="25"/>
      <c r="F157" s="26"/>
      <c r="G157" s="25"/>
      <c r="H157" s="25"/>
      <c r="I157" s="25"/>
      <c r="J157" s="25"/>
      <c r="K157" s="25"/>
      <c r="L157" s="25"/>
      <c r="M157" s="25"/>
      <c r="N157" s="25"/>
      <c r="O157" s="25"/>
      <c r="P157" s="27">
        <f>ROUND(SUM(P155:P156),5)</f>
        <v>827</v>
      </c>
      <c r="Q157" s="25"/>
      <c r="R157" s="27">
        <f>R156</f>
        <v>907</v>
      </c>
    </row>
    <row r="158" spans="1:18" ht="30" customHeight="1" x14ac:dyDescent="0.25">
      <c r="A158" s="22"/>
      <c r="B158" s="22"/>
      <c r="C158" s="22" t="s">
        <v>90</v>
      </c>
      <c r="D158" s="22"/>
      <c r="E158" s="22"/>
      <c r="F158" s="24"/>
      <c r="G158" s="22"/>
      <c r="H158" s="22"/>
      <c r="I158" s="22"/>
      <c r="J158" s="22"/>
      <c r="K158" s="22"/>
      <c r="L158" s="22"/>
      <c r="M158" s="22"/>
      <c r="N158" s="22"/>
      <c r="O158" s="22"/>
      <c r="P158" s="23"/>
      <c r="Q158" s="22"/>
      <c r="R158" s="23">
        <v>891.26</v>
      </c>
    </row>
    <row r="159" spans="1:18" ht="15.75" thickBot="1" x14ac:dyDescent="0.3">
      <c r="A159" s="21"/>
      <c r="B159" s="21"/>
      <c r="C159" s="21"/>
      <c r="D159" s="25" t="s">
        <v>104</v>
      </c>
      <c r="E159" s="25"/>
      <c r="F159" s="26">
        <v>42208</v>
      </c>
      <c r="G159" s="25"/>
      <c r="H159" s="25"/>
      <c r="I159" s="25"/>
      <c r="J159" s="25" t="s">
        <v>143</v>
      </c>
      <c r="K159" s="25"/>
      <c r="L159" s="25" t="s">
        <v>187</v>
      </c>
      <c r="M159" s="25"/>
      <c r="N159" s="25" t="s">
        <v>33</v>
      </c>
      <c r="O159" s="25"/>
      <c r="P159" s="29">
        <v>60</v>
      </c>
      <c r="Q159" s="25"/>
      <c r="R159" s="29">
        <f>ROUND(R158+P159,5)</f>
        <v>951.26</v>
      </c>
    </row>
    <row r="160" spans="1:18" ht="15.75" thickBot="1" x14ac:dyDescent="0.3">
      <c r="A160" s="25"/>
      <c r="B160" s="25"/>
      <c r="C160" s="25" t="s">
        <v>91</v>
      </c>
      <c r="D160" s="25"/>
      <c r="E160" s="25"/>
      <c r="F160" s="26"/>
      <c r="G160" s="25"/>
      <c r="H160" s="25"/>
      <c r="I160" s="25"/>
      <c r="J160" s="25"/>
      <c r="K160" s="25"/>
      <c r="L160" s="25"/>
      <c r="M160" s="25"/>
      <c r="N160" s="25"/>
      <c r="O160" s="25"/>
      <c r="P160" s="30">
        <f>ROUND(SUM(P158:P159),5)</f>
        <v>60</v>
      </c>
      <c r="Q160" s="25"/>
      <c r="R160" s="30">
        <f>R159</f>
        <v>951.26</v>
      </c>
    </row>
    <row r="161" spans="1:18" ht="30" customHeight="1" x14ac:dyDescent="0.25">
      <c r="A161" s="25"/>
      <c r="B161" s="25" t="s">
        <v>92</v>
      </c>
      <c r="C161" s="25"/>
      <c r="D161" s="25"/>
      <c r="E161" s="25"/>
      <c r="F161" s="26"/>
      <c r="G161" s="25"/>
      <c r="H161" s="25"/>
      <c r="I161" s="25"/>
      <c r="J161" s="25"/>
      <c r="K161" s="25"/>
      <c r="L161" s="25"/>
      <c r="M161" s="25"/>
      <c r="N161" s="25"/>
      <c r="O161" s="25"/>
      <c r="P161" s="27">
        <f>ROUND(P157+P160,5)</f>
        <v>887</v>
      </c>
      <c r="Q161" s="25"/>
      <c r="R161" s="27">
        <f>ROUND(R157+R160,5)</f>
        <v>1858.26</v>
      </c>
    </row>
    <row r="162" spans="1:18" ht="30" customHeight="1" x14ac:dyDescent="0.25">
      <c r="A162" s="22"/>
      <c r="B162" s="22" t="s">
        <v>93</v>
      </c>
      <c r="C162" s="22"/>
      <c r="D162" s="22"/>
      <c r="E162" s="22"/>
      <c r="F162" s="24"/>
      <c r="G162" s="22"/>
      <c r="H162" s="22"/>
      <c r="I162" s="22"/>
      <c r="J162" s="22"/>
      <c r="K162" s="22"/>
      <c r="L162" s="22"/>
      <c r="M162" s="22"/>
      <c r="N162" s="22"/>
      <c r="O162" s="22"/>
      <c r="P162" s="23"/>
      <c r="Q162" s="22"/>
      <c r="R162" s="23">
        <v>12082.47</v>
      </c>
    </row>
    <row r="163" spans="1:18" x14ac:dyDescent="0.25">
      <c r="A163" s="25"/>
      <c r="B163" s="25"/>
      <c r="C163" s="25"/>
      <c r="D163" s="25" t="s">
        <v>104</v>
      </c>
      <c r="E163" s="25"/>
      <c r="F163" s="26">
        <v>42186</v>
      </c>
      <c r="G163" s="25"/>
      <c r="H163" s="25"/>
      <c r="I163" s="25"/>
      <c r="J163" s="25" t="s">
        <v>311</v>
      </c>
      <c r="K163" s="25"/>
      <c r="L163" s="25" t="s">
        <v>339</v>
      </c>
      <c r="M163" s="25"/>
      <c r="N163" s="25" t="s">
        <v>33</v>
      </c>
      <c r="O163" s="25"/>
      <c r="P163" s="27">
        <v>240</v>
      </c>
      <c r="Q163" s="25"/>
      <c r="R163" s="27">
        <f t="shared" ref="R163:R176" si="3">ROUND(R162+P163,5)</f>
        <v>12322.47</v>
      </c>
    </row>
    <row r="164" spans="1:18" x14ac:dyDescent="0.25">
      <c r="A164" s="25"/>
      <c r="B164" s="25"/>
      <c r="C164" s="25"/>
      <c r="D164" s="25" t="s">
        <v>104</v>
      </c>
      <c r="E164" s="25"/>
      <c r="F164" s="26">
        <v>42191</v>
      </c>
      <c r="G164" s="25"/>
      <c r="H164" s="25"/>
      <c r="I164" s="25"/>
      <c r="J164" s="25" t="s">
        <v>155</v>
      </c>
      <c r="K164" s="25"/>
      <c r="L164" s="25" t="s">
        <v>253</v>
      </c>
      <c r="M164" s="25"/>
      <c r="N164" s="25" t="s">
        <v>33</v>
      </c>
      <c r="O164" s="25"/>
      <c r="P164" s="27">
        <v>86</v>
      </c>
      <c r="Q164" s="25"/>
      <c r="R164" s="27">
        <f t="shared" si="3"/>
        <v>12408.47</v>
      </c>
    </row>
    <row r="165" spans="1:18" x14ac:dyDescent="0.25">
      <c r="A165" s="25"/>
      <c r="B165" s="25"/>
      <c r="C165" s="25"/>
      <c r="D165" s="25" t="s">
        <v>104</v>
      </c>
      <c r="E165" s="25"/>
      <c r="F165" s="26">
        <v>42195</v>
      </c>
      <c r="G165" s="25"/>
      <c r="H165" s="25"/>
      <c r="I165" s="25"/>
      <c r="J165" s="25" t="s">
        <v>384</v>
      </c>
      <c r="K165" s="25"/>
      <c r="L165" s="25" t="s">
        <v>416</v>
      </c>
      <c r="M165" s="25"/>
      <c r="N165" s="25" t="s">
        <v>33</v>
      </c>
      <c r="O165" s="25"/>
      <c r="P165" s="27">
        <v>37.049999999999997</v>
      </c>
      <c r="Q165" s="25"/>
      <c r="R165" s="27">
        <f t="shared" si="3"/>
        <v>12445.52</v>
      </c>
    </row>
    <row r="166" spans="1:18" x14ac:dyDescent="0.25">
      <c r="A166" s="25"/>
      <c r="B166" s="25"/>
      <c r="C166" s="25"/>
      <c r="D166" s="25" t="s">
        <v>104</v>
      </c>
      <c r="E166" s="25"/>
      <c r="F166" s="26">
        <v>42195</v>
      </c>
      <c r="G166" s="25"/>
      <c r="H166" s="25"/>
      <c r="I166" s="25"/>
      <c r="J166" s="25" t="s">
        <v>385</v>
      </c>
      <c r="K166" s="25"/>
      <c r="L166" s="25" t="s">
        <v>417</v>
      </c>
      <c r="M166" s="25"/>
      <c r="N166" s="25" t="s">
        <v>33</v>
      </c>
      <c r="O166" s="25"/>
      <c r="P166" s="27">
        <v>21</v>
      </c>
      <c r="Q166" s="25"/>
      <c r="R166" s="27">
        <f t="shared" si="3"/>
        <v>12466.52</v>
      </c>
    </row>
    <row r="167" spans="1:18" x14ac:dyDescent="0.25">
      <c r="A167" s="25"/>
      <c r="B167" s="25"/>
      <c r="C167" s="25"/>
      <c r="D167" s="25" t="s">
        <v>104</v>
      </c>
      <c r="E167" s="25"/>
      <c r="F167" s="26">
        <v>42198</v>
      </c>
      <c r="G167" s="25"/>
      <c r="H167" s="25"/>
      <c r="I167" s="25"/>
      <c r="J167" s="25" t="s">
        <v>386</v>
      </c>
      <c r="K167" s="25"/>
      <c r="L167" s="25" t="s">
        <v>419</v>
      </c>
      <c r="M167" s="25"/>
      <c r="N167" s="25" t="s">
        <v>33</v>
      </c>
      <c r="O167" s="25"/>
      <c r="P167" s="27">
        <v>389.85</v>
      </c>
      <c r="Q167" s="25"/>
      <c r="R167" s="27">
        <f t="shared" si="3"/>
        <v>12856.37</v>
      </c>
    </row>
    <row r="168" spans="1:18" x14ac:dyDescent="0.25">
      <c r="A168" s="25"/>
      <c r="B168" s="25"/>
      <c r="C168" s="25"/>
      <c r="D168" s="25" t="s">
        <v>104</v>
      </c>
      <c r="E168" s="25"/>
      <c r="F168" s="26">
        <v>42198</v>
      </c>
      <c r="G168" s="25"/>
      <c r="H168" s="25"/>
      <c r="I168" s="25"/>
      <c r="J168" s="25" t="s">
        <v>386</v>
      </c>
      <c r="K168" s="25"/>
      <c r="L168" s="25" t="s">
        <v>419</v>
      </c>
      <c r="M168" s="25"/>
      <c r="N168" s="25" t="s">
        <v>33</v>
      </c>
      <c r="O168" s="25"/>
      <c r="P168" s="27">
        <v>344.86</v>
      </c>
      <c r="Q168" s="25"/>
      <c r="R168" s="27">
        <f t="shared" si="3"/>
        <v>13201.23</v>
      </c>
    </row>
    <row r="169" spans="1:18" x14ac:dyDescent="0.25">
      <c r="A169" s="25"/>
      <c r="B169" s="25"/>
      <c r="C169" s="25"/>
      <c r="D169" s="25" t="s">
        <v>104</v>
      </c>
      <c r="E169" s="25"/>
      <c r="F169" s="26">
        <v>42198</v>
      </c>
      <c r="G169" s="25"/>
      <c r="H169" s="25"/>
      <c r="I169" s="25"/>
      <c r="J169" s="25" t="s">
        <v>155</v>
      </c>
      <c r="K169" s="25"/>
      <c r="L169" s="25" t="s">
        <v>253</v>
      </c>
      <c r="M169" s="25"/>
      <c r="N169" s="25" t="s">
        <v>33</v>
      </c>
      <c r="O169" s="25"/>
      <c r="P169" s="27">
        <v>158</v>
      </c>
      <c r="Q169" s="25"/>
      <c r="R169" s="27">
        <f t="shared" si="3"/>
        <v>13359.23</v>
      </c>
    </row>
    <row r="170" spans="1:18" x14ac:dyDescent="0.25">
      <c r="A170" s="25"/>
      <c r="B170" s="25"/>
      <c r="C170" s="25"/>
      <c r="D170" s="25" t="s">
        <v>104</v>
      </c>
      <c r="E170" s="25"/>
      <c r="F170" s="26">
        <v>42198</v>
      </c>
      <c r="G170" s="25"/>
      <c r="H170" s="25"/>
      <c r="I170" s="25"/>
      <c r="J170" s="25" t="s">
        <v>388</v>
      </c>
      <c r="K170" s="25"/>
      <c r="L170" s="25" t="s">
        <v>421</v>
      </c>
      <c r="M170" s="25"/>
      <c r="N170" s="25" t="s">
        <v>33</v>
      </c>
      <c r="O170" s="25"/>
      <c r="P170" s="27">
        <v>0.01</v>
      </c>
      <c r="Q170" s="25"/>
      <c r="R170" s="27">
        <f t="shared" si="3"/>
        <v>13359.24</v>
      </c>
    </row>
    <row r="171" spans="1:18" x14ac:dyDescent="0.25">
      <c r="A171" s="25"/>
      <c r="B171" s="25"/>
      <c r="C171" s="25"/>
      <c r="D171" s="25" t="s">
        <v>104</v>
      </c>
      <c r="E171" s="25"/>
      <c r="F171" s="26">
        <v>42200</v>
      </c>
      <c r="G171" s="25"/>
      <c r="H171" s="25"/>
      <c r="I171" s="25"/>
      <c r="J171" s="25" t="s">
        <v>388</v>
      </c>
      <c r="K171" s="25"/>
      <c r="L171" s="25" t="s">
        <v>421</v>
      </c>
      <c r="M171" s="25"/>
      <c r="N171" s="25" t="s">
        <v>33</v>
      </c>
      <c r="O171" s="25"/>
      <c r="P171" s="27">
        <v>282.33999999999997</v>
      </c>
      <c r="Q171" s="25"/>
      <c r="R171" s="27">
        <f t="shared" si="3"/>
        <v>13641.58</v>
      </c>
    </row>
    <row r="172" spans="1:18" x14ac:dyDescent="0.25">
      <c r="A172" s="25"/>
      <c r="B172" s="25"/>
      <c r="C172" s="25"/>
      <c r="D172" s="25" t="s">
        <v>104</v>
      </c>
      <c r="E172" s="25"/>
      <c r="F172" s="26">
        <v>42205</v>
      </c>
      <c r="G172" s="25"/>
      <c r="H172" s="25"/>
      <c r="I172" s="25"/>
      <c r="J172" s="25" t="s">
        <v>155</v>
      </c>
      <c r="K172" s="25"/>
      <c r="L172" s="25" t="s">
        <v>253</v>
      </c>
      <c r="M172" s="25"/>
      <c r="N172" s="25" t="s">
        <v>33</v>
      </c>
      <c r="O172" s="25"/>
      <c r="P172" s="27">
        <v>86</v>
      </c>
      <c r="Q172" s="25"/>
      <c r="R172" s="27">
        <f t="shared" si="3"/>
        <v>13727.58</v>
      </c>
    </row>
    <row r="173" spans="1:18" x14ac:dyDescent="0.25">
      <c r="A173" s="25"/>
      <c r="B173" s="25"/>
      <c r="C173" s="25"/>
      <c r="D173" s="25" t="s">
        <v>104</v>
      </c>
      <c r="E173" s="25"/>
      <c r="F173" s="26">
        <v>42208</v>
      </c>
      <c r="G173" s="25"/>
      <c r="H173" s="25"/>
      <c r="I173" s="25"/>
      <c r="J173" s="25" t="s">
        <v>155</v>
      </c>
      <c r="K173" s="25"/>
      <c r="L173" s="25" t="s">
        <v>427</v>
      </c>
      <c r="M173" s="25"/>
      <c r="N173" s="25" t="s">
        <v>33</v>
      </c>
      <c r="O173" s="25"/>
      <c r="P173" s="27">
        <v>86</v>
      </c>
      <c r="Q173" s="25"/>
      <c r="R173" s="27">
        <f t="shared" si="3"/>
        <v>13813.58</v>
      </c>
    </row>
    <row r="174" spans="1:18" x14ac:dyDescent="0.25">
      <c r="A174" s="25"/>
      <c r="B174" s="25"/>
      <c r="C174" s="25"/>
      <c r="D174" s="25" t="s">
        <v>104</v>
      </c>
      <c r="E174" s="25"/>
      <c r="F174" s="26">
        <v>42215</v>
      </c>
      <c r="G174" s="25"/>
      <c r="H174" s="25"/>
      <c r="I174" s="25"/>
      <c r="J174" s="25" t="s">
        <v>155</v>
      </c>
      <c r="K174" s="25"/>
      <c r="L174" s="25" t="s">
        <v>427</v>
      </c>
      <c r="M174" s="25"/>
      <c r="N174" s="25" t="s">
        <v>33</v>
      </c>
      <c r="O174" s="25"/>
      <c r="P174" s="27">
        <v>63</v>
      </c>
      <c r="Q174" s="25"/>
      <c r="R174" s="27">
        <f t="shared" si="3"/>
        <v>13876.58</v>
      </c>
    </row>
    <row r="175" spans="1:18" x14ac:dyDescent="0.25">
      <c r="A175" s="25"/>
      <c r="B175" s="25"/>
      <c r="C175" s="25"/>
      <c r="D175" s="25" t="s">
        <v>104</v>
      </c>
      <c r="E175" s="25"/>
      <c r="F175" s="26">
        <v>42216</v>
      </c>
      <c r="G175" s="25"/>
      <c r="H175" s="25"/>
      <c r="I175" s="25"/>
      <c r="J175" s="25" t="s">
        <v>392</v>
      </c>
      <c r="K175" s="25"/>
      <c r="L175" s="25" t="s">
        <v>434</v>
      </c>
      <c r="M175" s="25"/>
      <c r="N175" s="25" t="s">
        <v>33</v>
      </c>
      <c r="O175" s="25"/>
      <c r="P175" s="27">
        <v>200</v>
      </c>
      <c r="Q175" s="25"/>
      <c r="R175" s="27">
        <f t="shared" si="3"/>
        <v>14076.58</v>
      </c>
    </row>
    <row r="176" spans="1:18" ht="15.75" thickBot="1" x14ac:dyDescent="0.3">
      <c r="A176" s="25"/>
      <c r="B176" s="25"/>
      <c r="C176" s="25"/>
      <c r="D176" s="25" t="s">
        <v>104</v>
      </c>
      <c r="E176" s="25"/>
      <c r="F176" s="26">
        <v>42216</v>
      </c>
      <c r="G176" s="25"/>
      <c r="H176" s="25"/>
      <c r="I176" s="25"/>
      <c r="J176" s="25" t="s">
        <v>393</v>
      </c>
      <c r="K176" s="25"/>
      <c r="L176" s="25" t="s">
        <v>435</v>
      </c>
      <c r="M176" s="25"/>
      <c r="N176" s="25" t="s">
        <v>33</v>
      </c>
      <c r="O176" s="25"/>
      <c r="P176" s="28">
        <v>81.5</v>
      </c>
      <c r="Q176" s="25"/>
      <c r="R176" s="28">
        <f t="shared" si="3"/>
        <v>14158.08</v>
      </c>
    </row>
    <row r="177" spans="1:18" x14ac:dyDescent="0.25">
      <c r="A177" s="25"/>
      <c r="B177" s="25" t="s">
        <v>94</v>
      </c>
      <c r="C177" s="25"/>
      <c r="D177" s="25"/>
      <c r="E177" s="25"/>
      <c r="F177" s="26"/>
      <c r="G177" s="25"/>
      <c r="H177" s="25"/>
      <c r="I177" s="25"/>
      <c r="J177" s="25"/>
      <c r="K177" s="25"/>
      <c r="L177" s="25"/>
      <c r="M177" s="25"/>
      <c r="N177" s="25"/>
      <c r="O177" s="25"/>
      <c r="P177" s="27">
        <f>ROUND(SUM(P162:P176),5)</f>
        <v>2075.61</v>
      </c>
      <c r="Q177" s="25"/>
      <c r="R177" s="27">
        <f>R176</f>
        <v>14158.08</v>
      </c>
    </row>
    <row r="178" spans="1:18" ht="30" customHeight="1" x14ac:dyDescent="0.25">
      <c r="A178" s="22"/>
      <c r="B178" s="22" t="s">
        <v>95</v>
      </c>
      <c r="C178" s="22"/>
      <c r="D178" s="22"/>
      <c r="E178" s="22"/>
      <c r="F178" s="24"/>
      <c r="G178" s="22"/>
      <c r="H178" s="22"/>
      <c r="I178" s="22"/>
      <c r="J178" s="22"/>
      <c r="K178" s="22"/>
      <c r="L178" s="22"/>
      <c r="M178" s="22"/>
      <c r="N178" s="22"/>
      <c r="O178" s="22"/>
      <c r="P178" s="23"/>
      <c r="Q178" s="22"/>
      <c r="R178" s="23">
        <v>1422.26</v>
      </c>
    </row>
    <row r="179" spans="1:18" x14ac:dyDescent="0.25">
      <c r="A179" s="25"/>
      <c r="B179" s="25"/>
      <c r="C179" s="25"/>
      <c r="D179" s="25" t="s">
        <v>104</v>
      </c>
      <c r="E179" s="25"/>
      <c r="F179" s="26">
        <v>42186</v>
      </c>
      <c r="G179" s="25"/>
      <c r="H179" s="25"/>
      <c r="I179" s="25"/>
      <c r="J179" s="25" t="s">
        <v>131</v>
      </c>
      <c r="K179" s="25"/>
      <c r="L179" s="25" t="s">
        <v>173</v>
      </c>
      <c r="M179" s="25"/>
      <c r="N179" s="25" t="s">
        <v>33</v>
      </c>
      <c r="O179" s="25"/>
      <c r="P179" s="27">
        <v>300</v>
      </c>
      <c r="Q179" s="25"/>
      <c r="R179" s="27">
        <f t="shared" ref="R179:R186" si="4">ROUND(R178+P179,5)</f>
        <v>1722.26</v>
      </c>
    </row>
    <row r="180" spans="1:18" x14ac:dyDescent="0.25">
      <c r="A180" s="25"/>
      <c r="B180" s="25"/>
      <c r="C180" s="25"/>
      <c r="D180" s="25" t="s">
        <v>104</v>
      </c>
      <c r="E180" s="25"/>
      <c r="F180" s="26">
        <v>42186</v>
      </c>
      <c r="G180" s="25"/>
      <c r="H180" s="25"/>
      <c r="I180" s="25"/>
      <c r="J180" s="25" t="s">
        <v>131</v>
      </c>
      <c r="K180" s="25"/>
      <c r="L180" s="25" t="s">
        <v>173</v>
      </c>
      <c r="M180" s="25"/>
      <c r="N180" s="25" t="s">
        <v>33</v>
      </c>
      <c r="O180" s="25"/>
      <c r="P180" s="27">
        <v>220</v>
      </c>
      <c r="Q180" s="25"/>
      <c r="R180" s="27">
        <f t="shared" si="4"/>
        <v>1942.26</v>
      </c>
    </row>
    <row r="181" spans="1:18" x14ac:dyDescent="0.25">
      <c r="A181" s="25"/>
      <c r="B181" s="25"/>
      <c r="C181" s="25"/>
      <c r="D181" s="25" t="s">
        <v>104</v>
      </c>
      <c r="E181" s="25"/>
      <c r="F181" s="26">
        <v>42187</v>
      </c>
      <c r="G181" s="25"/>
      <c r="H181" s="25"/>
      <c r="I181" s="25"/>
      <c r="J181" s="25" t="s">
        <v>231</v>
      </c>
      <c r="K181" s="25"/>
      <c r="L181" s="25" t="s">
        <v>247</v>
      </c>
      <c r="M181" s="25"/>
      <c r="N181" s="25" t="s">
        <v>33</v>
      </c>
      <c r="O181" s="25"/>
      <c r="P181" s="27">
        <v>186.89</v>
      </c>
      <c r="Q181" s="25"/>
      <c r="R181" s="27">
        <f t="shared" si="4"/>
        <v>2129.15</v>
      </c>
    </row>
    <row r="182" spans="1:18" x14ac:dyDescent="0.25">
      <c r="A182" s="25"/>
      <c r="B182" s="25"/>
      <c r="C182" s="25"/>
      <c r="D182" s="25" t="s">
        <v>104</v>
      </c>
      <c r="E182" s="25"/>
      <c r="F182" s="26">
        <v>42193</v>
      </c>
      <c r="G182" s="25"/>
      <c r="H182" s="25"/>
      <c r="I182" s="25"/>
      <c r="J182" s="25" t="s">
        <v>123</v>
      </c>
      <c r="K182" s="25"/>
      <c r="L182" s="25" t="s">
        <v>164</v>
      </c>
      <c r="M182" s="25"/>
      <c r="N182" s="25" t="s">
        <v>33</v>
      </c>
      <c r="O182" s="25"/>
      <c r="P182" s="27">
        <v>121.61</v>
      </c>
      <c r="Q182" s="25"/>
      <c r="R182" s="27">
        <f t="shared" si="4"/>
        <v>2250.7600000000002</v>
      </c>
    </row>
    <row r="183" spans="1:18" x14ac:dyDescent="0.25">
      <c r="A183" s="25"/>
      <c r="B183" s="25"/>
      <c r="C183" s="25"/>
      <c r="D183" s="25" t="s">
        <v>104</v>
      </c>
      <c r="E183" s="25"/>
      <c r="F183" s="26">
        <v>42193</v>
      </c>
      <c r="G183" s="25"/>
      <c r="H183" s="25"/>
      <c r="I183" s="25"/>
      <c r="J183" s="25" t="s">
        <v>122</v>
      </c>
      <c r="K183" s="25"/>
      <c r="L183" s="25" t="s">
        <v>163</v>
      </c>
      <c r="M183" s="25"/>
      <c r="N183" s="25" t="s">
        <v>33</v>
      </c>
      <c r="O183" s="25"/>
      <c r="P183" s="27">
        <v>10</v>
      </c>
      <c r="Q183" s="25"/>
      <c r="R183" s="27">
        <f t="shared" si="4"/>
        <v>2260.7600000000002</v>
      </c>
    </row>
    <row r="184" spans="1:18" x14ac:dyDescent="0.25">
      <c r="A184" s="25"/>
      <c r="B184" s="25"/>
      <c r="C184" s="25"/>
      <c r="D184" s="25" t="s">
        <v>104</v>
      </c>
      <c r="E184" s="25"/>
      <c r="F184" s="26">
        <v>42199</v>
      </c>
      <c r="G184" s="25"/>
      <c r="H184" s="25"/>
      <c r="I184" s="25"/>
      <c r="J184" s="25" t="s">
        <v>125</v>
      </c>
      <c r="K184" s="25"/>
      <c r="L184" s="25" t="s">
        <v>166</v>
      </c>
      <c r="M184" s="25"/>
      <c r="N184" s="25" t="s">
        <v>33</v>
      </c>
      <c r="O184" s="25"/>
      <c r="P184" s="27">
        <v>133.76</v>
      </c>
      <c r="Q184" s="25"/>
      <c r="R184" s="27">
        <f t="shared" si="4"/>
        <v>2394.52</v>
      </c>
    </row>
    <row r="185" spans="1:18" x14ac:dyDescent="0.25">
      <c r="A185" s="25"/>
      <c r="B185" s="25"/>
      <c r="C185" s="25"/>
      <c r="D185" s="25" t="s">
        <v>104</v>
      </c>
      <c r="E185" s="25"/>
      <c r="F185" s="26">
        <v>42205</v>
      </c>
      <c r="G185" s="25"/>
      <c r="H185" s="25"/>
      <c r="I185" s="25"/>
      <c r="J185" s="25" t="s">
        <v>234</v>
      </c>
      <c r="K185" s="25"/>
      <c r="L185" s="25" t="s">
        <v>424</v>
      </c>
      <c r="M185" s="25"/>
      <c r="N185" s="25" t="s">
        <v>33</v>
      </c>
      <c r="O185" s="25"/>
      <c r="P185" s="27">
        <v>81.23</v>
      </c>
      <c r="Q185" s="25"/>
      <c r="R185" s="27">
        <f t="shared" si="4"/>
        <v>2475.75</v>
      </c>
    </row>
    <row r="186" spans="1:18" ht="15.75" thickBot="1" x14ac:dyDescent="0.3">
      <c r="A186" s="25"/>
      <c r="B186" s="25"/>
      <c r="C186" s="25"/>
      <c r="D186" s="25" t="s">
        <v>104</v>
      </c>
      <c r="E186" s="25"/>
      <c r="F186" s="26">
        <v>42213</v>
      </c>
      <c r="G186" s="25"/>
      <c r="H186" s="25"/>
      <c r="I186" s="25"/>
      <c r="J186" s="25" t="s">
        <v>128</v>
      </c>
      <c r="K186" s="25"/>
      <c r="L186" s="25" t="s">
        <v>169</v>
      </c>
      <c r="M186" s="25"/>
      <c r="N186" s="25" t="s">
        <v>33</v>
      </c>
      <c r="O186" s="25"/>
      <c r="P186" s="28">
        <v>44.74</v>
      </c>
      <c r="Q186" s="25"/>
      <c r="R186" s="28">
        <f t="shared" si="4"/>
        <v>2520.4899999999998</v>
      </c>
    </row>
    <row r="187" spans="1:18" x14ac:dyDescent="0.25">
      <c r="A187" s="25"/>
      <c r="B187" s="25" t="s">
        <v>96</v>
      </c>
      <c r="C187" s="25"/>
      <c r="D187" s="25"/>
      <c r="E187" s="25"/>
      <c r="F187" s="26"/>
      <c r="G187" s="25"/>
      <c r="H187" s="25"/>
      <c r="I187" s="25"/>
      <c r="J187" s="25"/>
      <c r="K187" s="25"/>
      <c r="L187" s="25"/>
      <c r="M187" s="25"/>
      <c r="N187" s="25"/>
      <c r="O187" s="25"/>
      <c r="P187" s="27">
        <f>ROUND(SUM(P178:P186),5)</f>
        <v>1098.23</v>
      </c>
      <c r="Q187" s="25"/>
      <c r="R187" s="27">
        <f>R186</f>
        <v>2520.4899999999998</v>
      </c>
    </row>
    <row r="188" spans="1:18" ht="30" customHeight="1" x14ac:dyDescent="0.25">
      <c r="A188" s="22"/>
      <c r="B188" s="22" t="s">
        <v>97</v>
      </c>
      <c r="C188" s="22"/>
      <c r="D188" s="22"/>
      <c r="E188" s="22"/>
      <c r="F188" s="24"/>
      <c r="G188" s="22"/>
      <c r="H188" s="22"/>
      <c r="I188" s="22"/>
      <c r="J188" s="22"/>
      <c r="K188" s="22"/>
      <c r="L188" s="22"/>
      <c r="M188" s="22"/>
      <c r="N188" s="22"/>
      <c r="O188" s="22"/>
      <c r="P188" s="23"/>
      <c r="Q188" s="22"/>
      <c r="R188" s="23">
        <v>2920.47</v>
      </c>
    </row>
    <row r="189" spans="1:18" x14ac:dyDescent="0.25">
      <c r="A189" s="25"/>
      <c r="B189" s="25"/>
      <c r="C189" s="25"/>
      <c r="D189" s="25" t="s">
        <v>104</v>
      </c>
      <c r="E189" s="25"/>
      <c r="F189" s="26">
        <v>42186</v>
      </c>
      <c r="G189" s="25"/>
      <c r="H189" s="25"/>
      <c r="I189" s="25"/>
      <c r="J189" s="25" t="s">
        <v>242</v>
      </c>
      <c r="K189" s="25"/>
      <c r="L189" s="25" t="s">
        <v>268</v>
      </c>
      <c r="M189" s="25"/>
      <c r="N189" s="25" t="s">
        <v>37</v>
      </c>
      <c r="O189" s="25"/>
      <c r="P189" s="27">
        <v>30</v>
      </c>
      <c r="Q189" s="25"/>
      <c r="R189" s="27">
        <f t="shared" ref="R189:R210" si="5">ROUND(R188+P189,5)</f>
        <v>2950.47</v>
      </c>
    </row>
    <row r="190" spans="1:18" x14ac:dyDescent="0.25">
      <c r="A190" s="25"/>
      <c r="B190" s="25"/>
      <c r="C190" s="25"/>
      <c r="D190" s="25" t="s">
        <v>106</v>
      </c>
      <c r="E190" s="25"/>
      <c r="F190" s="26">
        <v>42186</v>
      </c>
      <c r="G190" s="25"/>
      <c r="H190" s="25"/>
      <c r="I190" s="25"/>
      <c r="J190" s="25" t="s">
        <v>160</v>
      </c>
      <c r="K190" s="25"/>
      <c r="L190" s="25" t="s">
        <v>431</v>
      </c>
      <c r="M190" s="25"/>
      <c r="N190" s="25" t="s">
        <v>37</v>
      </c>
      <c r="O190" s="25"/>
      <c r="P190" s="27">
        <v>2.84</v>
      </c>
      <c r="Q190" s="25"/>
      <c r="R190" s="27">
        <f t="shared" si="5"/>
        <v>2953.31</v>
      </c>
    </row>
    <row r="191" spans="1:18" x14ac:dyDescent="0.25">
      <c r="A191" s="25"/>
      <c r="B191" s="25"/>
      <c r="C191" s="25"/>
      <c r="D191" s="25" t="s">
        <v>106</v>
      </c>
      <c r="E191" s="25"/>
      <c r="F191" s="26">
        <v>42191</v>
      </c>
      <c r="G191" s="25"/>
      <c r="H191" s="25"/>
      <c r="I191" s="25"/>
      <c r="J191" s="25" t="s">
        <v>160</v>
      </c>
      <c r="K191" s="25"/>
      <c r="L191" s="25" t="s">
        <v>432</v>
      </c>
      <c r="M191" s="25"/>
      <c r="N191" s="25" t="s">
        <v>37</v>
      </c>
      <c r="O191" s="25"/>
      <c r="P191" s="27">
        <v>1.32</v>
      </c>
      <c r="Q191" s="25"/>
      <c r="R191" s="27">
        <f t="shared" si="5"/>
        <v>2954.63</v>
      </c>
    </row>
    <row r="192" spans="1:18" x14ac:dyDescent="0.25">
      <c r="A192" s="25"/>
      <c r="B192" s="25"/>
      <c r="C192" s="25"/>
      <c r="D192" s="25" t="s">
        <v>106</v>
      </c>
      <c r="E192" s="25"/>
      <c r="F192" s="26">
        <v>42192</v>
      </c>
      <c r="G192" s="25"/>
      <c r="H192" s="25"/>
      <c r="I192" s="25"/>
      <c r="J192" s="25" t="s">
        <v>160</v>
      </c>
      <c r="K192" s="25"/>
      <c r="L192" s="25" t="s">
        <v>432</v>
      </c>
      <c r="M192" s="25"/>
      <c r="N192" s="25" t="s">
        <v>37</v>
      </c>
      <c r="O192" s="25"/>
      <c r="P192" s="27">
        <v>1.32</v>
      </c>
      <c r="Q192" s="25"/>
      <c r="R192" s="27">
        <f t="shared" si="5"/>
        <v>2955.95</v>
      </c>
    </row>
    <row r="193" spans="1:18" x14ac:dyDescent="0.25">
      <c r="A193" s="25"/>
      <c r="B193" s="25"/>
      <c r="C193" s="25"/>
      <c r="D193" s="25" t="s">
        <v>106</v>
      </c>
      <c r="E193" s="25"/>
      <c r="F193" s="26">
        <v>42192</v>
      </c>
      <c r="G193" s="25"/>
      <c r="H193" s="25"/>
      <c r="I193" s="25"/>
      <c r="J193" s="25" t="s">
        <v>160</v>
      </c>
      <c r="K193" s="25"/>
      <c r="L193" s="25" t="s">
        <v>432</v>
      </c>
      <c r="M193" s="25"/>
      <c r="N193" s="25" t="s">
        <v>37</v>
      </c>
      <c r="O193" s="25"/>
      <c r="P193" s="27">
        <v>1.32</v>
      </c>
      <c r="Q193" s="25"/>
      <c r="R193" s="27">
        <f t="shared" si="5"/>
        <v>2957.27</v>
      </c>
    </row>
    <row r="194" spans="1:18" x14ac:dyDescent="0.25">
      <c r="A194" s="25"/>
      <c r="B194" s="25"/>
      <c r="C194" s="25"/>
      <c r="D194" s="25" t="s">
        <v>106</v>
      </c>
      <c r="E194" s="25"/>
      <c r="F194" s="26">
        <v>42193</v>
      </c>
      <c r="G194" s="25"/>
      <c r="H194" s="25"/>
      <c r="I194" s="25"/>
      <c r="J194" s="25" t="s">
        <v>160</v>
      </c>
      <c r="K194" s="25"/>
      <c r="L194" s="25" t="s">
        <v>432</v>
      </c>
      <c r="M194" s="25"/>
      <c r="N194" s="25" t="s">
        <v>37</v>
      </c>
      <c r="O194" s="25"/>
      <c r="P194" s="27">
        <v>1.32</v>
      </c>
      <c r="Q194" s="25"/>
      <c r="R194" s="27">
        <f t="shared" si="5"/>
        <v>2958.59</v>
      </c>
    </row>
    <row r="195" spans="1:18" x14ac:dyDescent="0.25">
      <c r="A195" s="25"/>
      <c r="B195" s="25"/>
      <c r="C195" s="25"/>
      <c r="D195" s="25" t="s">
        <v>106</v>
      </c>
      <c r="E195" s="25"/>
      <c r="F195" s="26">
        <v>42194</v>
      </c>
      <c r="G195" s="25"/>
      <c r="H195" s="25"/>
      <c r="I195" s="25"/>
      <c r="J195" s="25" t="s">
        <v>160</v>
      </c>
      <c r="K195" s="25"/>
      <c r="L195" s="25" t="s">
        <v>432</v>
      </c>
      <c r="M195" s="25"/>
      <c r="N195" s="25" t="s">
        <v>37</v>
      </c>
      <c r="O195" s="25"/>
      <c r="P195" s="27">
        <v>1.32</v>
      </c>
      <c r="Q195" s="25"/>
      <c r="R195" s="27">
        <f t="shared" si="5"/>
        <v>2959.91</v>
      </c>
    </row>
    <row r="196" spans="1:18" x14ac:dyDescent="0.25">
      <c r="A196" s="25"/>
      <c r="B196" s="25"/>
      <c r="C196" s="25"/>
      <c r="D196" s="25" t="s">
        <v>106</v>
      </c>
      <c r="E196" s="25"/>
      <c r="F196" s="26">
        <v>42194</v>
      </c>
      <c r="G196" s="25"/>
      <c r="H196" s="25"/>
      <c r="I196" s="25"/>
      <c r="J196" s="25" t="s">
        <v>160</v>
      </c>
      <c r="K196" s="25"/>
      <c r="L196" s="25" t="s">
        <v>432</v>
      </c>
      <c r="M196" s="25"/>
      <c r="N196" s="25" t="s">
        <v>37</v>
      </c>
      <c r="O196" s="25"/>
      <c r="P196" s="27">
        <v>1.32</v>
      </c>
      <c r="Q196" s="25"/>
      <c r="R196" s="27">
        <f t="shared" si="5"/>
        <v>2961.23</v>
      </c>
    </row>
    <row r="197" spans="1:18" x14ac:dyDescent="0.25">
      <c r="A197" s="25"/>
      <c r="B197" s="25"/>
      <c r="C197" s="25"/>
      <c r="D197" s="25" t="s">
        <v>104</v>
      </c>
      <c r="E197" s="25"/>
      <c r="F197" s="26">
        <v>42195</v>
      </c>
      <c r="G197" s="25"/>
      <c r="H197" s="25"/>
      <c r="I197" s="25"/>
      <c r="J197" s="25" t="s">
        <v>126</v>
      </c>
      <c r="K197" s="25"/>
      <c r="L197" s="25" t="s">
        <v>257</v>
      </c>
      <c r="M197" s="25"/>
      <c r="N197" s="25" t="s">
        <v>33</v>
      </c>
      <c r="O197" s="25"/>
      <c r="P197" s="27">
        <v>85</v>
      </c>
      <c r="Q197" s="25"/>
      <c r="R197" s="27">
        <f t="shared" si="5"/>
        <v>3046.23</v>
      </c>
    </row>
    <row r="198" spans="1:18" x14ac:dyDescent="0.25">
      <c r="A198" s="25"/>
      <c r="B198" s="25"/>
      <c r="C198" s="25"/>
      <c r="D198" s="25" t="s">
        <v>104</v>
      </c>
      <c r="E198" s="25"/>
      <c r="F198" s="26">
        <v>42195</v>
      </c>
      <c r="G198" s="25"/>
      <c r="H198" s="25"/>
      <c r="I198" s="25"/>
      <c r="J198" s="25" t="s">
        <v>126</v>
      </c>
      <c r="K198" s="25"/>
      <c r="L198" s="25" t="s">
        <v>414</v>
      </c>
      <c r="M198" s="25"/>
      <c r="N198" s="25" t="s">
        <v>33</v>
      </c>
      <c r="O198" s="25"/>
      <c r="P198" s="27">
        <v>68.75</v>
      </c>
      <c r="Q198" s="25"/>
      <c r="R198" s="27">
        <f t="shared" si="5"/>
        <v>3114.98</v>
      </c>
    </row>
    <row r="199" spans="1:18" x14ac:dyDescent="0.25">
      <c r="A199" s="25"/>
      <c r="B199" s="25"/>
      <c r="C199" s="25"/>
      <c r="D199" s="25" t="s">
        <v>106</v>
      </c>
      <c r="E199" s="25"/>
      <c r="F199" s="26">
        <v>42195</v>
      </c>
      <c r="G199" s="25"/>
      <c r="H199" s="25"/>
      <c r="I199" s="25"/>
      <c r="J199" s="25" t="s">
        <v>160</v>
      </c>
      <c r="K199" s="25"/>
      <c r="L199" s="25" t="s">
        <v>432</v>
      </c>
      <c r="M199" s="25"/>
      <c r="N199" s="25" t="s">
        <v>37</v>
      </c>
      <c r="O199" s="25"/>
      <c r="P199" s="27">
        <v>1.32</v>
      </c>
      <c r="Q199" s="25"/>
      <c r="R199" s="27">
        <f t="shared" si="5"/>
        <v>3116.3</v>
      </c>
    </row>
    <row r="200" spans="1:18" x14ac:dyDescent="0.25">
      <c r="A200" s="25"/>
      <c r="B200" s="25"/>
      <c r="C200" s="25"/>
      <c r="D200" s="25" t="s">
        <v>106</v>
      </c>
      <c r="E200" s="25"/>
      <c r="F200" s="26">
        <v>42197</v>
      </c>
      <c r="G200" s="25"/>
      <c r="H200" s="25"/>
      <c r="I200" s="25"/>
      <c r="J200" s="25" t="s">
        <v>160</v>
      </c>
      <c r="K200" s="25"/>
      <c r="L200" s="25" t="s">
        <v>432</v>
      </c>
      <c r="M200" s="25"/>
      <c r="N200" s="25" t="s">
        <v>37</v>
      </c>
      <c r="O200" s="25"/>
      <c r="P200" s="27">
        <v>1.32</v>
      </c>
      <c r="Q200" s="25"/>
      <c r="R200" s="27">
        <f t="shared" si="5"/>
        <v>3117.62</v>
      </c>
    </row>
    <row r="201" spans="1:18" x14ac:dyDescent="0.25">
      <c r="A201" s="25"/>
      <c r="B201" s="25"/>
      <c r="C201" s="25"/>
      <c r="D201" s="25" t="s">
        <v>106</v>
      </c>
      <c r="E201" s="25"/>
      <c r="F201" s="26">
        <v>42197</v>
      </c>
      <c r="G201" s="25"/>
      <c r="H201" s="25"/>
      <c r="I201" s="25"/>
      <c r="J201" s="25" t="s">
        <v>160</v>
      </c>
      <c r="K201" s="25"/>
      <c r="L201" s="25" t="s">
        <v>432</v>
      </c>
      <c r="M201" s="25"/>
      <c r="N201" s="25" t="s">
        <v>37</v>
      </c>
      <c r="O201" s="25"/>
      <c r="P201" s="27">
        <v>1.32</v>
      </c>
      <c r="Q201" s="25"/>
      <c r="R201" s="27">
        <f t="shared" si="5"/>
        <v>3118.94</v>
      </c>
    </row>
    <row r="202" spans="1:18" x14ac:dyDescent="0.25">
      <c r="A202" s="25"/>
      <c r="B202" s="25"/>
      <c r="C202" s="25"/>
      <c r="D202" s="25" t="s">
        <v>106</v>
      </c>
      <c r="E202" s="25"/>
      <c r="F202" s="26">
        <v>42197</v>
      </c>
      <c r="G202" s="25"/>
      <c r="H202" s="25"/>
      <c r="I202" s="25"/>
      <c r="J202" s="25" t="s">
        <v>160</v>
      </c>
      <c r="K202" s="25"/>
      <c r="L202" s="25" t="s">
        <v>432</v>
      </c>
      <c r="M202" s="25"/>
      <c r="N202" s="25" t="s">
        <v>37</v>
      </c>
      <c r="O202" s="25"/>
      <c r="P202" s="27">
        <v>1.32</v>
      </c>
      <c r="Q202" s="25"/>
      <c r="R202" s="27">
        <f t="shared" si="5"/>
        <v>3120.26</v>
      </c>
    </row>
    <row r="203" spans="1:18" x14ac:dyDescent="0.25">
      <c r="A203" s="25"/>
      <c r="B203" s="25"/>
      <c r="C203" s="25"/>
      <c r="D203" s="25" t="s">
        <v>104</v>
      </c>
      <c r="E203" s="25"/>
      <c r="F203" s="26">
        <v>42198</v>
      </c>
      <c r="G203" s="25"/>
      <c r="H203" s="25"/>
      <c r="I203" s="25"/>
      <c r="J203" s="25" t="s">
        <v>126</v>
      </c>
      <c r="K203" s="25"/>
      <c r="L203" s="25" t="s">
        <v>418</v>
      </c>
      <c r="M203" s="25"/>
      <c r="N203" s="25" t="s">
        <v>33</v>
      </c>
      <c r="O203" s="25"/>
      <c r="P203" s="27">
        <v>322.16000000000003</v>
      </c>
      <c r="Q203" s="25"/>
      <c r="R203" s="27">
        <f t="shared" si="5"/>
        <v>3442.42</v>
      </c>
    </row>
    <row r="204" spans="1:18" x14ac:dyDescent="0.25">
      <c r="A204" s="25"/>
      <c r="B204" s="25"/>
      <c r="C204" s="25"/>
      <c r="D204" s="25" t="s">
        <v>106</v>
      </c>
      <c r="E204" s="25"/>
      <c r="F204" s="26">
        <v>42201</v>
      </c>
      <c r="G204" s="25"/>
      <c r="H204" s="25"/>
      <c r="I204" s="25"/>
      <c r="J204" s="25" t="s">
        <v>160</v>
      </c>
      <c r="K204" s="25"/>
      <c r="L204" s="25" t="s">
        <v>432</v>
      </c>
      <c r="M204" s="25"/>
      <c r="N204" s="25" t="s">
        <v>37</v>
      </c>
      <c r="O204" s="25"/>
      <c r="P204" s="27">
        <v>1.32</v>
      </c>
      <c r="Q204" s="25"/>
      <c r="R204" s="27">
        <f t="shared" si="5"/>
        <v>3443.74</v>
      </c>
    </row>
    <row r="205" spans="1:18" x14ac:dyDescent="0.25">
      <c r="A205" s="25"/>
      <c r="B205" s="25"/>
      <c r="C205" s="25"/>
      <c r="D205" s="25" t="s">
        <v>105</v>
      </c>
      <c r="E205" s="25"/>
      <c r="F205" s="26">
        <v>42202</v>
      </c>
      <c r="G205" s="25"/>
      <c r="H205" s="25" t="s">
        <v>378</v>
      </c>
      <c r="I205" s="25"/>
      <c r="J205" s="25" t="s">
        <v>321</v>
      </c>
      <c r="K205" s="25"/>
      <c r="L205" s="25" t="s">
        <v>423</v>
      </c>
      <c r="M205" s="25"/>
      <c r="N205" s="25" t="s">
        <v>33</v>
      </c>
      <c r="O205" s="25"/>
      <c r="P205" s="27">
        <v>20</v>
      </c>
      <c r="Q205" s="25"/>
      <c r="R205" s="27">
        <f t="shared" si="5"/>
        <v>3463.74</v>
      </c>
    </row>
    <row r="206" spans="1:18" x14ac:dyDescent="0.25">
      <c r="A206" s="25"/>
      <c r="B206" s="25"/>
      <c r="C206" s="25"/>
      <c r="D206" s="25" t="s">
        <v>106</v>
      </c>
      <c r="E206" s="25"/>
      <c r="F206" s="26">
        <v>42202</v>
      </c>
      <c r="G206" s="25"/>
      <c r="H206" s="25"/>
      <c r="I206" s="25"/>
      <c r="J206" s="25" t="s">
        <v>160</v>
      </c>
      <c r="K206" s="25"/>
      <c r="L206" s="25" t="s">
        <v>432</v>
      </c>
      <c r="M206" s="25"/>
      <c r="N206" s="25" t="s">
        <v>37</v>
      </c>
      <c r="O206" s="25"/>
      <c r="P206" s="27">
        <v>1.32</v>
      </c>
      <c r="Q206" s="25"/>
      <c r="R206" s="27">
        <f t="shared" si="5"/>
        <v>3465.06</v>
      </c>
    </row>
    <row r="207" spans="1:18" x14ac:dyDescent="0.25">
      <c r="A207" s="25"/>
      <c r="B207" s="25"/>
      <c r="C207" s="25"/>
      <c r="D207" s="25" t="s">
        <v>106</v>
      </c>
      <c r="E207" s="25"/>
      <c r="F207" s="26">
        <v>42202</v>
      </c>
      <c r="G207" s="25"/>
      <c r="H207" s="25"/>
      <c r="I207" s="25"/>
      <c r="J207" s="25" t="s">
        <v>160</v>
      </c>
      <c r="K207" s="25"/>
      <c r="L207" s="25" t="s">
        <v>432</v>
      </c>
      <c r="M207" s="25"/>
      <c r="N207" s="25" t="s">
        <v>37</v>
      </c>
      <c r="O207" s="25"/>
      <c r="P207" s="27">
        <v>1.32</v>
      </c>
      <c r="Q207" s="25"/>
      <c r="R207" s="27">
        <f t="shared" si="5"/>
        <v>3466.38</v>
      </c>
    </row>
    <row r="208" spans="1:18" x14ac:dyDescent="0.25">
      <c r="A208" s="25"/>
      <c r="B208" s="25"/>
      <c r="C208" s="25"/>
      <c r="D208" s="25" t="s">
        <v>106</v>
      </c>
      <c r="E208" s="25"/>
      <c r="F208" s="26">
        <v>42202</v>
      </c>
      <c r="G208" s="25"/>
      <c r="H208" s="25"/>
      <c r="I208" s="25"/>
      <c r="J208" s="25" t="s">
        <v>160</v>
      </c>
      <c r="K208" s="25"/>
      <c r="L208" s="25" t="s">
        <v>432</v>
      </c>
      <c r="M208" s="25"/>
      <c r="N208" s="25" t="s">
        <v>37</v>
      </c>
      <c r="O208" s="25"/>
      <c r="P208" s="27">
        <v>1.32</v>
      </c>
      <c r="Q208" s="25"/>
      <c r="R208" s="27">
        <f t="shared" si="5"/>
        <v>3467.7</v>
      </c>
    </row>
    <row r="209" spans="1:18" x14ac:dyDescent="0.25">
      <c r="A209" s="25"/>
      <c r="B209" s="25"/>
      <c r="C209" s="25"/>
      <c r="D209" s="25" t="s">
        <v>104</v>
      </c>
      <c r="E209" s="25"/>
      <c r="F209" s="26">
        <v>42208</v>
      </c>
      <c r="G209" s="25"/>
      <c r="H209" s="25"/>
      <c r="I209" s="25"/>
      <c r="J209" s="25" t="s">
        <v>126</v>
      </c>
      <c r="K209" s="25"/>
      <c r="L209" s="25" t="s">
        <v>266</v>
      </c>
      <c r="M209" s="25"/>
      <c r="N209" s="25" t="s">
        <v>33</v>
      </c>
      <c r="O209" s="25"/>
      <c r="P209" s="27">
        <v>26.22</v>
      </c>
      <c r="Q209" s="25"/>
      <c r="R209" s="27">
        <f t="shared" si="5"/>
        <v>3493.92</v>
      </c>
    </row>
    <row r="210" spans="1:18" ht="15.75" thickBot="1" x14ac:dyDescent="0.3">
      <c r="A210" s="25"/>
      <c r="B210" s="25"/>
      <c r="C210" s="25"/>
      <c r="D210" s="25" t="s">
        <v>106</v>
      </c>
      <c r="E210" s="25"/>
      <c r="F210" s="26">
        <v>42215</v>
      </c>
      <c r="G210" s="25"/>
      <c r="H210" s="25"/>
      <c r="I210" s="25"/>
      <c r="J210" s="25" t="s">
        <v>160</v>
      </c>
      <c r="K210" s="25"/>
      <c r="L210" s="25" t="s">
        <v>432</v>
      </c>
      <c r="M210" s="25"/>
      <c r="N210" s="25" t="s">
        <v>37</v>
      </c>
      <c r="O210" s="25"/>
      <c r="P210" s="28">
        <v>5.18</v>
      </c>
      <c r="Q210" s="25"/>
      <c r="R210" s="28">
        <f t="shared" si="5"/>
        <v>3499.1</v>
      </c>
    </row>
    <row r="211" spans="1:18" x14ac:dyDescent="0.25">
      <c r="A211" s="25"/>
      <c r="B211" s="25" t="s">
        <v>98</v>
      </c>
      <c r="C211" s="25"/>
      <c r="D211" s="25"/>
      <c r="E211" s="25"/>
      <c r="F211" s="26"/>
      <c r="G211" s="25"/>
      <c r="H211" s="25"/>
      <c r="I211" s="25"/>
      <c r="J211" s="25"/>
      <c r="K211" s="25"/>
      <c r="L211" s="25"/>
      <c r="M211" s="25"/>
      <c r="N211" s="25"/>
      <c r="O211" s="25"/>
      <c r="P211" s="27">
        <f>ROUND(SUM(P188:P210),5)</f>
        <v>578.63</v>
      </c>
      <c r="Q211" s="25"/>
      <c r="R211" s="27">
        <f>R210</f>
        <v>3499.1</v>
      </c>
    </row>
    <row r="212" spans="1:18" ht="30" customHeight="1" x14ac:dyDescent="0.25">
      <c r="A212" s="22"/>
      <c r="B212" s="22" t="s">
        <v>219</v>
      </c>
      <c r="C212" s="22"/>
      <c r="D212" s="22"/>
      <c r="E212" s="22"/>
      <c r="F212" s="24"/>
      <c r="G212" s="22"/>
      <c r="H212" s="22"/>
      <c r="I212" s="22"/>
      <c r="J212" s="22"/>
      <c r="K212" s="22"/>
      <c r="L212" s="22"/>
      <c r="M212" s="22"/>
      <c r="N212" s="22"/>
      <c r="O212" s="22"/>
      <c r="P212" s="23"/>
      <c r="Q212" s="22"/>
      <c r="R212" s="23">
        <v>2840</v>
      </c>
    </row>
    <row r="213" spans="1:18" x14ac:dyDescent="0.25">
      <c r="A213" s="25"/>
      <c r="B213" s="25" t="s">
        <v>220</v>
      </c>
      <c r="C213" s="25"/>
      <c r="D213" s="25"/>
      <c r="E213" s="25"/>
      <c r="F213" s="26"/>
      <c r="G213" s="25"/>
      <c r="H213" s="25"/>
      <c r="I213" s="25"/>
      <c r="J213" s="25"/>
      <c r="K213" s="25"/>
      <c r="L213" s="25"/>
      <c r="M213" s="25"/>
      <c r="N213" s="25"/>
      <c r="O213" s="25"/>
      <c r="P213" s="27"/>
      <c r="Q213" s="25"/>
      <c r="R213" s="27">
        <f>R212</f>
        <v>2840</v>
      </c>
    </row>
    <row r="214" spans="1:18" ht="30" customHeight="1" x14ac:dyDescent="0.25">
      <c r="A214" s="22"/>
      <c r="B214" s="22" t="s">
        <v>99</v>
      </c>
      <c r="C214" s="22"/>
      <c r="D214" s="22"/>
      <c r="E214" s="22"/>
      <c r="F214" s="24"/>
      <c r="G214" s="22"/>
      <c r="H214" s="22"/>
      <c r="I214" s="22"/>
      <c r="J214" s="22"/>
      <c r="K214" s="22"/>
      <c r="L214" s="22"/>
      <c r="M214" s="22"/>
      <c r="N214" s="22"/>
      <c r="O214" s="22"/>
      <c r="P214" s="23"/>
      <c r="Q214" s="22"/>
      <c r="R214" s="23">
        <v>500</v>
      </c>
    </row>
    <row r="215" spans="1:18" ht="15.75" thickBot="1" x14ac:dyDescent="0.3">
      <c r="A215" s="21"/>
      <c r="B215" s="21"/>
      <c r="C215" s="21"/>
      <c r="D215" s="25" t="s">
        <v>104</v>
      </c>
      <c r="E215" s="25"/>
      <c r="F215" s="26">
        <v>42193</v>
      </c>
      <c r="G215" s="25"/>
      <c r="H215" s="25" t="s">
        <v>376</v>
      </c>
      <c r="I215" s="25"/>
      <c r="J215" s="25" t="s">
        <v>381</v>
      </c>
      <c r="K215" s="25"/>
      <c r="L215" s="25" t="s">
        <v>412</v>
      </c>
      <c r="M215" s="25"/>
      <c r="N215" s="25" t="s">
        <v>33</v>
      </c>
      <c r="O215" s="25"/>
      <c r="P215" s="28">
        <v>1000</v>
      </c>
      <c r="Q215" s="25"/>
      <c r="R215" s="28">
        <f>ROUND(R214+P215,5)</f>
        <v>1500</v>
      </c>
    </row>
    <row r="216" spans="1:18" x14ac:dyDescent="0.25">
      <c r="A216" s="25"/>
      <c r="B216" s="25" t="s">
        <v>100</v>
      </c>
      <c r="C216" s="25"/>
      <c r="D216" s="25"/>
      <c r="E216" s="25"/>
      <c r="F216" s="26"/>
      <c r="G216" s="25"/>
      <c r="H216" s="25"/>
      <c r="I216" s="25"/>
      <c r="J216" s="25"/>
      <c r="K216" s="25"/>
      <c r="L216" s="25"/>
      <c r="M216" s="25"/>
      <c r="N216" s="25"/>
      <c r="O216" s="25"/>
      <c r="P216" s="27">
        <f>ROUND(SUM(P214:P215),5)</f>
        <v>1000</v>
      </c>
      <c r="Q216" s="25"/>
      <c r="R216" s="27">
        <f>R215</f>
        <v>1500</v>
      </c>
    </row>
    <row r="217" spans="1:18" ht="30" customHeight="1" x14ac:dyDescent="0.25">
      <c r="A217" s="22"/>
      <c r="B217" s="22" t="s">
        <v>373</v>
      </c>
      <c r="C217" s="22"/>
      <c r="D217" s="22"/>
      <c r="E217" s="22"/>
      <c r="F217" s="24"/>
      <c r="G217" s="22"/>
      <c r="H217" s="22"/>
      <c r="I217" s="22"/>
      <c r="J217" s="22"/>
      <c r="K217" s="22"/>
      <c r="L217" s="22"/>
      <c r="M217" s="22"/>
      <c r="N217" s="22"/>
      <c r="O217" s="22"/>
      <c r="P217" s="23"/>
      <c r="Q217" s="22"/>
      <c r="R217" s="23">
        <v>0</v>
      </c>
    </row>
    <row r="218" spans="1:18" x14ac:dyDescent="0.25">
      <c r="A218" s="25"/>
      <c r="B218" s="25"/>
      <c r="C218" s="25"/>
      <c r="D218" s="25" t="s">
        <v>104</v>
      </c>
      <c r="E218" s="25"/>
      <c r="F218" s="26">
        <v>42195</v>
      </c>
      <c r="G218" s="25"/>
      <c r="H218" s="25"/>
      <c r="I218" s="25"/>
      <c r="J218" s="25" t="s">
        <v>382</v>
      </c>
      <c r="K218" s="25"/>
      <c r="L218" s="25" t="s">
        <v>413</v>
      </c>
      <c r="M218" s="25"/>
      <c r="N218" s="25" t="s">
        <v>33</v>
      </c>
      <c r="O218" s="25"/>
      <c r="P218" s="27">
        <v>5150</v>
      </c>
      <c r="Q218" s="25"/>
      <c r="R218" s="27">
        <f>ROUND(R217+P218,5)</f>
        <v>5150</v>
      </c>
    </row>
    <row r="219" spans="1:18" ht="15.75" thickBot="1" x14ac:dyDescent="0.3">
      <c r="A219" s="25"/>
      <c r="B219" s="25"/>
      <c r="C219" s="25"/>
      <c r="D219" s="25" t="s">
        <v>104</v>
      </c>
      <c r="E219" s="25"/>
      <c r="F219" s="26">
        <v>42216</v>
      </c>
      <c r="G219" s="25"/>
      <c r="H219" s="25"/>
      <c r="I219" s="25"/>
      <c r="J219" s="25" t="s">
        <v>382</v>
      </c>
      <c r="K219" s="25"/>
      <c r="L219" s="25" t="s">
        <v>413</v>
      </c>
      <c r="M219" s="25"/>
      <c r="N219" s="25" t="s">
        <v>33</v>
      </c>
      <c r="O219" s="25"/>
      <c r="P219" s="28">
        <v>7950</v>
      </c>
      <c r="Q219" s="25"/>
      <c r="R219" s="28">
        <f>ROUND(R218+P219,5)</f>
        <v>13100</v>
      </c>
    </row>
    <row r="220" spans="1:18" x14ac:dyDescent="0.25">
      <c r="A220" s="25"/>
      <c r="B220" s="25" t="s">
        <v>374</v>
      </c>
      <c r="C220" s="25"/>
      <c r="D220" s="25"/>
      <c r="E220" s="25"/>
      <c r="F220" s="26"/>
      <c r="G220" s="25"/>
      <c r="H220" s="25"/>
      <c r="I220" s="25"/>
      <c r="J220" s="25"/>
      <c r="K220" s="25"/>
      <c r="L220" s="25"/>
      <c r="M220" s="25"/>
      <c r="N220" s="25"/>
      <c r="O220" s="25"/>
      <c r="P220" s="27">
        <v>13100</v>
      </c>
      <c r="Q220" s="25"/>
      <c r="R220" s="27">
        <v>13100</v>
      </c>
    </row>
    <row r="221" spans="1:18" ht="30" customHeight="1" x14ac:dyDescent="0.25">
      <c r="A221" s="22"/>
      <c r="B221" s="22" t="s">
        <v>101</v>
      </c>
      <c r="C221" s="22"/>
      <c r="D221" s="22"/>
      <c r="E221" s="22"/>
      <c r="F221" s="24"/>
      <c r="G221" s="22"/>
      <c r="H221" s="22"/>
      <c r="I221" s="22"/>
      <c r="J221" s="22"/>
      <c r="K221" s="22"/>
      <c r="L221" s="22"/>
      <c r="M221" s="22"/>
      <c r="N221" s="22"/>
      <c r="O221" s="22"/>
      <c r="P221" s="23"/>
      <c r="Q221" s="22"/>
      <c r="R221" s="23">
        <v>20</v>
      </c>
    </row>
    <row r="222" spans="1:18" ht="15.75" thickBot="1" x14ac:dyDescent="0.3">
      <c r="A222" s="25"/>
      <c r="B222" s="25" t="s">
        <v>102</v>
      </c>
      <c r="C222" s="25"/>
      <c r="D222" s="25"/>
      <c r="E222" s="25"/>
      <c r="F222" s="26"/>
      <c r="G222" s="25"/>
      <c r="H222" s="25"/>
      <c r="I222" s="25"/>
      <c r="J222" s="25"/>
      <c r="K222" s="25"/>
      <c r="L222" s="25"/>
      <c r="M222" s="25"/>
      <c r="N222" s="25"/>
      <c r="O222" s="25"/>
      <c r="P222" s="29"/>
      <c r="Q222" s="25"/>
      <c r="R222" s="29">
        <f>R221</f>
        <v>20</v>
      </c>
    </row>
    <row r="223" spans="1:18" s="33" customFormat="1" ht="30" customHeight="1" thickBot="1" x14ac:dyDescent="0.25">
      <c r="A223" s="22" t="s">
        <v>103</v>
      </c>
      <c r="B223" s="22"/>
      <c r="C223" s="22"/>
      <c r="D223" s="22"/>
      <c r="E223" s="22"/>
      <c r="F223" s="24"/>
      <c r="G223" s="22"/>
      <c r="H223" s="22"/>
      <c r="I223" s="22"/>
      <c r="J223" s="22"/>
      <c r="K223" s="22"/>
      <c r="L223" s="22"/>
      <c r="M223" s="22"/>
      <c r="N223" s="22"/>
      <c r="O223" s="22"/>
      <c r="P223" s="32">
        <f>ROUND(P42+P44+P63+P68+P70+P72+P74+P76+P82+P84+P86+P88+P90+P92+P94+P96+P99+SUM(P102:P103)+P105+P108+P125+P127+P138+P141+P153+P161+P177+P187+P211+P213+P216+P220+P222,5)</f>
        <v>0</v>
      </c>
      <c r="Q223" s="22"/>
      <c r="R223" s="32">
        <f>ROUND(R42+R44+R63+R68+R70+R72+R74+R76+R82+R84+R86+R88+R90+R92+R94+R96+R99+SUM(R102:R103)+R105+R108+R125+R127+R138+R141+R153+R161+R177+R187+R211+R213+R216+R220+R222,5)</f>
        <v>0</v>
      </c>
    </row>
    <row r="224" spans="1:18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10:55 PM
&amp;"Arial,Bold"&amp;8 01/07/16
&amp;"Arial,Bold"&amp;8 Accrual Basis&amp;C&amp;"Arial,Bold"&amp;12 ICSB - International Council for Small Business
&amp;"Arial,Bold"&amp;14 General Ledger
&amp;"Arial,Bold"&amp;10 As of July 31,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S181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7" customWidth="1"/>
    <col min="4" max="4" width="32.5703125" style="37" customWidth="1"/>
    <col min="5" max="5" width="7" style="37" bestFit="1" customWidth="1"/>
    <col min="6" max="6" width="2.28515625" style="37" customWidth="1"/>
    <col min="7" max="7" width="8.7109375" style="37" bestFit="1" customWidth="1"/>
    <col min="8" max="8" width="2.28515625" style="37" customWidth="1"/>
    <col min="9" max="9" width="6.42578125" style="37" bestFit="1" customWidth="1"/>
    <col min="10" max="10" width="2.28515625" style="37" customWidth="1"/>
    <col min="11" max="11" width="24.85546875" style="37" bestFit="1" customWidth="1"/>
    <col min="12" max="12" width="2.28515625" style="37" customWidth="1"/>
    <col min="13" max="13" width="30.7109375" style="37" customWidth="1"/>
    <col min="14" max="14" width="2.28515625" style="37" customWidth="1"/>
    <col min="15" max="15" width="27.7109375" style="37" bestFit="1" customWidth="1"/>
    <col min="16" max="16" width="2.28515625" style="37" customWidth="1"/>
    <col min="17" max="17" width="7.5703125" style="37" bestFit="1" customWidth="1"/>
    <col min="18" max="18" width="2.28515625" style="37" customWidth="1"/>
    <col min="19" max="19" width="9.28515625" style="37" bestFit="1" customWidth="1"/>
  </cols>
  <sheetData>
    <row r="1" spans="1:19" s="36" customFormat="1" ht="15.75" thickBot="1" x14ac:dyDescent="0.3">
      <c r="A1" s="34"/>
      <c r="B1" s="34"/>
      <c r="C1" s="34"/>
      <c r="D1" s="34"/>
      <c r="E1" s="35" t="s">
        <v>25</v>
      </c>
      <c r="F1" s="34"/>
      <c r="G1" s="35" t="s">
        <v>26</v>
      </c>
      <c r="H1" s="34"/>
      <c r="I1" s="35" t="s">
        <v>27</v>
      </c>
      <c r="J1" s="34"/>
      <c r="K1" s="35" t="s">
        <v>28</v>
      </c>
      <c r="L1" s="34"/>
      <c r="M1" s="35" t="s">
        <v>29</v>
      </c>
      <c r="N1" s="34"/>
      <c r="O1" s="35" t="s">
        <v>30</v>
      </c>
      <c r="P1" s="34"/>
      <c r="Q1" s="35" t="s">
        <v>31</v>
      </c>
      <c r="R1" s="34"/>
      <c r="S1" s="35" t="s">
        <v>32</v>
      </c>
    </row>
    <row r="2" spans="1:19" ht="15.75" thickTop="1" x14ac:dyDescent="0.25">
      <c r="A2" s="22"/>
      <c r="B2" s="22" t="s">
        <v>33</v>
      </c>
      <c r="C2" s="22"/>
      <c r="D2" s="22"/>
      <c r="E2" s="22"/>
      <c r="F2" s="22"/>
      <c r="G2" s="24"/>
      <c r="H2" s="22"/>
      <c r="I2" s="22"/>
      <c r="J2" s="22"/>
      <c r="K2" s="22"/>
      <c r="L2" s="22"/>
      <c r="M2" s="22"/>
      <c r="N2" s="22"/>
      <c r="O2" s="22"/>
      <c r="P2" s="22"/>
      <c r="Q2" s="23"/>
      <c r="R2" s="22"/>
      <c r="S2" s="23">
        <v>139353.76999999999</v>
      </c>
    </row>
    <row r="3" spans="1:19" x14ac:dyDescent="0.25">
      <c r="A3" s="25"/>
      <c r="B3" s="25"/>
      <c r="C3" s="25"/>
      <c r="D3" s="25"/>
      <c r="E3" s="25" t="s">
        <v>104</v>
      </c>
      <c r="F3" s="25"/>
      <c r="G3" s="26">
        <v>42217</v>
      </c>
      <c r="H3" s="25"/>
      <c r="I3" s="25" t="s">
        <v>444</v>
      </c>
      <c r="J3" s="25"/>
      <c r="K3" s="25" t="s">
        <v>448</v>
      </c>
      <c r="L3" s="25"/>
      <c r="M3" s="25" t="s">
        <v>465</v>
      </c>
      <c r="N3" s="25"/>
      <c r="O3" s="25" t="s">
        <v>439</v>
      </c>
      <c r="P3" s="25"/>
      <c r="Q3" s="27">
        <v>-75</v>
      </c>
      <c r="R3" s="25"/>
      <c r="S3" s="27">
        <f t="shared" ref="S3:S35" si="0">ROUND(S2+Q3,5)</f>
        <v>139278.76999999999</v>
      </c>
    </row>
    <row r="4" spans="1:19" x14ac:dyDescent="0.25">
      <c r="A4" s="25"/>
      <c r="B4" s="25"/>
      <c r="C4" s="25"/>
      <c r="D4" s="25"/>
      <c r="E4" s="25" t="s">
        <v>104</v>
      </c>
      <c r="F4" s="25"/>
      <c r="G4" s="26">
        <v>42220</v>
      </c>
      <c r="H4" s="25"/>
      <c r="I4" s="25"/>
      <c r="J4" s="25"/>
      <c r="K4" s="25" t="s">
        <v>134</v>
      </c>
      <c r="L4" s="25"/>
      <c r="M4" s="25" t="s">
        <v>176</v>
      </c>
      <c r="N4" s="25"/>
      <c r="O4" s="25" t="s">
        <v>74</v>
      </c>
      <c r="P4" s="25"/>
      <c r="Q4" s="27">
        <v>-60.66</v>
      </c>
      <c r="R4" s="25"/>
      <c r="S4" s="27">
        <f t="shared" si="0"/>
        <v>139218.10999999999</v>
      </c>
    </row>
    <row r="5" spans="1:19" x14ac:dyDescent="0.25">
      <c r="A5" s="25"/>
      <c r="B5" s="25"/>
      <c r="C5" s="25"/>
      <c r="D5" s="25"/>
      <c r="E5" s="25" t="s">
        <v>105</v>
      </c>
      <c r="F5" s="25"/>
      <c r="G5" s="26">
        <v>42220</v>
      </c>
      <c r="H5" s="25"/>
      <c r="I5" s="25" t="s">
        <v>445</v>
      </c>
      <c r="J5" s="25"/>
      <c r="K5" s="25" t="s">
        <v>151</v>
      </c>
      <c r="L5" s="25"/>
      <c r="M5" s="25" t="s">
        <v>466</v>
      </c>
      <c r="N5" s="25"/>
      <c r="O5" s="25" t="s">
        <v>39</v>
      </c>
      <c r="P5" s="25"/>
      <c r="Q5" s="27">
        <v>7287.5</v>
      </c>
      <c r="R5" s="25"/>
      <c r="S5" s="27">
        <f t="shared" si="0"/>
        <v>146505.60999999999</v>
      </c>
    </row>
    <row r="6" spans="1:19" x14ac:dyDescent="0.25">
      <c r="A6" s="25"/>
      <c r="B6" s="25"/>
      <c r="C6" s="25"/>
      <c r="D6" s="25"/>
      <c r="E6" s="25" t="s">
        <v>104</v>
      </c>
      <c r="F6" s="25"/>
      <c r="G6" s="26">
        <v>42221</v>
      </c>
      <c r="H6" s="25"/>
      <c r="I6" s="25"/>
      <c r="J6" s="25"/>
      <c r="K6" s="25" t="s">
        <v>449</v>
      </c>
      <c r="L6" s="25"/>
      <c r="M6" s="25" t="s">
        <v>467</v>
      </c>
      <c r="N6" s="25"/>
      <c r="O6" s="25" t="s">
        <v>373</v>
      </c>
      <c r="P6" s="25"/>
      <c r="Q6" s="27">
        <v>-240.19</v>
      </c>
      <c r="R6" s="25"/>
      <c r="S6" s="27">
        <f t="shared" si="0"/>
        <v>146265.42000000001</v>
      </c>
    </row>
    <row r="7" spans="1:19" x14ac:dyDescent="0.25">
      <c r="A7" s="25"/>
      <c r="B7" s="25"/>
      <c r="C7" s="25"/>
      <c r="D7" s="25"/>
      <c r="E7" s="25" t="s">
        <v>104</v>
      </c>
      <c r="F7" s="25"/>
      <c r="G7" s="26">
        <v>42221</v>
      </c>
      <c r="H7" s="25"/>
      <c r="I7" s="25"/>
      <c r="J7" s="25"/>
      <c r="K7" s="25" t="s">
        <v>131</v>
      </c>
      <c r="L7" s="25"/>
      <c r="M7" s="25" t="s">
        <v>173</v>
      </c>
      <c r="N7" s="25"/>
      <c r="O7" s="25" t="s">
        <v>95</v>
      </c>
      <c r="P7" s="25"/>
      <c r="Q7" s="27">
        <v>-220</v>
      </c>
      <c r="R7" s="25"/>
      <c r="S7" s="27">
        <f t="shared" si="0"/>
        <v>146045.42000000001</v>
      </c>
    </row>
    <row r="8" spans="1:19" x14ac:dyDescent="0.25">
      <c r="A8" s="25"/>
      <c r="B8" s="25"/>
      <c r="C8" s="25"/>
      <c r="D8" s="25"/>
      <c r="E8" s="25" t="s">
        <v>104</v>
      </c>
      <c r="F8" s="25"/>
      <c r="G8" s="26">
        <v>42221</v>
      </c>
      <c r="H8" s="25"/>
      <c r="I8" s="25"/>
      <c r="J8" s="25"/>
      <c r="K8" s="25" t="s">
        <v>450</v>
      </c>
      <c r="L8" s="25"/>
      <c r="M8" s="25" t="s">
        <v>468</v>
      </c>
      <c r="N8" s="25"/>
      <c r="O8" s="25" t="s">
        <v>84</v>
      </c>
      <c r="P8" s="25"/>
      <c r="Q8" s="27">
        <v>-106.2</v>
      </c>
      <c r="R8" s="25"/>
      <c r="S8" s="27">
        <f t="shared" si="0"/>
        <v>145939.22</v>
      </c>
    </row>
    <row r="9" spans="1:19" x14ac:dyDescent="0.25">
      <c r="A9" s="25"/>
      <c r="B9" s="25"/>
      <c r="C9" s="25"/>
      <c r="D9" s="25"/>
      <c r="E9" s="25" t="s">
        <v>104</v>
      </c>
      <c r="F9" s="25"/>
      <c r="G9" s="26">
        <v>42222</v>
      </c>
      <c r="H9" s="25"/>
      <c r="I9" s="25"/>
      <c r="J9" s="25"/>
      <c r="K9" s="25" t="s">
        <v>451</v>
      </c>
      <c r="L9" s="25"/>
      <c r="M9" s="25" t="s">
        <v>469</v>
      </c>
      <c r="N9" s="25"/>
      <c r="O9" s="25" t="s">
        <v>373</v>
      </c>
      <c r="P9" s="25"/>
      <c r="Q9" s="27">
        <v>-521.07000000000005</v>
      </c>
      <c r="R9" s="25"/>
      <c r="S9" s="27">
        <f t="shared" si="0"/>
        <v>145418.15</v>
      </c>
    </row>
    <row r="10" spans="1:19" x14ac:dyDescent="0.25">
      <c r="A10" s="25"/>
      <c r="B10" s="25"/>
      <c r="C10" s="25"/>
      <c r="D10" s="25"/>
      <c r="E10" s="25" t="s">
        <v>104</v>
      </c>
      <c r="F10" s="25"/>
      <c r="G10" s="26">
        <v>42222</v>
      </c>
      <c r="H10" s="25"/>
      <c r="I10" s="25"/>
      <c r="J10" s="25"/>
      <c r="K10" s="25" t="s">
        <v>128</v>
      </c>
      <c r="L10" s="25"/>
      <c r="M10" s="25" t="s">
        <v>470</v>
      </c>
      <c r="N10" s="25"/>
      <c r="O10" s="25" t="s">
        <v>95</v>
      </c>
      <c r="P10" s="25"/>
      <c r="Q10" s="27">
        <v>-254.05</v>
      </c>
      <c r="R10" s="25"/>
      <c r="S10" s="27">
        <f t="shared" si="0"/>
        <v>145164.1</v>
      </c>
    </row>
    <row r="11" spans="1:19" x14ac:dyDescent="0.25">
      <c r="A11" s="25"/>
      <c r="B11" s="25"/>
      <c r="C11" s="25"/>
      <c r="D11" s="25"/>
      <c r="E11" s="25" t="s">
        <v>104</v>
      </c>
      <c r="F11" s="25"/>
      <c r="G11" s="26">
        <v>42222</v>
      </c>
      <c r="H11" s="25"/>
      <c r="I11" s="25"/>
      <c r="J11" s="25"/>
      <c r="K11" s="25" t="s">
        <v>231</v>
      </c>
      <c r="L11" s="25"/>
      <c r="M11" s="25" t="s">
        <v>471</v>
      </c>
      <c r="N11" s="25"/>
      <c r="O11" s="25" t="s">
        <v>95</v>
      </c>
      <c r="P11" s="25"/>
      <c r="Q11" s="27">
        <v>-236.46</v>
      </c>
      <c r="R11" s="25"/>
      <c r="S11" s="27">
        <f t="shared" si="0"/>
        <v>144927.64000000001</v>
      </c>
    </row>
    <row r="12" spans="1:19" x14ac:dyDescent="0.25">
      <c r="A12" s="25"/>
      <c r="B12" s="25"/>
      <c r="C12" s="25"/>
      <c r="D12" s="25"/>
      <c r="E12" s="25" t="s">
        <v>104</v>
      </c>
      <c r="F12" s="25"/>
      <c r="G12" s="26">
        <v>42223</v>
      </c>
      <c r="H12" s="25"/>
      <c r="I12" s="25"/>
      <c r="J12" s="25"/>
      <c r="K12" s="25" t="s">
        <v>392</v>
      </c>
      <c r="L12" s="25"/>
      <c r="M12" s="25" t="s">
        <v>472</v>
      </c>
      <c r="N12" s="25"/>
      <c r="O12" s="25" t="s">
        <v>93</v>
      </c>
      <c r="P12" s="25"/>
      <c r="Q12" s="27">
        <v>-19.989999999999998</v>
      </c>
      <c r="R12" s="25"/>
      <c r="S12" s="27">
        <f t="shared" si="0"/>
        <v>144907.65</v>
      </c>
    </row>
    <row r="13" spans="1:19" x14ac:dyDescent="0.25">
      <c r="A13" s="25"/>
      <c r="B13" s="25"/>
      <c r="C13" s="25"/>
      <c r="D13" s="25"/>
      <c r="E13" s="25" t="s">
        <v>105</v>
      </c>
      <c r="F13" s="25"/>
      <c r="G13" s="26">
        <v>42223</v>
      </c>
      <c r="H13" s="25"/>
      <c r="I13" s="25" t="s">
        <v>446</v>
      </c>
      <c r="J13" s="25"/>
      <c r="K13" s="25" t="s">
        <v>237</v>
      </c>
      <c r="L13" s="25"/>
      <c r="M13" s="25" t="s">
        <v>473</v>
      </c>
      <c r="N13" s="25"/>
      <c r="O13" s="25" t="s">
        <v>39</v>
      </c>
      <c r="P13" s="25"/>
      <c r="Q13" s="27">
        <v>653.88</v>
      </c>
      <c r="R13" s="25"/>
      <c r="S13" s="27">
        <f t="shared" si="0"/>
        <v>145561.53</v>
      </c>
    </row>
    <row r="14" spans="1:19" x14ac:dyDescent="0.25">
      <c r="A14" s="25"/>
      <c r="B14" s="25"/>
      <c r="C14" s="25"/>
      <c r="D14" s="25"/>
      <c r="E14" s="25" t="s">
        <v>104</v>
      </c>
      <c r="F14" s="25"/>
      <c r="G14" s="26">
        <v>42223</v>
      </c>
      <c r="H14" s="25"/>
      <c r="I14" s="25"/>
      <c r="J14" s="25"/>
      <c r="K14" s="25" t="s">
        <v>452</v>
      </c>
      <c r="L14" s="25"/>
      <c r="M14" s="25" t="s">
        <v>474</v>
      </c>
      <c r="N14" s="25"/>
      <c r="O14" s="25" t="s">
        <v>93</v>
      </c>
      <c r="P14" s="25"/>
      <c r="Q14" s="27">
        <v>-258.13</v>
      </c>
      <c r="R14" s="25"/>
      <c r="S14" s="27">
        <f t="shared" si="0"/>
        <v>145303.4</v>
      </c>
    </row>
    <row r="15" spans="1:19" x14ac:dyDescent="0.25">
      <c r="A15" s="25"/>
      <c r="B15" s="25"/>
      <c r="C15" s="25"/>
      <c r="D15" s="25"/>
      <c r="E15" s="25" t="s">
        <v>104</v>
      </c>
      <c r="F15" s="25"/>
      <c r="G15" s="26">
        <v>42223</v>
      </c>
      <c r="H15" s="25"/>
      <c r="I15" s="25"/>
      <c r="J15" s="25"/>
      <c r="K15" s="25" t="s">
        <v>126</v>
      </c>
      <c r="L15" s="25"/>
      <c r="M15" s="25" t="s">
        <v>266</v>
      </c>
      <c r="N15" s="25"/>
      <c r="O15" s="25" t="s">
        <v>97</v>
      </c>
      <c r="P15" s="25"/>
      <c r="Q15" s="27">
        <v>-5</v>
      </c>
      <c r="R15" s="25"/>
      <c r="S15" s="27">
        <f t="shared" si="0"/>
        <v>145298.4</v>
      </c>
    </row>
    <row r="16" spans="1:19" x14ac:dyDescent="0.25">
      <c r="A16" s="25"/>
      <c r="B16" s="25"/>
      <c r="C16" s="25"/>
      <c r="D16" s="25"/>
      <c r="E16" s="25" t="s">
        <v>104</v>
      </c>
      <c r="F16" s="25"/>
      <c r="G16" s="26">
        <v>42223</v>
      </c>
      <c r="H16" s="25"/>
      <c r="I16" s="25"/>
      <c r="J16" s="25"/>
      <c r="K16" s="25" t="s">
        <v>122</v>
      </c>
      <c r="L16" s="25"/>
      <c r="M16" s="25" t="s">
        <v>163</v>
      </c>
      <c r="N16" s="25"/>
      <c r="O16" s="25" t="s">
        <v>95</v>
      </c>
      <c r="P16" s="25"/>
      <c r="Q16" s="27">
        <v>-10</v>
      </c>
      <c r="R16" s="25"/>
      <c r="S16" s="27">
        <f t="shared" si="0"/>
        <v>145288.4</v>
      </c>
    </row>
    <row r="17" spans="1:19" x14ac:dyDescent="0.25">
      <c r="A17" s="25"/>
      <c r="B17" s="25"/>
      <c r="C17" s="25"/>
      <c r="D17" s="25"/>
      <c r="E17" s="25" t="s">
        <v>104</v>
      </c>
      <c r="F17" s="25"/>
      <c r="G17" s="26">
        <v>42226</v>
      </c>
      <c r="H17" s="25"/>
      <c r="I17" s="25"/>
      <c r="J17" s="25"/>
      <c r="K17" s="25" t="s">
        <v>453</v>
      </c>
      <c r="L17" s="25"/>
      <c r="M17" s="25" t="s">
        <v>475</v>
      </c>
      <c r="N17" s="25"/>
      <c r="O17" s="25" t="s">
        <v>437</v>
      </c>
      <c r="P17" s="25"/>
      <c r="Q17" s="27">
        <v>-7500</v>
      </c>
      <c r="R17" s="25"/>
      <c r="S17" s="27">
        <f t="shared" si="0"/>
        <v>137788.4</v>
      </c>
    </row>
    <row r="18" spans="1:19" x14ac:dyDescent="0.25">
      <c r="A18" s="25"/>
      <c r="B18" s="25"/>
      <c r="C18" s="25"/>
      <c r="D18" s="25"/>
      <c r="E18" s="25" t="s">
        <v>104</v>
      </c>
      <c r="F18" s="25"/>
      <c r="G18" s="26">
        <v>42226</v>
      </c>
      <c r="H18" s="25"/>
      <c r="I18" s="25"/>
      <c r="J18" s="25"/>
      <c r="K18" s="25" t="s">
        <v>125</v>
      </c>
      <c r="L18" s="25"/>
      <c r="M18" s="25" t="s">
        <v>476</v>
      </c>
      <c r="N18" s="25"/>
      <c r="O18" s="25" t="s">
        <v>95</v>
      </c>
      <c r="P18" s="25"/>
      <c r="Q18" s="27">
        <v>-44.95</v>
      </c>
      <c r="R18" s="25"/>
      <c r="S18" s="27">
        <f t="shared" si="0"/>
        <v>137743.45000000001</v>
      </c>
    </row>
    <row r="19" spans="1:19" x14ac:dyDescent="0.25">
      <c r="A19" s="25"/>
      <c r="B19" s="25"/>
      <c r="C19" s="25"/>
      <c r="D19" s="25"/>
      <c r="E19" s="25" t="s">
        <v>104</v>
      </c>
      <c r="F19" s="25"/>
      <c r="G19" s="26">
        <v>42227</v>
      </c>
      <c r="H19" s="25"/>
      <c r="I19" s="25"/>
      <c r="J19" s="25"/>
      <c r="K19" s="25" t="s">
        <v>126</v>
      </c>
      <c r="L19" s="25"/>
      <c r="M19" s="25" t="s">
        <v>418</v>
      </c>
      <c r="N19" s="25"/>
      <c r="O19" s="25" t="s">
        <v>97</v>
      </c>
      <c r="P19" s="25"/>
      <c r="Q19" s="27">
        <v>-298.92</v>
      </c>
      <c r="R19" s="25"/>
      <c r="S19" s="27">
        <f t="shared" si="0"/>
        <v>137444.53</v>
      </c>
    </row>
    <row r="20" spans="1:19" x14ac:dyDescent="0.25">
      <c r="A20" s="25"/>
      <c r="B20" s="25"/>
      <c r="C20" s="25"/>
      <c r="D20" s="25"/>
      <c r="E20" s="25" t="s">
        <v>104</v>
      </c>
      <c r="F20" s="25"/>
      <c r="G20" s="26">
        <v>42227</v>
      </c>
      <c r="H20" s="25"/>
      <c r="I20" s="25"/>
      <c r="J20" s="25"/>
      <c r="K20" s="25" t="s">
        <v>126</v>
      </c>
      <c r="L20" s="25"/>
      <c r="M20" s="25" t="s">
        <v>266</v>
      </c>
      <c r="N20" s="25"/>
      <c r="O20" s="25" t="s">
        <v>97</v>
      </c>
      <c r="P20" s="25"/>
      <c r="Q20" s="27">
        <v>-1.0900000000000001</v>
      </c>
      <c r="R20" s="25"/>
      <c r="S20" s="27">
        <f t="shared" si="0"/>
        <v>137443.44</v>
      </c>
    </row>
    <row r="21" spans="1:19" x14ac:dyDescent="0.25">
      <c r="A21" s="25"/>
      <c r="B21" s="25"/>
      <c r="C21" s="25"/>
      <c r="D21" s="25"/>
      <c r="E21" s="25" t="s">
        <v>104</v>
      </c>
      <c r="F21" s="25"/>
      <c r="G21" s="26">
        <v>42227</v>
      </c>
      <c r="H21" s="25"/>
      <c r="I21" s="25"/>
      <c r="J21" s="25"/>
      <c r="K21" s="25" t="s">
        <v>454</v>
      </c>
      <c r="L21" s="25"/>
      <c r="M21" s="25" t="s">
        <v>477</v>
      </c>
      <c r="N21" s="25"/>
      <c r="O21" s="25" t="s">
        <v>93</v>
      </c>
      <c r="P21" s="25"/>
      <c r="Q21" s="27">
        <v>-36.5</v>
      </c>
      <c r="R21" s="25"/>
      <c r="S21" s="27">
        <f t="shared" si="0"/>
        <v>137406.94</v>
      </c>
    </row>
    <row r="22" spans="1:19" x14ac:dyDescent="0.25">
      <c r="A22" s="25"/>
      <c r="B22" s="25"/>
      <c r="C22" s="25"/>
      <c r="D22" s="25"/>
      <c r="E22" s="25" t="s">
        <v>104</v>
      </c>
      <c r="F22" s="25"/>
      <c r="G22" s="26">
        <v>42228</v>
      </c>
      <c r="H22" s="25"/>
      <c r="I22" s="25"/>
      <c r="J22" s="25"/>
      <c r="K22" s="25" t="s">
        <v>126</v>
      </c>
      <c r="L22" s="25"/>
      <c r="M22" s="25" t="s">
        <v>257</v>
      </c>
      <c r="N22" s="25"/>
      <c r="O22" s="25" t="s">
        <v>97</v>
      </c>
      <c r="P22" s="25"/>
      <c r="Q22" s="27">
        <v>-85</v>
      </c>
      <c r="R22" s="25"/>
      <c r="S22" s="27">
        <f t="shared" si="0"/>
        <v>137321.94</v>
      </c>
    </row>
    <row r="23" spans="1:19" x14ac:dyDescent="0.25">
      <c r="A23" s="25"/>
      <c r="B23" s="25"/>
      <c r="C23" s="25"/>
      <c r="D23" s="25"/>
      <c r="E23" s="25" t="s">
        <v>105</v>
      </c>
      <c r="F23" s="25"/>
      <c r="G23" s="26">
        <v>42233</v>
      </c>
      <c r="H23" s="25"/>
      <c r="I23" s="25" t="s">
        <v>225</v>
      </c>
      <c r="J23" s="25"/>
      <c r="K23" s="25" t="s">
        <v>239</v>
      </c>
      <c r="L23" s="25"/>
      <c r="M23" s="25" t="s">
        <v>478</v>
      </c>
      <c r="N23" s="25"/>
      <c r="O23" s="25" t="s">
        <v>39</v>
      </c>
      <c r="P23" s="25"/>
      <c r="Q23" s="27">
        <v>2861.88</v>
      </c>
      <c r="R23" s="25"/>
      <c r="S23" s="27">
        <f t="shared" si="0"/>
        <v>140183.82</v>
      </c>
    </row>
    <row r="24" spans="1:19" x14ac:dyDescent="0.25">
      <c r="A24" s="25"/>
      <c r="B24" s="25"/>
      <c r="C24" s="25"/>
      <c r="D24" s="25"/>
      <c r="E24" s="25" t="s">
        <v>104</v>
      </c>
      <c r="F24" s="25"/>
      <c r="G24" s="26">
        <v>42233</v>
      </c>
      <c r="H24" s="25"/>
      <c r="I24" s="25"/>
      <c r="J24" s="25"/>
      <c r="K24" s="25" t="s">
        <v>126</v>
      </c>
      <c r="L24" s="25"/>
      <c r="M24" s="25" t="s">
        <v>266</v>
      </c>
      <c r="N24" s="25"/>
      <c r="O24" s="25" t="s">
        <v>97</v>
      </c>
      <c r="P24" s="25"/>
      <c r="Q24" s="27">
        <v>-26.56</v>
      </c>
      <c r="R24" s="25"/>
      <c r="S24" s="27">
        <f t="shared" si="0"/>
        <v>140157.26</v>
      </c>
    </row>
    <row r="25" spans="1:19" x14ac:dyDescent="0.25">
      <c r="A25" s="25"/>
      <c r="B25" s="25"/>
      <c r="C25" s="25"/>
      <c r="D25" s="25"/>
      <c r="E25" s="25" t="s">
        <v>104</v>
      </c>
      <c r="F25" s="25"/>
      <c r="G25" s="26">
        <v>42233</v>
      </c>
      <c r="H25" s="25"/>
      <c r="I25" s="25"/>
      <c r="J25" s="25"/>
      <c r="K25" s="25" t="s">
        <v>455</v>
      </c>
      <c r="L25" s="25"/>
      <c r="M25" s="25" t="s">
        <v>479</v>
      </c>
      <c r="N25" s="25"/>
      <c r="O25" s="25" t="s">
        <v>93</v>
      </c>
      <c r="P25" s="25"/>
      <c r="Q25" s="27">
        <v>-885.46</v>
      </c>
      <c r="R25" s="25"/>
      <c r="S25" s="27">
        <f t="shared" si="0"/>
        <v>139271.79999999999</v>
      </c>
    </row>
    <row r="26" spans="1:19" x14ac:dyDescent="0.25">
      <c r="A26" s="25"/>
      <c r="B26" s="25"/>
      <c r="C26" s="25"/>
      <c r="D26" s="25"/>
      <c r="E26" s="25" t="s">
        <v>104</v>
      </c>
      <c r="F26" s="25"/>
      <c r="G26" s="26">
        <v>42233</v>
      </c>
      <c r="H26" s="25"/>
      <c r="I26" s="25"/>
      <c r="J26" s="25"/>
      <c r="K26" s="25" t="s">
        <v>456</v>
      </c>
      <c r="L26" s="25"/>
      <c r="M26" s="25" t="s">
        <v>480</v>
      </c>
      <c r="N26" s="25"/>
      <c r="O26" s="25" t="s">
        <v>93</v>
      </c>
      <c r="P26" s="25"/>
      <c r="Q26" s="27">
        <v>-10</v>
      </c>
      <c r="R26" s="25"/>
      <c r="S26" s="27">
        <f t="shared" si="0"/>
        <v>139261.79999999999</v>
      </c>
    </row>
    <row r="27" spans="1:19" x14ac:dyDescent="0.25">
      <c r="A27" s="25"/>
      <c r="B27" s="25"/>
      <c r="C27" s="25"/>
      <c r="D27" s="25"/>
      <c r="E27" s="25" t="s">
        <v>104</v>
      </c>
      <c r="F27" s="25"/>
      <c r="G27" s="26">
        <v>42233</v>
      </c>
      <c r="H27" s="25"/>
      <c r="I27" s="25"/>
      <c r="J27" s="25"/>
      <c r="K27" s="25" t="s">
        <v>456</v>
      </c>
      <c r="L27" s="25"/>
      <c r="M27" s="25" t="s">
        <v>481</v>
      </c>
      <c r="N27" s="25"/>
      <c r="O27" s="25" t="s">
        <v>93</v>
      </c>
      <c r="P27" s="25"/>
      <c r="Q27" s="27">
        <v>-1</v>
      </c>
      <c r="R27" s="25"/>
      <c r="S27" s="27">
        <f t="shared" si="0"/>
        <v>139260.79999999999</v>
      </c>
    </row>
    <row r="28" spans="1:19" x14ac:dyDescent="0.25">
      <c r="A28" s="25"/>
      <c r="B28" s="25"/>
      <c r="C28" s="25"/>
      <c r="D28" s="25"/>
      <c r="E28" s="25" t="s">
        <v>104</v>
      </c>
      <c r="F28" s="25"/>
      <c r="G28" s="26">
        <v>42235</v>
      </c>
      <c r="H28" s="25"/>
      <c r="I28" s="25"/>
      <c r="J28" s="25"/>
      <c r="K28" s="25" t="s">
        <v>457</v>
      </c>
      <c r="L28" s="25"/>
      <c r="M28" s="25" t="s">
        <v>482</v>
      </c>
      <c r="N28" s="25"/>
      <c r="O28" s="25" t="s">
        <v>373</v>
      </c>
      <c r="P28" s="25"/>
      <c r="Q28" s="27">
        <v>-145.03</v>
      </c>
      <c r="R28" s="25"/>
      <c r="S28" s="27">
        <f t="shared" si="0"/>
        <v>139115.76999999999</v>
      </c>
    </row>
    <row r="29" spans="1:19" x14ac:dyDescent="0.25">
      <c r="A29" s="25"/>
      <c r="B29" s="25"/>
      <c r="C29" s="25"/>
      <c r="D29" s="25"/>
      <c r="E29" s="25" t="s">
        <v>104</v>
      </c>
      <c r="F29" s="25"/>
      <c r="G29" s="26">
        <v>42235</v>
      </c>
      <c r="H29" s="25"/>
      <c r="I29" s="25"/>
      <c r="J29" s="25"/>
      <c r="K29" s="25" t="s">
        <v>458</v>
      </c>
      <c r="L29" s="25"/>
      <c r="M29" s="25" t="s">
        <v>483</v>
      </c>
      <c r="N29" s="25"/>
      <c r="O29" s="25" t="s">
        <v>74</v>
      </c>
      <c r="P29" s="25"/>
      <c r="Q29" s="27">
        <v>-60.22</v>
      </c>
      <c r="R29" s="25"/>
      <c r="S29" s="27">
        <f t="shared" si="0"/>
        <v>139055.54999999999</v>
      </c>
    </row>
    <row r="30" spans="1:19" x14ac:dyDescent="0.25">
      <c r="A30" s="25"/>
      <c r="B30" s="25"/>
      <c r="C30" s="25"/>
      <c r="D30" s="25"/>
      <c r="E30" s="25" t="s">
        <v>106</v>
      </c>
      <c r="F30" s="25"/>
      <c r="G30" s="26">
        <v>42236</v>
      </c>
      <c r="H30" s="25"/>
      <c r="I30" s="25"/>
      <c r="J30" s="25"/>
      <c r="K30" s="25" t="s">
        <v>457</v>
      </c>
      <c r="L30" s="25"/>
      <c r="M30" s="25" t="s">
        <v>484</v>
      </c>
      <c r="N30" s="25"/>
      <c r="O30" s="25" t="s">
        <v>373</v>
      </c>
      <c r="P30" s="25"/>
      <c r="Q30" s="27">
        <v>145.03</v>
      </c>
      <c r="R30" s="25"/>
      <c r="S30" s="27">
        <f t="shared" si="0"/>
        <v>139200.57999999999</v>
      </c>
    </row>
    <row r="31" spans="1:19" x14ac:dyDescent="0.25">
      <c r="A31" s="25"/>
      <c r="B31" s="25"/>
      <c r="C31" s="25"/>
      <c r="D31" s="25"/>
      <c r="E31" s="25" t="s">
        <v>104</v>
      </c>
      <c r="F31" s="25"/>
      <c r="G31" s="26">
        <v>42236</v>
      </c>
      <c r="H31" s="25"/>
      <c r="I31" s="25"/>
      <c r="J31" s="25"/>
      <c r="K31" s="25" t="s">
        <v>142</v>
      </c>
      <c r="L31" s="25"/>
      <c r="M31" s="25" t="s">
        <v>186</v>
      </c>
      <c r="N31" s="25"/>
      <c r="O31" s="25" t="s">
        <v>76</v>
      </c>
      <c r="P31" s="25"/>
      <c r="Q31" s="27">
        <v>-300</v>
      </c>
      <c r="R31" s="25"/>
      <c r="S31" s="27">
        <f t="shared" si="0"/>
        <v>138900.57999999999</v>
      </c>
    </row>
    <row r="32" spans="1:19" x14ac:dyDescent="0.25">
      <c r="A32" s="25"/>
      <c r="B32" s="25"/>
      <c r="C32" s="25"/>
      <c r="D32" s="25"/>
      <c r="E32" s="25" t="s">
        <v>104</v>
      </c>
      <c r="F32" s="25"/>
      <c r="G32" s="26">
        <v>42236</v>
      </c>
      <c r="H32" s="25"/>
      <c r="I32" s="25"/>
      <c r="J32" s="25"/>
      <c r="K32" s="25" t="s">
        <v>459</v>
      </c>
      <c r="L32" s="25"/>
      <c r="M32" s="25" t="s">
        <v>485</v>
      </c>
      <c r="N32" s="25"/>
      <c r="O32" s="25" t="s">
        <v>436</v>
      </c>
      <c r="P32" s="25"/>
      <c r="Q32" s="27">
        <v>-16.16</v>
      </c>
      <c r="R32" s="25"/>
      <c r="S32" s="27">
        <f t="shared" si="0"/>
        <v>138884.42000000001</v>
      </c>
    </row>
    <row r="33" spans="1:19" x14ac:dyDescent="0.25">
      <c r="A33" s="25"/>
      <c r="B33" s="25"/>
      <c r="C33" s="25"/>
      <c r="D33" s="25"/>
      <c r="E33" s="25" t="s">
        <v>104</v>
      </c>
      <c r="F33" s="25"/>
      <c r="G33" s="26">
        <v>42240</v>
      </c>
      <c r="H33" s="25"/>
      <c r="I33" s="25"/>
      <c r="J33" s="25"/>
      <c r="K33" s="25" t="s">
        <v>143</v>
      </c>
      <c r="L33" s="25"/>
      <c r="M33" s="25" t="s">
        <v>187</v>
      </c>
      <c r="N33" s="25"/>
      <c r="O33" s="25" t="s">
        <v>87</v>
      </c>
      <c r="P33" s="25"/>
      <c r="Q33" s="27">
        <v>-55</v>
      </c>
      <c r="R33" s="25"/>
      <c r="S33" s="27">
        <f t="shared" si="0"/>
        <v>138829.42000000001</v>
      </c>
    </row>
    <row r="34" spans="1:19" x14ac:dyDescent="0.25">
      <c r="A34" s="25"/>
      <c r="B34" s="25"/>
      <c r="C34" s="25"/>
      <c r="D34" s="25"/>
      <c r="E34" s="25" t="s">
        <v>104</v>
      </c>
      <c r="F34" s="25"/>
      <c r="G34" s="26">
        <v>42243</v>
      </c>
      <c r="H34" s="25"/>
      <c r="I34" s="25"/>
      <c r="J34" s="25"/>
      <c r="K34" s="25" t="s">
        <v>460</v>
      </c>
      <c r="L34" s="25"/>
      <c r="M34" s="25" t="s">
        <v>486</v>
      </c>
      <c r="N34" s="25"/>
      <c r="O34" s="25" t="s">
        <v>371</v>
      </c>
      <c r="P34" s="25"/>
      <c r="Q34" s="27">
        <v>-86.67</v>
      </c>
      <c r="R34" s="25"/>
      <c r="S34" s="27">
        <f t="shared" si="0"/>
        <v>138742.75</v>
      </c>
    </row>
    <row r="35" spans="1:19" ht="15.75" thickBot="1" x14ac:dyDescent="0.3">
      <c r="A35" s="25"/>
      <c r="B35" s="25"/>
      <c r="C35" s="25"/>
      <c r="D35" s="25"/>
      <c r="E35" s="25" t="s">
        <v>104</v>
      </c>
      <c r="F35" s="25"/>
      <c r="G35" s="26">
        <v>42243</v>
      </c>
      <c r="H35" s="25"/>
      <c r="I35" s="25"/>
      <c r="J35" s="25"/>
      <c r="K35" s="25" t="s">
        <v>128</v>
      </c>
      <c r="L35" s="25"/>
      <c r="M35" s="25" t="s">
        <v>487</v>
      </c>
      <c r="N35" s="25"/>
      <c r="O35" s="25" t="s">
        <v>95</v>
      </c>
      <c r="P35" s="25"/>
      <c r="Q35" s="28">
        <v>-59.88</v>
      </c>
      <c r="R35" s="25"/>
      <c r="S35" s="28">
        <f t="shared" si="0"/>
        <v>138682.87</v>
      </c>
    </row>
    <row r="36" spans="1:19" x14ac:dyDescent="0.25">
      <c r="A36" s="25"/>
      <c r="B36" s="25" t="s">
        <v>34</v>
      </c>
      <c r="C36" s="25"/>
      <c r="D36" s="25"/>
      <c r="E36" s="25"/>
      <c r="F36" s="25"/>
      <c r="G36" s="26"/>
      <c r="H36" s="25"/>
      <c r="I36" s="25"/>
      <c r="J36" s="25"/>
      <c r="K36" s="25"/>
      <c r="L36" s="25"/>
      <c r="M36" s="25"/>
      <c r="N36" s="25"/>
      <c r="O36" s="25"/>
      <c r="P36" s="25"/>
      <c r="Q36" s="27">
        <f>ROUND(SUM(Q2:Q35),5)</f>
        <v>-670.9</v>
      </c>
      <c r="R36" s="25"/>
      <c r="S36" s="27">
        <f>S35</f>
        <v>138682.87</v>
      </c>
    </row>
    <row r="37" spans="1:19" ht="30" customHeight="1" x14ac:dyDescent="0.25">
      <c r="A37" s="22"/>
      <c r="B37" s="22" t="s">
        <v>35</v>
      </c>
      <c r="C37" s="22"/>
      <c r="D37" s="22"/>
      <c r="E37" s="22"/>
      <c r="F37" s="22"/>
      <c r="G37" s="24"/>
      <c r="H37" s="22"/>
      <c r="I37" s="22"/>
      <c r="J37" s="22"/>
      <c r="K37" s="22"/>
      <c r="L37" s="22"/>
      <c r="M37" s="22"/>
      <c r="N37" s="22"/>
      <c r="O37" s="22"/>
      <c r="P37" s="22"/>
      <c r="Q37" s="23"/>
      <c r="R37" s="22"/>
      <c r="S37" s="23">
        <v>401.67</v>
      </c>
    </row>
    <row r="38" spans="1:19" x14ac:dyDescent="0.25">
      <c r="A38" s="25"/>
      <c r="B38" s="25" t="s">
        <v>36</v>
      </c>
      <c r="C38" s="25"/>
      <c r="D38" s="25"/>
      <c r="E38" s="25"/>
      <c r="F38" s="25"/>
      <c r="G38" s="26"/>
      <c r="H38" s="25"/>
      <c r="I38" s="25"/>
      <c r="J38" s="25"/>
      <c r="K38" s="25"/>
      <c r="L38" s="25"/>
      <c r="M38" s="25"/>
      <c r="N38" s="25"/>
      <c r="O38" s="25"/>
      <c r="P38" s="25"/>
      <c r="Q38" s="27"/>
      <c r="R38" s="25"/>
      <c r="S38" s="27">
        <f>S37</f>
        <v>401.67</v>
      </c>
    </row>
    <row r="39" spans="1:19" ht="30" customHeight="1" x14ac:dyDescent="0.25">
      <c r="A39" s="22"/>
      <c r="B39" s="22" t="s">
        <v>37</v>
      </c>
      <c r="C39" s="22"/>
      <c r="D39" s="22"/>
      <c r="E39" s="22"/>
      <c r="F39" s="22"/>
      <c r="G39" s="24"/>
      <c r="H39" s="22"/>
      <c r="I39" s="22"/>
      <c r="J39" s="22"/>
      <c r="K39" s="22"/>
      <c r="L39" s="22"/>
      <c r="M39" s="22"/>
      <c r="N39" s="22"/>
      <c r="O39" s="22"/>
      <c r="P39" s="22"/>
      <c r="Q39" s="23"/>
      <c r="R39" s="22"/>
      <c r="S39" s="23">
        <v>1484.92</v>
      </c>
    </row>
    <row r="40" spans="1:19" x14ac:dyDescent="0.25">
      <c r="A40" s="25"/>
      <c r="B40" s="25"/>
      <c r="C40" s="25"/>
      <c r="D40" s="25"/>
      <c r="E40" s="25" t="s">
        <v>104</v>
      </c>
      <c r="F40" s="25"/>
      <c r="G40" s="26">
        <v>42217</v>
      </c>
      <c r="H40" s="25"/>
      <c r="I40" s="25"/>
      <c r="J40" s="25"/>
      <c r="K40" s="25" t="s">
        <v>242</v>
      </c>
      <c r="L40" s="25"/>
      <c r="M40" s="25" t="s">
        <v>268</v>
      </c>
      <c r="N40" s="25"/>
      <c r="O40" s="25" t="s">
        <v>97</v>
      </c>
      <c r="P40" s="25"/>
      <c r="Q40" s="27">
        <v>-30</v>
      </c>
      <c r="R40" s="25"/>
      <c r="S40" s="27">
        <f>ROUND(S39+Q40,5)</f>
        <v>1454.92</v>
      </c>
    </row>
    <row r="41" spans="1:19" x14ac:dyDescent="0.25">
      <c r="A41" s="25"/>
      <c r="B41" s="25"/>
      <c r="C41" s="25"/>
      <c r="D41" s="25"/>
      <c r="E41" s="25" t="s">
        <v>106</v>
      </c>
      <c r="F41" s="25"/>
      <c r="G41" s="26">
        <v>42228</v>
      </c>
      <c r="H41" s="25"/>
      <c r="I41" s="25"/>
      <c r="J41" s="25"/>
      <c r="K41" s="25" t="s">
        <v>461</v>
      </c>
      <c r="L41" s="25"/>
      <c r="M41" s="25" t="s">
        <v>488</v>
      </c>
      <c r="N41" s="25"/>
      <c r="O41" s="25" t="s">
        <v>212</v>
      </c>
      <c r="P41" s="25"/>
      <c r="Q41" s="27">
        <v>71.77</v>
      </c>
      <c r="R41" s="25"/>
      <c r="S41" s="27">
        <f>ROUND(S40+Q41,5)</f>
        <v>1526.69</v>
      </c>
    </row>
    <row r="42" spans="1:19" x14ac:dyDescent="0.25">
      <c r="A42" s="25"/>
      <c r="B42" s="25"/>
      <c r="C42" s="25"/>
      <c r="D42" s="25"/>
      <c r="E42" s="25" t="s">
        <v>106</v>
      </c>
      <c r="F42" s="25"/>
      <c r="G42" s="26">
        <v>42246</v>
      </c>
      <c r="H42" s="25"/>
      <c r="I42" s="25"/>
      <c r="J42" s="25"/>
      <c r="K42" s="25" t="s">
        <v>462</v>
      </c>
      <c r="L42" s="25"/>
      <c r="M42" s="25" t="s">
        <v>432</v>
      </c>
      <c r="N42" s="25"/>
      <c r="O42" s="25" t="s">
        <v>212</v>
      </c>
      <c r="P42" s="25"/>
      <c r="Q42" s="27">
        <v>33.68</v>
      </c>
      <c r="R42" s="25"/>
      <c r="S42" s="27">
        <f>ROUND(S41+Q42,5)</f>
        <v>1560.37</v>
      </c>
    </row>
    <row r="43" spans="1:19" ht="15.75" thickBot="1" x14ac:dyDescent="0.3">
      <c r="A43" s="25"/>
      <c r="B43" s="25"/>
      <c r="C43" s="25"/>
      <c r="D43" s="25"/>
      <c r="E43" s="25" t="s">
        <v>106</v>
      </c>
      <c r="F43" s="25"/>
      <c r="G43" s="26">
        <v>42247</v>
      </c>
      <c r="H43" s="25"/>
      <c r="I43" s="25"/>
      <c r="J43" s="25"/>
      <c r="K43" s="25" t="s">
        <v>463</v>
      </c>
      <c r="L43" s="25"/>
      <c r="M43" s="25" t="s">
        <v>432</v>
      </c>
      <c r="N43" s="25"/>
      <c r="O43" s="25" t="s">
        <v>212</v>
      </c>
      <c r="P43" s="25"/>
      <c r="Q43" s="28">
        <v>33.68</v>
      </c>
      <c r="R43" s="25"/>
      <c r="S43" s="28">
        <f>ROUND(S42+Q43,5)</f>
        <v>1594.05</v>
      </c>
    </row>
    <row r="44" spans="1:19" x14ac:dyDescent="0.25">
      <c r="A44" s="25"/>
      <c r="B44" s="25" t="s">
        <v>38</v>
      </c>
      <c r="C44" s="25"/>
      <c r="D44" s="25"/>
      <c r="E44" s="25"/>
      <c r="F44" s="25"/>
      <c r="G44" s="26"/>
      <c r="H44" s="25"/>
      <c r="I44" s="25"/>
      <c r="J44" s="25"/>
      <c r="K44" s="25"/>
      <c r="L44" s="25"/>
      <c r="M44" s="25"/>
      <c r="N44" s="25"/>
      <c r="O44" s="25"/>
      <c r="P44" s="25"/>
      <c r="Q44" s="27">
        <f>ROUND(SUM(Q39:Q43),5)</f>
        <v>109.13</v>
      </c>
      <c r="R44" s="25"/>
      <c r="S44" s="27">
        <f>S43</f>
        <v>1594.05</v>
      </c>
    </row>
    <row r="45" spans="1:19" ht="30" customHeight="1" x14ac:dyDescent="0.25">
      <c r="A45" s="22"/>
      <c r="B45" s="22" t="s">
        <v>39</v>
      </c>
      <c r="C45" s="22"/>
      <c r="D45" s="22"/>
      <c r="E45" s="22"/>
      <c r="F45" s="22"/>
      <c r="G45" s="24"/>
      <c r="H45" s="22"/>
      <c r="I45" s="22"/>
      <c r="J45" s="22"/>
      <c r="K45" s="22"/>
      <c r="L45" s="22"/>
      <c r="M45" s="22"/>
      <c r="N45" s="22"/>
      <c r="O45" s="22"/>
      <c r="P45" s="22"/>
      <c r="Q45" s="23"/>
      <c r="R45" s="22"/>
      <c r="S45" s="23">
        <v>121789.89</v>
      </c>
    </row>
    <row r="46" spans="1:19" x14ac:dyDescent="0.25">
      <c r="A46" s="25"/>
      <c r="B46" s="25"/>
      <c r="C46" s="25"/>
      <c r="D46" s="25"/>
      <c r="E46" s="25" t="s">
        <v>105</v>
      </c>
      <c r="F46" s="25"/>
      <c r="G46" s="26">
        <v>42220</v>
      </c>
      <c r="H46" s="25"/>
      <c r="I46" s="25" t="s">
        <v>445</v>
      </c>
      <c r="J46" s="25"/>
      <c r="K46" s="25" t="s">
        <v>151</v>
      </c>
      <c r="L46" s="25"/>
      <c r="M46" s="25" t="s">
        <v>466</v>
      </c>
      <c r="N46" s="25"/>
      <c r="O46" s="25" t="s">
        <v>33</v>
      </c>
      <c r="P46" s="25"/>
      <c r="Q46" s="27">
        <v>-7287.5</v>
      </c>
      <c r="R46" s="25"/>
      <c r="S46" s="27">
        <f>ROUND(S45+Q46,5)</f>
        <v>114502.39</v>
      </c>
    </row>
    <row r="47" spans="1:19" x14ac:dyDescent="0.25">
      <c r="A47" s="25"/>
      <c r="B47" s="25"/>
      <c r="C47" s="25"/>
      <c r="D47" s="25"/>
      <c r="E47" s="25" t="s">
        <v>105</v>
      </c>
      <c r="F47" s="25"/>
      <c r="G47" s="26">
        <v>42223</v>
      </c>
      <c r="H47" s="25"/>
      <c r="I47" s="25" t="s">
        <v>446</v>
      </c>
      <c r="J47" s="25"/>
      <c r="K47" s="25" t="s">
        <v>237</v>
      </c>
      <c r="L47" s="25"/>
      <c r="M47" s="25" t="s">
        <v>473</v>
      </c>
      <c r="N47" s="25"/>
      <c r="O47" s="25" t="s">
        <v>33</v>
      </c>
      <c r="P47" s="25"/>
      <c r="Q47" s="27">
        <v>-653.88</v>
      </c>
      <c r="R47" s="25"/>
      <c r="S47" s="27">
        <f>ROUND(S46+Q47,5)</f>
        <v>113848.51</v>
      </c>
    </row>
    <row r="48" spans="1:19" x14ac:dyDescent="0.25">
      <c r="A48" s="25"/>
      <c r="B48" s="25"/>
      <c r="C48" s="25"/>
      <c r="D48" s="25"/>
      <c r="E48" s="25" t="s">
        <v>277</v>
      </c>
      <c r="F48" s="25"/>
      <c r="G48" s="26">
        <v>42223</v>
      </c>
      <c r="H48" s="25"/>
      <c r="I48" s="25" t="s">
        <v>446</v>
      </c>
      <c r="J48" s="25"/>
      <c r="K48" s="25" t="s">
        <v>237</v>
      </c>
      <c r="L48" s="25"/>
      <c r="M48" s="25" t="s">
        <v>473</v>
      </c>
      <c r="N48" s="25"/>
      <c r="O48" s="25" t="s">
        <v>33</v>
      </c>
      <c r="P48" s="25"/>
      <c r="Q48" s="27">
        <v>-25</v>
      </c>
      <c r="R48" s="25"/>
      <c r="S48" s="27">
        <f>ROUND(S47+Q48,5)</f>
        <v>113823.51</v>
      </c>
    </row>
    <row r="49" spans="1:19" x14ac:dyDescent="0.25">
      <c r="A49" s="25"/>
      <c r="B49" s="25"/>
      <c r="C49" s="25"/>
      <c r="D49" s="25"/>
      <c r="E49" s="25" t="s">
        <v>105</v>
      </c>
      <c r="F49" s="25"/>
      <c r="G49" s="26">
        <v>42233</v>
      </c>
      <c r="H49" s="25"/>
      <c r="I49" s="25" t="s">
        <v>225</v>
      </c>
      <c r="J49" s="25"/>
      <c r="K49" s="25" t="s">
        <v>239</v>
      </c>
      <c r="L49" s="25"/>
      <c r="M49" s="25" t="s">
        <v>478</v>
      </c>
      <c r="N49" s="25"/>
      <c r="O49" s="25" t="s">
        <v>33</v>
      </c>
      <c r="P49" s="25"/>
      <c r="Q49" s="27">
        <v>-2861.88</v>
      </c>
      <c r="R49" s="25"/>
      <c r="S49" s="27">
        <f>ROUND(S48+Q49,5)</f>
        <v>110961.63</v>
      </c>
    </row>
    <row r="50" spans="1:19" ht="15.75" thickBot="1" x14ac:dyDescent="0.3">
      <c r="A50" s="25"/>
      <c r="B50" s="25"/>
      <c r="C50" s="25"/>
      <c r="D50" s="25"/>
      <c r="E50" s="25" t="s">
        <v>107</v>
      </c>
      <c r="F50" s="25"/>
      <c r="G50" s="26">
        <v>42241</v>
      </c>
      <c r="H50" s="25"/>
      <c r="I50" s="25" t="s">
        <v>447</v>
      </c>
      <c r="J50" s="25"/>
      <c r="K50" s="25" t="s">
        <v>464</v>
      </c>
      <c r="L50" s="25"/>
      <c r="M50" s="25"/>
      <c r="N50" s="25"/>
      <c r="O50" s="25" t="s">
        <v>271</v>
      </c>
      <c r="P50" s="25"/>
      <c r="Q50" s="28">
        <v>975</v>
      </c>
      <c r="R50" s="25"/>
      <c r="S50" s="28">
        <f>ROUND(S49+Q50,5)</f>
        <v>111936.63</v>
      </c>
    </row>
    <row r="51" spans="1:19" x14ac:dyDescent="0.25">
      <c r="A51" s="25"/>
      <c r="B51" s="25" t="s">
        <v>40</v>
      </c>
      <c r="C51" s="25"/>
      <c r="D51" s="25"/>
      <c r="E51" s="25"/>
      <c r="F51" s="25"/>
      <c r="G51" s="26"/>
      <c r="H51" s="25"/>
      <c r="I51" s="25"/>
      <c r="J51" s="25"/>
      <c r="K51" s="25"/>
      <c r="L51" s="25"/>
      <c r="M51" s="25"/>
      <c r="N51" s="25"/>
      <c r="O51" s="25"/>
      <c r="P51" s="25"/>
      <c r="Q51" s="27">
        <f>ROUND(SUM(Q45:Q50),5)</f>
        <v>-9853.26</v>
      </c>
      <c r="R51" s="25"/>
      <c r="S51" s="27">
        <f>S50</f>
        <v>111936.63</v>
      </c>
    </row>
    <row r="52" spans="1:19" ht="30" customHeight="1" x14ac:dyDescent="0.25">
      <c r="A52" s="22"/>
      <c r="B52" s="22" t="s">
        <v>41</v>
      </c>
      <c r="C52" s="22"/>
      <c r="D52" s="22"/>
      <c r="E52" s="22"/>
      <c r="F52" s="22"/>
      <c r="G52" s="24"/>
      <c r="H52" s="22"/>
      <c r="I52" s="22"/>
      <c r="J52" s="22"/>
      <c r="K52" s="22"/>
      <c r="L52" s="22"/>
      <c r="M52" s="22"/>
      <c r="N52" s="22"/>
      <c r="O52" s="22"/>
      <c r="P52" s="22"/>
      <c r="Q52" s="23"/>
      <c r="R52" s="22"/>
      <c r="S52" s="23">
        <v>-20000</v>
      </c>
    </row>
    <row r="53" spans="1:19" x14ac:dyDescent="0.25">
      <c r="A53" s="25"/>
      <c r="B53" s="25" t="s">
        <v>42</v>
      </c>
      <c r="C53" s="25"/>
      <c r="D53" s="25"/>
      <c r="E53" s="25"/>
      <c r="F53" s="25"/>
      <c r="G53" s="26"/>
      <c r="H53" s="25"/>
      <c r="I53" s="25"/>
      <c r="J53" s="25"/>
      <c r="K53" s="25"/>
      <c r="L53" s="25"/>
      <c r="M53" s="25"/>
      <c r="N53" s="25"/>
      <c r="O53" s="25"/>
      <c r="P53" s="25"/>
      <c r="Q53" s="27"/>
      <c r="R53" s="25"/>
      <c r="S53" s="27">
        <f>S52</f>
        <v>-20000</v>
      </c>
    </row>
    <row r="54" spans="1:19" ht="30" customHeight="1" x14ac:dyDescent="0.25">
      <c r="A54" s="22"/>
      <c r="B54" s="22" t="s">
        <v>43</v>
      </c>
      <c r="C54" s="22"/>
      <c r="D54" s="22"/>
      <c r="E54" s="22"/>
      <c r="F54" s="22"/>
      <c r="G54" s="24"/>
      <c r="H54" s="22"/>
      <c r="I54" s="22"/>
      <c r="J54" s="22"/>
      <c r="K54" s="22"/>
      <c r="L54" s="22"/>
      <c r="M54" s="22"/>
      <c r="N54" s="22"/>
      <c r="O54" s="22"/>
      <c r="P54" s="22"/>
      <c r="Q54" s="23"/>
      <c r="R54" s="22"/>
      <c r="S54" s="23">
        <v>2443.5300000000002</v>
      </c>
    </row>
    <row r="55" spans="1:19" x14ac:dyDescent="0.25">
      <c r="A55" s="25"/>
      <c r="B55" s="25" t="s">
        <v>44</v>
      </c>
      <c r="C55" s="25"/>
      <c r="D55" s="25"/>
      <c r="E55" s="25"/>
      <c r="F55" s="25"/>
      <c r="G55" s="26"/>
      <c r="H55" s="25"/>
      <c r="I55" s="25"/>
      <c r="J55" s="25"/>
      <c r="K55" s="25"/>
      <c r="L55" s="25"/>
      <c r="M55" s="25"/>
      <c r="N55" s="25"/>
      <c r="O55" s="25"/>
      <c r="P55" s="25"/>
      <c r="Q55" s="27"/>
      <c r="R55" s="25"/>
      <c r="S55" s="27">
        <f>S54</f>
        <v>2443.5300000000002</v>
      </c>
    </row>
    <row r="56" spans="1:19" ht="30" customHeight="1" x14ac:dyDescent="0.25">
      <c r="A56" s="22"/>
      <c r="B56" s="22" t="s">
        <v>45</v>
      </c>
      <c r="C56" s="22"/>
      <c r="D56" s="22"/>
      <c r="E56" s="22"/>
      <c r="F56" s="22"/>
      <c r="G56" s="24"/>
      <c r="H56" s="22"/>
      <c r="I56" s="22"/>
      <c r="J56" s="22"/>
      <c r="K56" s="22"/>
      <c r="L56" s="22"/>
      <c r="M56" s="22"/>
      <c r="N56" s="22"/>
      <c r="O56" s="22"/>
      <c r="P56" s="22"/>
      <c r="Q56" s="23"/>
      <c r="R56" s="22"/>
      <c r="S56" s="23">
        <v>0</v>
      </c>
    </row>
    <row r="57" spans="1:19" x14ac:dyDescent="0.25">
      <c r="A57" s="25"/>
      <c r="B57" s="25" t="s">
        <v>46</v>
      </c>
      <c r="C57" s="25"/>
      <c r="D57" s="25"/>
      <c r="E57" s="25"/>
      <c r="F57" s="25"/>
      <c r="G57" s="26"/>
      <c r="H57" s="25"/>
      <c r="I57" s="25"/>
      <c r="J57" s="25"/>
      <c r="K57" s="25"/>
      <c r="L57" s="25"/>
      <c r="M57" s="25"/>
      <c r="N57" s="25"/>
      <c r="O57" s="25"/>
      <c r="P57" s="25"/>
      <c r="Q57" s="27"/>
      <c r="R57" s="25"/>
      <c r="S57" s="27">
        <f>S56</f>
        <v>0</v>
      </c>
    </row>
    <row r="58" spans="1:19" ht="30" customHeight="1" x14ac:dyDescent="0.25">
      <c r="A58" s="22"/>
      <c r="B58" s="22" t="s">
        <v>47</v>
      </c>
      <c r="C58" s="22"/>
      <c r="D58" s="22"/>
      <c r="E58" s="22"/>
      <c r="F58" s="22"/>
      <c r="G58" s="24"/>
      <c r="H58" s="22"/>
      <c r="I58" s="22"/>
      <c r="J58" s="22"/>
      <c r="K58" s="22"/>
      <c r="L58" s="22"/>
      <c r="M58" s="22"/>
      <c r="N58" s="22"/>
      <c r="O58" s="22"/>
      <c r="P58" s="22"/>
      <c r="Q58" s="23"/>
      <c r="R58" s="22"/>
      <c r="S58" s="23">
        <v>1416</v>
      </c>
    </row>
    <row r="59" spans="1:19" x14ac:dyDescent="0.25">
      <c r="A59" s="25"/>
      <c r="B59" s="25" t="s">
        <v>48</v>
      </c>
      <c r="C59" s="25"/>
      <c r="D59" s="25"/>
      <c r="E59" s="25"/>
      <c r="F59" s="25"/>
      <c r="G59" s="26"/>
      <c r="H59" s="25"/>
      <c r="I59" s="25"/>
      <c r="J59" s="25"/>
      <c r="K59" s="25"/>
      <c r="L59" s="25"/>
      <c r="M59" s="25"/>
      <c r="N59" s="25"/>
      <c r="O59" s="25"/>
      <c r="P59" s="25"/>
      <c r="Q59" s="27"/>
      <c r="R59" s="25"/>
      <c r="S59" s="27">
        <f>S58</f>
        <v>1416</v>
      </c>
    </row>
    <row r="60" spans="1:19" ht="30" customHeight="1" x14ac:dyDescent="0.25">
      <c r="A60" s="22"/>
      <c r="B60" s="22" t="s">
        <v>49</v>
      </c>
      <c r="C60" s="22"/>
      <c r="D60" s="22"/>
      <c r="E60" s="22"/>
      <c r="F60" s="22"/>
      <c r="G60" s="24"/>
      <c r="H60" s="22"/>
      <c r="I60" s="22"/>
      <c r="J60" s="22"/>
      <c r="K60" s="22"/>
      <c r="L60" s="22"/>
      <c r="M60" s="22"/>
      <c r="N60" s="22"/>
      <c r="O60" s="22"/>
      <c r="P60" s="22"/>
      <c r="Q60" s="23"/>
      <c r="R60" s="22"/>
      <c r="S60" s="23">
        <v>134000.20000000001</v>
      </c>
    </row>
    <row r="61" spans="1:19" x14ac:dyDescent="0.25">
      <c r="A61" s="22"/>
      <c r="B61" s="22"/>
      <c r="C61" s="22" t="s">
        <v>50</v>
      </c>
      <c r="D61" s="22"/>
      <c r="E61" s="22"/>
      <c r="F61" s="22"/>
      <c r="G61" s="24"/>
      <c r="H61" s="22"/>
      <c r="I61" s="22"/>
      <c r="J61" s="22"/>
      <c r="K61" s="22"/>
      <c r="L61" s="22"/>
      <c r="M61" s="22"/>
      <c r="N61" s="22"/>
      <c r="O61" s="22"/>
      <c r="P61" s="22"/>
      <c r="Q61" s="23"/>
      <c r="R61" s="22"/>
      <c r="S61" s="23">
        <v>-190999.8</v>
      </c>
    </row>
    <row r="62" spans="1:19" x14ac:dyDescent="0.25">
      <c r="A62" s="25"/>
      <c r="B62" s="25"/>
      <c r="C62" s="25" t="s">
        <v>51</v>
      </c>
      <c r="D62" s="25"/>
      <c r="E62" s="25"/>
      <c r="F62" s="25"/>
      <c r="G62" s="26"/>
      <c r="H62" s="25"/>
      <c r="I62" s="25"/>
      <c r="J62" s="25"/>
      <c r="K62" s="25"/>
      <c r="L62" s="25"/>
      <c r="M62" s="25"/>
      <c r="N62" s="25"/>
      <c r="O62" s="25"/>
      <c r="P62" s="25"/>
      <c r="Q62" s="27"/>
      <c r="R62" s="25"/>
      <c r="S62" s="27">
        <f>S61</f>
        <v>-190999.8</v>
      </c>
    </row>
    <row r="63" spans="1:19" ht="30" customHeight="1" x14ac:dyDescent="0.25">
      <c r="A63" s="22"/>
      <c r="B63" s="22"/>
      <c r="C63" s="22" t="s">
        <v>52</v>
      </c>
      <c r="D63" s="22"/>
      <c r="E63" s="22"/>
      <c r="F63" s="22"/>
      <c r="G63" s="24"/>
      <c r="H63" s="22"/>
      <c r="I63" s="22"/>
      <c r="J63" s="22"/>
      <c r="K63" s="22"/>
      <c r="L63" s="22"/>
      <c r="M63" s="22"/>
      <c r="N63" s="22"/>
      <c r="O63" s="22"/>
      <c r="P63" s="22"/>
      <c r="Q63" s="23"/>
      <c r="R63" s="22"/>
      <c r="S63" s="23">
        <v>325000</v>
      </c>
    </row>
    <row r="64" spans="1:19" ht="15.75" thickBot="1" x14ac:dyDescent="0.3">
      <c r="A64" s="25"/>
      <c r="B64" s="25"/>
      <c r="C64" s="25" t="s">
        <v>53</v>
      </c>
      <c r="D64" s="25"/>
      <c r="E64" s="25"/>
      <c r="F64" s="25"/>
      <c r="G64" s="26"/>
      <c r="H64" s="25"/>
      <c r="I64" s="25"/>
      <c r="J64" s="25"/>
      <c r="K64" s="25"/>
      <c r="L64" s="25"/>
      <c r="M64" s="25"/>
      <c r="N64" s="25"/>
      <c r="O64" s="25"/>
      <c r="P64" s="25"/>
      <c r="Q64" s="28"/>
      <c r="R64" s="25"/>
      <c r="S64" s="28">
        <f>S63</f>
        <v>325000</v>
      </c>
    </row>
    <row r="65" spans="1:19" ht="30" customHeight="1" x14ac:dyDescent="0.25">
      <c r="A65" s="25"/>
      <c r="B65" s="25" t="s">
        <v>54</v>
      </c>
      <c r="C65" s="25"/>
      <c r="D65" s="25"/>
      <c r="E65" s="25"/>
      <c r="F65" s="25"/>
      <c r="G65" s="26"/>
      <c r="H65" s="25"/>
      <c r="I65" s="25"/>
      <c r="J65" s="25"/>
      <c r="K65" s="25"/>
      <c r="L65" s="25"/>
      <c r="M65" s="25"/>
      <c r="N65" s="25"/>
      <c r="O65" s="25"/>
      <c r="P65" s="25"/>
      <c r="Q65" s="27"/>
      <c r="R65" s="25"/>
      <c r="S65" s="27">
        <f>ROUND(S62+S64,5)</f>
        <v>134000.20000000001</v>
      </c>
    </row>
    <row r="66" spans="1:19" ht="30" customHeight="1" x14ac:dyDescent="0.25">
      <c r="A66" s="22"/>
      <c r="B66" s="22" t="s">
        <v>55</v>
      </c>
      <c r="C66" s="22"/>
      <c r="D66" s="22"/>
      <c r="E66" s="22"/>
      <c r="F66" s="22"/>
      <c r="G66" s="24"/>
      <c r="H66" s="22"/>
      <c r="I66" s="22"/>
      <c r="J66" s="22"/>
      <c r="K66" s="22"/>
      <c r="L66" s="22"/>
      <c r="M66" s="22"/>
      <c r="N66" s="22"/>
      <c r="O66" s="22"/>
      <c r="P66" s="22"/>
      <c r="Q66" s="23"/>
      <c r="R66" s="22"/>
      <c r="S66" s="23">
        <v>-1538.32</v>
      </c>
    </row>
    <row r="67" spans="1:19" x14ac:dyDescent="0.25">
      <c r="A67" s="25"/>
      <c r="B67" s="25" t="s">
        <v>56</v>
      </c>
      <c r="C67" s="25"/>
      <c r="D67" s="25"/>
      <c r="E67" s="25"/>
      <c r="F67" s="25"/>
      <c r="G67" s="26"/>
      <c r="H67" s="25"/>
      <c r="I67" s="25"/>
      <c r="J67" s="25"/>
      <c r="K67" s="25"/>
      <c r="L67" s="25"/>
      <c r="M67" s="25"/>
      <c r="N67" s="25"/>
      <c r="O67" s="25"/>
      <c r="P67" s="25"/>
      <c r="Q67" s="27"/>
      <c r="R67" s="25"/>
      <c r="S67" s="27">
        <f>S66</f>
        <v>-1538.32</v>
      </c>
    </row>
    <row r="68" spans="1:19" ht="30" customHeight="1" x14ac:dyDescent="0.25">
      <c r="A68" s="22"/>
      <c r="B68" s="22" t="s">
        <v>57</v>
      </c>
      <c r="C68" s="22"/>
      <c r="D68" s="22"/>
      <c r="E68" s="22"/>
      <c r="F68" s="22"/>
      <c r="G68" s="24"/>
      <c r="H68" s="22"/>
      <c r="I68" s="22"/>
      <c r="J68" s="22"/>
      <c r="K68" s="22"/>
      <c r="L68" s="22"/>
      <c r="M68" s="22"/>
      <c r="N68" s="22"/>
      <c r="O68" s="22"/>
      <c r="P68" s="22"/>
      <c r="Q68" s="23"/>
      <c r="R68" s="22"/>
      <c r="S68" s="23">
        <v>0</v>
      </c>
    </row>
    <row r="69" spans="1:19" x14ac:dyDescent="0.25">
      <c r="A69" s="25"/>
      <c r="B69" s="25" t="s">
        <v>58</v>
      </c>
      <c r="C69" s="25"/>
      <c r="D69" s="25"/>
      <c r="E69" s="25"/>
      <c r="F69" s="25"/>
      <c r="G69" s="26"/>
      <c r="H69" s="25"/>
      <c r="I69" s="25"/>
      <c r="J69" s="25"/>
      <c r="K69" s="25"/>
      <c r="L69" s="25"/>
      <c r="M69" s="25"/>
      <c r="N69" s="25"/>
      <c r="O69" s="25"/>
      <c r="P69" s="25"/>
      <c r="Q69" s="27"/>
      <c r="R69" s="25"/>
      <c r="S69" s="27">
        <f>S68</f>
        <v>0</v>
      </c>
    </row>
    <row r="70" spans="1:19" ht="30" customHeight="1" x14ac:dyDescent="0.25">
      <c r="A70" s="22"/>
      <c r="B70" s="22" t="s">
        <v>59</v>
      </c>
      <c r="C70" s="22"/>
      <c r="D70" s="22"/>
      <c r="E70" s="22"/>
      <c r="F70" s="22"/>
      <c r="G70" s="24"/>
      <c r="H70" s="22"/>
      <c r="I70" s="22"/>
      <c r="J70" s="22"/>
      <c r="K70" s="22"/>
      <c r="L70" s="22"/>
      <c r="M70" s="22"/>
      <c r="N70" s="22"/>
      <c r="O70" s="22"/>
      <c r="P70" s="22"/>
      <c r="Q70" s="23"/>
      <c r="R70" s="22"/>
      <c r="S70" s="23">
        <v>-56746.03</v>
      </c>
    </row>
    <row r="71" spans="1:19" x14ac:dyDescent="0.25">
      <c r="A71" s="25"/>
      <c r="B71" s="25" t="s">
        <v>60</v>
      </c>
      <c r="C71" s="25"/>
      <c r="D71" s="25"/>
      <c r="E71" s="25"/>
      <c r="F71" s="25"/>
      <c r="G71" s="26"/>
      <c r="H71" s="25"/>
      <c r="I71" s="25"/>
      <c r="J71" s="25"/>
      <c r="K71" s="25"/>
      <c r="L71" s="25"/>
      <c r="M71" s="25"/>
      <c r="N71" s="25"/>
      <c r="O71" s="25"/>
      <c r="P71" s="25"/>
      <c r="Q71" s="27"/>
      <c r="R71" s="25"/>
      <c r="S71" s="27">
        <f>S70</f>
        <v>-56746.03</v>
      </c>
    </row>
    <row r="72" spans="1:19" ht="30" customHeight="1" x14ac:dyDescent="0.25">
      <c r="A72" s="22"/>
      <c r="B72" s="22" t="s">
        <v>61</v>
      </c>
      <c r="C72" s="22"/>
      <c r="D72" s="22"/>
      <c r="E72" s="22"/>
      <c r="F72" s="22"/>
      <c r="G72" s="24"/>
      <c r="H72" s="22"/>
      <c r="I72" s="22"/>
      <c r="J72" s="22"/>
      <c r="K72" s="22"/>
      <c r="L72" s="22"/>
      <c r="M72" s="22"/>
      <c r="N72" s="22"/>
      <c r="O72" s="22"/>
      <c r="P72" s="22"/>
      <c r="Q72" s="23"/>
      <c r="R72" s="22"/>
      <c r="S72" s="23">
        <v>-23168.86</v>
      </c>
    </row>
    <row r="73" spans="1:19" x14ac:dyDescent="0.25">
      <c r="A73" s="25"/>
      <c r="B73" s="25" t="s">
        <v>62</v>
      </c>
      <c r="C73" s="25"/>
      <c r="D73" s="25"/>
      <c r="E73" s="25"/>
      <c r="F73" s="25"/>
      <c r="G73" s="26"/>
      <c r="H73" s="25"/>
      <c r="I73" s="25"/>
      <c r="J73" s="25"/>
      <c r="K73" s="25"/>
      <c r="L73" s="25"/>
      <c r="M73" s="25"/>
      <c r="N73" s="25"/>
      <c r="O73" s="25"/>
      <c r="P73" s="25"/>
      <c r="Q73" s="27"/>
      <c r="R73" s="25"/>
      <c r="S73" s="27">
        <f>S72</f>
        <v>-23168.86</v>
      </c>
    </row>
    <row r="74" spans="1:19" ht="30" customHeight="1" x14ac:dyDescent="0.25">
      <c r="A74" s="22"/>
      <c r="B74" s="22" t="s">
        <v>63</v>
      </c>
      <c r="C74" s="22"/>
      <c r="D74" s="22"/>
      <c r="E74" s="22"/>
      <c r="F74" s="22"/>
      <c r="G74" s="24"/>
      <c r="H74" s="22"/>
      <c r="I74" s="22"/>
      <c r="J74" s="22"/>
      <c r="K74" s="22"/>
      <c r="L74" s="22"/>
      <c r="M74" s="22"/>
      <c r="N74" s="22"/>
      <c r="O74" s="22"/>
      <c r="P74" s="22"/>
      <c r="Q74" s="23"/>
      <c r="R74" s="22"/>
      <c r="S74" s="23">
        <v>-248243.83</v>
      </c>
    </row>
    <row r="75" spans="1:19" x14ac:dyDescent="0.25">
      <c r="A75" s="25"/>
      <c r="B75" s="25" t="s">
        <v>64</v>
      </c>
      <c r="C75" s="25"/>
      <c r="D75" s="25"/>
      <c r="E75" s="25"/>
      <c r="F75" s="25"/>
      <c r="G75" s="26"/>
      <c r="H75" s="25"/>
      <c r="I75" s="25"/>
      <c r="J75" s="25"/>
      <c r="K75" s="25"/>
      <c r="L75" s="25"/>
      <c r="M75" s="25"/>
      <c r="N75" s="25"/>
      <c r="O75" s="25"/>
      <c r="P75" s="25"/>
      <c r="Q75" s="27"/>
      <c r="R75" s="25"/>
      <c r="S75" s="27">
        <f>S74</f>
        <v>-248243.83</v>
      </c>
    </row>
    <row r="76" spans="1:19" ht="30" customHeight="1" x14ac:dyDescent="0.25">
      <c r="A76" s="22"/>
      <c r="B76" s="22" t="s">
        <v>65</v>
      </c>
      <c r="C76" s="22"/>
      <c r="D76" s="22"/>
      <c r="E76" s="22"/>
      <c r="F76" s="22"/>
      <c r="G76" s="24"/>
      <c r="H76" s="22"/>
      <c r="I76" s="22"/>
      <c r="J76" s="22"/>
      <c r="K76" s="22"/>
      <c r="L76" s="22"/>
      <c r="M76" s="22"/>
      <c r="N76" s="22"/>
      <c r="O76" s="22"/>
      <c r="P76" s="22"/>
      <c r="Q76" s="23"/>
      <c r="R76" s="22"/>
      <c r="S76" s="23">
        <v>-6601</v>
      </c>
    </row>
    <row r="77" spans="1:19" x14ac:dyDescent="0.25">
      <c r="A77" s="25"/>
      <c r="B77" s="25" t="s">
        <v>66</v>
      </c>
      <c r="C77" s="25"/>
      <c r="D77" s="25"/>
      <c r="E77" s="25"/>
      <c r="F77" s="25"/>
      <c r="G77" s="26"/>
      <c r="H77" s="25"/>
      <c r="I77" s="25"/>
      <c r="J77" s="25"/>
      <c r="K77" s="25"/>
      <c r="L77" s="25"/>
      <c r="M77" s="25"/>
      <c r="N77" s="25"/>
      <c r="O77" s="25"/>
      <c r="P77" s="25"/>
      <c r="Q77" s="27"/>
      <c r="R77" s="25"/>
      <c r="S77" s="27">
        <f>S76</f>
        <v>-6601</v>
      </c>
    </row>
    <row r="78" spans="1:19" ht="30" customHeight="1" x14ac:dyDescent="0.25">
      <c r="A78" s="22"/>
      <c r="B78" s="22" t="s">
        <v>67</v>
      </c>
      <c r="C78" s="22"/>
      <c r="D78" s="22"/>
      <c r="E78" s="22"/>
      <c r="F78" s="22"/>
      <c r="G78" s="24"/>
      <c r="H78" s="22"/>
      <c r="I78" s="22"/>
      <c r="J78" s="22"/>
      <c r="K78" s="22"/>
      <c r="L78" s="22"/>
      <c r="M78" s="22"/>
      <c r="N78" s="22"/>
      <c r="O78" s="22"/>
      <c r="P78" s="22"/>
      <c r="Q78" s="23"/>
      <c r="R78" s="22"/>
      <c r="S78" s="23">
        <v>243782.47</v>
      </c>
    </row>
    <row r="79" spans="1:19" x14ac:dyDescent="0.25">
      <c r="A79" s="25"/>
      <c r="B79" s="25" t="s">
        <v>68</v>
      </c>
      <c r="C79" s="25"/>
      <c r="D79" s="25"/>
      <c r="E79" s="25"/>
      <c r="F79" s="25"/>
      <c r="G79" s="26"/>
      <c r="H79" s="25"/>
      <c r="I79" s="25"/>
      <c r="J79" s="25"/>
      <c r="K79" s="25"/>
      <c r="L79" s="25"/>
      <c r="M79" s="25"/>
      <c r="N79" s="25"/>
      <c r="O79" s="25"/>
      <c r="P79" s="25"/>
      <c r="Q79" s="27"/>
      <c r="R79" s="25"/>
      <c r="S79" s="27">
        <v>243782.47</v>
      </c>
    </row>
    <row r="80" spans="1:19" ht="30" customHeight="1" x14ac:dyDescent="0.25">
      <c r="A80" s="22"/>
      <c r="B80" s="22" t="s">
        <v>271</v>
      </c>
      <c r="C80" s="22"/>
      <c r="D80" s="22"/>
      <c r="E80" s="22"/>
      <c r="F80" s="22"/>
      <c r="G80" s="24"/>
      <c r="H80" s="22"/>
      <c r="I80" s="22"/>
      <c r="J80" s="22"/>
      <c r="K80" s="22"/>
      <c r="L80" s="22"/>
      <c r="M80" s="22"/>
      <c r="N80" s="22"/>
      <c r="O80" s="22"/>
      <c r="P80" s="22"/>
      <c r="Q80" s="23"/>
      <c r="R80" s="22"/>
      <c r="S80" s="23">
        <v>-21221.75</v>
      </c>
    </row>
    <row r="81" spans="1:19" ht="15.75" thickBot="1" x14ac:dyDescent="0.3">
      <c r="A81" s="21"/>
      <c r="B81" s="21"/>
      <c r="C81" s="21"/>
      <c r="D81" s="21"/>
      <c r="E81" s="25" t="s">
        <v>107</v>
      </c>
      <c r="F81" s="25"/>
      <c r="G81" s="26">
        <v>42241</v>
      </c>
      <c r="H81" s="25"/>
      <c r="I81" s="25" t="s">
        <v>447</v>
      </c>
      <c r="J81" s="25"/>
      <c r="K81" s="25" t="s">
        <v>464</v>
      </c>
      <c r="L81" s="25"/>
      <c r="M81" s="25" t="s">
        <v>489</v>
      </c>
      <c r="N81" s="25"/>
      <c r="O81" s="25" t="s">
        <v>39</v>
      </c>
      <c r="P81" s="25"/>
      <c r="Q81" s="28">
        <v>-975</v>
      </c>
      <c r="R81" s="25"/>
      <c r="S81" s="28">
        <f>ROUND(S80+Q81,5)</f>
        <v>-22196.75</v>
      </c>
    </row>
    <row r="82" spans="1:19" x14ac:dyDescent="0.25">
      <c r="A82" s="25"/>
      <c r="B82" s="25" t="s">
        <v>272</v>
      </c>
      <c r="C82" s="25"/>
      <c r="D82" s="25"/>
      <c r="E82" s="25"/>
      <c r="F82" s="25"/>
      <c r="G82" s="26"/>
      <c r="H82" s="25"/>
      <c r="I82" s="25"/>
      <c r="J82" s="25"/>
      <c r="K82" s="25"/>
      <c r="L82" s="25"/>
      <c r="M82" s="25"/>
      <c r="N82" s="25"/>
      <c r="O82" s="25"/>
      <c r="P82" s="25"/>
      <c r="Q82" s="27">
        <f>ROUND(SUM(Q80:Q81),5)</f>
        <v>-975</v>
      </c>
      <c r="R82" s="25"/>
      <c r="S82" s="27">
        <f>S81</f>
        <v>-22196.75</v>
      </c>
    </row>
    <row r="83" spans="1:19" ht="30" customHeight="1" x14ac:dyDescent="0.25">
      <c r="A83" s="22"/>
      <c r="B83" s="22" t="s">
        <v>213</v>
      </c>
      <c r="C83" s="22"/>
      <c r="D83" s="22"/>
      <c r="E83" s="22"/>
      <c r="F83" s="22"/>
      <c r="G83" s="24"/>
      <c r="H83" s="22"/>
      <c r="I83" s="22"/>
      <c r="J83" s="22"/>
      <c r="K83" s="22"/>
      <c r="L83" s="22"/>
      <c r="M83" s="22"/>
      <c r="N83" s="22"/>
      <c r="O83" s="22"/>
      <c r="P83" s="22"/>
      <c r="Q83" s="23"/>
      <c r="R83" s="22"/>
      <c r="S83" s="23">
        <v>-90</v>
      </c>
    </row>
    <row r="84" spans="1:19" ht="15.75" thickBot="1" x14ac:dyDescent="0.3">
      <c r="A84" s="21"/>
      <c r="B84" s="21"/>
      <c r="C84" s="21"/>
      <c r="D84" s="21"/>
      <c r="E84" s="25" t="s">
        <v>106</v>
      </c>
      <c r="F84" s="25"/>
      <c r="G84" s="26">
        <v>42228</v>
      </c>
      <c r="H84" s="25"/>
      <c r="I84" s="25"/>
      <c r="J84" s="25"/>
      <c r="K84" s="25" t="s">
        <v>461</v>
      </c>
      <c r="L84" s="25"/>
      <c r="M84" s="25" t="s">
        <v>488</v>
      </c>
      <c r="N84" s="25"/>
      <c r="O84" s="25" t="s">
        <v>37</v>
      </c>
      <c r="P84" s="25"/>
      <c r="Q84" s="29">
        <v>-75</v>
      </c>
      <c r="R84" s="25"/>
      <c r="S84" s="29">
        <f>ROUND(S83+Q84,5)</f>
        <v>-165</v>
      </c>
    </row>
    <row r="85" spans="1:19" ht="15.75" thickBot="1" x14ac:dyDescent="0.3">
      <c r="A85" s="25"/>
      <c r="B85" s="25" t="s">
        <v>214</v>
      </c>
      <c r="C85" s="25"/>
      <c r="D85" s="25"/>
      <c r="E85" s="25"/>
      <c r="F85" s="25"/>
      <c r="G85" s="26"/>
      <c r="H85" s="25"/>
      <c r="I85" s="25"/>
      <c r="J85" s="25"/>
      <c r="K85" s="25"/>
      <c r="L85" s="25"/>
      <c r="M85" s="25"/>
      <c r="N85" s="25"/>
      <c r="O85" s="25"/>
      <c r="P85" s="25"/>
      <c r="Q85" s="30">
        <f>ROUND(SUM(Q83:Q84),5)</f>
        <v>-75</v>
      </c>
      <c r="R85" s="25"/>
      <c r="S85" s="30">
        <f>S84</f>
        <v>-165</v>
      </c>
    </row>
    <row r="86" spans="1:19" ht="30" customHeight="1" x14ac:dyDescent="0.25">
      <c r="A86" s="25"/>
      <c r="B86" s="25" t="s">
        <v>215</v>
      </c>
      <c r="C86" s="25"/>
      <c r="D86" s="25"/>
      <c r="E86" s="25"/>
      <c r="F86" s="25"/>
      <c r="G86" s="26"/>
      <c r="H86" s="25"/>
      <c r="I86" s="25"/>
      <c r="J86" s="25"/>
      <c r="K86" s="25"/>
      <c r="L86" s="25"/>
      <c r="M86" s="25"/>
      <c r="N86" s="25"/>
      <c r="O86" s="25"/>
      <c r="P86" s="25"/>
      <c r="Q86" s="27"/>
      <c r="R86" s="25"/>
      <c r="S86" s="27">
        <v>-17770</v>
      </c>
    </row>
    <row r="87" spans="1:19" ht="30" customHeight="1" x14ac:dyDescent="0.25">
      <c r="A87" s="22"/>
      <c r="B87" s="22" t="s">
        <v>273</v>
      </c>
      <c r="C87" s="22"/>
      <c r="D87" s="22"/>
      <c r="E87" s="22"/>
      <c r="F87" s="22"/>
      <c r="G87" s="24"/>
      <c r="H87" s="22"/>
      <c r="I87" s="22"/>
      <c r="J87" s="22"/>
      <c r="K87" s="22"/>
      <c r="L87" s="22"/>
      <c r="M87" s="22"/>
      <c r="N87" s="22"/>
      <c r="O87" s="22"/>
      <c r="P87" s="22"/>
      <c r="Q87" s="23"/>
      <c r="R87" s="22"/>
      <c r="S87" s="23">
        <v>-1809.03</v>
      </c>
    </row>
    <row r="88" spans="1:19" x14ac:dyDescent="0.25">
      <c r="A88" s="25"/>
      <c r="B88" s="25" t="s">
        <v>274</v>
      </c>
      <c r="C88" s="25"/>
      <c r="D88" s="25"/>
      <c r="E88" s="25"/>
      <c r="F88" s="25"/>
      <c r="G88" s="26"/>
      <c r="H88" s="25"/>
      <c r="I88" s="25"/>
      <c r="J88" s="25"/>
      <c r="K88" s="25"/>
      <c r="L88" s="25"/>
      <c r="M88" s="25"/>
      <c r="N88" s="25"/>
      <c r="O88" s="25"/>
      <c r="P88" s="25"/>
      <c r="Q88" s="27"/>
      <c r="R88" s="25"/>
      <c r="S88" s="27">
        <f>S87</f>
        <v>-1809.03</v>
      </c>
    </row>
    <row r="89" spans="1:19" ht="30" customHeight="1" x14ac:dyDescent="0.25">
      <c r="A89" s="22"/>
      <c r="B89" s="22" t="s">
        <v>369</v>
      </c>
      <c r="C89" s="22"/>
      <c r="D89" s="22"/>
      <c r="E89" s="22"/>
      <c r="F89" s="22"/>
      <c r="G89" s="24"/>
      <c r="H89" s="22"/>
      <c r="I89" s="22"/>
      <c r="J89" s="22"/>
      <c r="K89" s="22"/>
      <c r="L89" s="22"/>
      <c r="M89" s="22"/>
      <c r="N89" s="22"/>
      <c r="O89" s="22"/>
      <c r="P89" s="22"/>
      <c r="Q89" s="23"/>
      <c r="R89" s="22"/>
      <c r="S89" s="23">
        <v>-34963</v>
      </c>
    </row>
    <row r="90" spans="1:19" x14ac:dyDescent="0.25">
      <c r="A90" s="25"/>
      <c r="B90" s="25" t="s">
        <v>370</v>
      </c>
      <c r="C90" s="25"/>
      <c r="D90" s="25"/>
      <c r="E90" s="25"/>
      <c r="F90" s="25"/>
      <c r="G90" s="26"/>
      <c r="H90" s="25"/>
      <c r="I90" s="25"/>
      <c r="J90" s="25"/>
      <c r="K90" s="25"/>
      <c r="L90" s="25"/>
      <c r="M90" s="25"/>
      <c r="N90" s="25"/>
      <c r="O90" s="25"/>
      <c r="P90" s="25"/>
      <c r="Q90" s="27"/>
      <c r="R90" s="25"/>
      <c r="S90" s="27">
        <f>S89</f>
        <v>-34963</v>
      </c>
    </row>
    <row r="91" spans="1:19" ht="30" customHeight="1" x14ac:dyDescent="0.25">
      <c r="A91" s="22"/>
      <c r="B91" s="22" t="s">
        <v>69</v>
      </c>
      <c r="C91" s="22"/>
      <c r="D91" s="22"/>
      <c r="E91" s="22"/>
      <c r="F91" s="22"/>
      <c r="G91" s="24"/>
      <c r="H91" s="22"/>
      <c r="I91" s="22"/>
      <c r="J91" s="22"/>
      <c r="K91" s="22"/>
      <c r="L91" s="22"/>
      <c r="M91" s="22"/>
      <c r="N91" s="22"/>
      <c r="O91" s="22"/>
      <c r="P91" s="22"/>
      <c r="Q91" s="23"/>
      <c r="R91" s="22"/>
      <c r="S91" s="23">
        <v>-650</v>
      </c>
    </row>
    <row r="92" spans="1:19" x14ac:dyDescent="0.25">
      <c r="A92" s="25"/>
      <c r="B92" s="25"/>
      <c r="C92" s="25"/>
      <c r="D92" s="25"/>
      <c r="E92" s="25" t="s">
        <v>106</v>
      </c>
      <c r="F92" s="25"/>
      <c r="G92" s="26">
        <v>42246</v>
      </c>
      <c r="H92" s="25"/>
      <c r="I92" s="25"/>
      <c r="J92" s="25"/>
      <c r="K92" s="25" t="s">
        <v>462</v>
      </c>
      <c r="L92" s="25"/>
      <c r="M92" s="25" t="s">
        <v>432</v>
      </c>
      <c r="N92" s="25"/>
      <c r="O92" s="25" t="s">
        <v>37</v>
      </c>
      <c r="P92" s="25"/>
      <c r="Q92" s="27">
        <v>-35</v>
      </c>
      <c r="R92" s="25"/>
      <c r="S92" s="27">
        <f>ROUND(S91+Q92,5)</f>
        <v>-685</v>
      </c>
    </row>
    <row r="93" spans="1:19" ht="15.75" thickBot="1" x14ac:dyDescent="0.3">
      <c r="A93" s="25"/>
      <c r="B93" s="25"/>
      <c r="C93" s="25"/>
      <c r="D93" s="25"/>
      <c r="E93" s="25" t="s">
        <v>106</v>
      </c>
      <c r="F93" s="25"/>
      <c r="G93" s="26">
        <v>42247</v>
      </c>
      <c r="H93" s="25"/>
      <c r="I93" s="25"/>
      <c r="J93" s="25"/>
      <c r="K93" s="25" t="s">
        <v>463</v>
      </c>
      <c r="L93" s="25"/>
      <c r="M93" s="25" t="s">
        <v>432</v>
      </c>
      <c r="N93" s="25"/>
      <c r="O93" s="25" t="s">
        <v>37</v>
      </c>
      <c r="P93" s="25"/>
      <c r="Q93" s="28">
        <v>-35</v>
      </c>
      <c r="R93" s="25"/>
      <c r="S93" s="28">
        <f>ROUND(S92+Q93,5)</f>
        <v>-720</v>
      </c>
    </row>
    <row r="94" spans="1:19" x14ac:dyDescent="0.25">
      <c r="A94" s="25"/>
      <c r="B94" s="25" t="s">
        <v>70</v>
      </c>
      <c r="C94" s="25"/>
      <c r="D94" s="25"/>
      <c r="E94" s="25"/>
      <c r="F94" s="25"/>
      <c r="G94" s="26"/>
      <c r="H94" s="25"/>
      <c r="I94" s="25"/>
      <c r="J94" s="25"/>
      <c r="K94" s="25"/>
      <c r="L94" s="25"/>
      <c r="M94" s="25"/>
      <c r="N94" s="25"/>
      <c r="O94" s="25"/>
      <c r="P94" s="25"/>
      <c r="Q94" s="27">
        <f>ROUND(SUM(Q91:Q93),5)</f>
        <v>-70</v>
      </c>
      <c r="R94" s="25"/>
      <c r="S94" s="27">
        <f>S93</f>
        <v>-720</v>
      </c>
    </row>
    <row r="95" spans="1:19" ht="30" customHeight="1" x14ac:dyDescent="0.25">
      <c r="A95" s="22"/>
      <c r="B95" s="22" t="s">
        <v>71</v>
      </c>
      <c r="C95" s="22"/>
      <c r="D95" s="22"/>
      <c r="E95" s="22"/>
      <c r="F95" s="22"/>
      <c r="G95" s="24"/>
      <c r="H95" s="22"/>
      <c r="I95" s="22"/>
      <c r="J95" s="22"/>
      <c r="K95" s="22"/>
      <c r="L95" s="22"/>
      <c r="M95" s="22"/>
      <c r="N95" s="22"/>
      <c r="O95" s="22"/>
      <c r="P95" s="22"/>
      <c r="Q95" s="23"/>
      <c r="R95" s="22"/>
      <c r="S95" s="23">
        <v>-337500</v>
      </c>
    </row>
    <row r="96" spans="1:19" x14ac:dyDescent="0.25">
      <c r="A96" s="25"/>
      <c r="B96" s="25" t="s">
        <v>72</v>
      </c>
      <c r="C96" s="25"/>
      <c r="D96" s="25"/>
      <c r="E96" s="25"/>
      <c r="F96" s="25"/>
      <c r="G96" s="26"/>
      <c r="H96" s="25"/>
      <c r="I96" s="25"/>
      <c r="J96" s="25"/>
      <c r="K96" s="25"/>
      <c r="L96" s="25"/>
      <c r="M96" s="25"/>
      <c r="N96" s="25"/>
      <c r="O96" s="25"/>
      <c r="P96" s="25"/>
      <c r="Q96" s="27"/>
      <c r="R96" s="25"/>
      <c r="S96" s="27">
        <f>S95</f>
        <v>-337500</v>
      </c>
    </row>
    <row r="97" spans="1:19" ht="30" customHeight="1" x14ac:dyDescent="0.25">
      <c r="A97" s="22"/>
      <c r="B97" s="22" t="s">
        <v>73</v>
      </c>
      <c r="C97" s="22"/>
      <c r="D97" s="22"/>
      <c r="E97" s="22"/>
      <c r="F97" s="22"/>
      <c r="G97" s="24"/>
      <c r="H97" s="22"/>
      <c r="I97" s="22"/>
      <c r="J97" s="22"/>
      <c r="K97" s="22"/>
      <c r="L97" s="22"/>
      <c r="M97" s="22"/>
      <c r="N97" s="22"/>
      <c r="O97" s="22"/>
      <c r="P97" s="22"/>
      <c r="Q97" s="23"/>
      <c r="R97" s="22"/>
      <c r="S97" s="23">
        <v>2533.83</v>
      </c>
    </row>
    <row r="98" spans="1:19" x14ac:dyDescent="0.25">
      <c r="A98" s="22"/>
      <c r="B98" s="22"/>
      <c r="C98" s="22" t="s">
        <v>74</v>
      </c>
      <c r="D98" s="22"/>
      <c r="E98" s="22"/>
      <c r="F98" s="22"/>
      <c r="G98" s="24"/>
      <c r="H98" s="22"/>
      <c r="I98" s="22"/>
      <c r="J98" s="22"/>
      <c r="K98" s="22"/>
      <c r="L98" s="22"/>
      <c r="M98" s="22"/>
      <c r="N98" s="22"/>
      <c r="O98" s="22"/>
      <c r="P98" s="22"/>
      <c r="Q98" s="23"/>
      <c r="R98" s="22"/>
      <c r="S98" s="23">
        <v>1083.83</v>
      </c>
    </row>
    <row r="99" spans="1:19" x14ac:dyDescent="0.25">
      <c r="A99" s="25"/>
      <c r="B99" s="25"/>
      <c r="C99" s="25"/>
      <c r="D99" s="25"/>
      <c r="E99" s="25" t="s">
        <v>104</v>
      </c>
      <c r="F99" s="25"/>
      <c r="G99" s="26">
        <v>42220</v>
      </c>
      <c r="H99" s="25"/>
      <c r="I99" s="25"/>
      <c r="J99" s="25"/>
      <c r="K99" s="25" t="s">
        <v>134</v>
      </c>
      <c r="L99" s="25"/>
      <c r="M99" s="25" t="s">
        <v>208</v>
      </c>
      <c r="N99" s="25"/>
      <c r="O99" s="25" t="s">
        <v>33</v>
      </c>
      <c r="P99" s="25"/>
      <c r="Q99" s="27">
        <v>60.66</v>
      </c>
      <c r="R99" s="25"/>
      <c r="S99" s="27">
        <f>ROUND(S98+Q99,5)</f>
        <v>1144.49</v>
      </c>
    </row>
    <row r="100" spans="1:19" ht="15.75" thickBot="1" x14ac:dyDescent="0.3">
      <c r="A100" s="25"/>
      <c r="B100" s="25"/>
      <c r="C100" s="25"/>
      <c r="D100" s="25"/>
      <c r="E100" s="25" t="s">
        <v>104</v>
      </c>
      <c r="F100" s="25"/>
      <c r="G100" s="26">
        <v>42235</v>
      </c>
      <c r="H100" s="25"/>
      <c r="I100" s="25"/>
      <c r="J100" s="25"/>
      <c r="K100" s="25" t="s">
        <v>458</v>
      </c>
      <c r="L100" s="25"/>
      <c r="M100" s="25" t="s">
        <v>483</v>
      </c>
      <c r="N100" s="25"/>
      <c r="O100" s="25" t="s">
        <v>33</v>
      </c>
      <c r="P100" s="25"/>
      <c r="Q100" s="28">
        <v>60.22</v>
      </c>
      <c r="R100" s="25"/>
      <c r="S100" s="28">
        <f>ROUND(S99+Q100,5)</f>
        <v>1204.71</v>
      </c>
    </row>
    <row r="101" spans="1:19" x14ac:dyDescent="0.25">
      <c r="A101" s="25"/>
      <c r="B101" s="25"/>
      <c r="C101" s="25" t="s">
        <v>75</v>
      </c>
      <c r="D101" s="25"/>
      <c r="E101" s="25"/>
      <c r="F101" s="25"/>
      <c r="G101" s="26"/>
      <c r="H101" s="25"/>
      <c r="I101" s="25"/>
      <c r="J101" s="25"/>
      <c r="K101" s="25"/>
      <c r="L101" s="25"/>
      <c r="M101" s="25"/>
      <c r="N101" s="25"/>
      <c r="O101" s="25"/>
      <c r="P101" s="25"/>
      <c r="Q101" s="27">
        <f>ROUND(SUM(Q98:Q100),5)</f>
        <v>120.88</v>
      </c>
      <c r="R101" s="25"/>
      <c r="S101" s="27">
        <f>S100</f>
        <v>1204.71</v>
      </c>
    </row>
    <row r="102" spans="1:19" ht="30" customHeight="1" x14ac:dyDescent="0.25">
      <c r="A102" s="22"/>
      <c r="B102" s="22"/>
      <c r="C102" s="22" t="s">
        <v>76</v>
      </c>
      <c r="D102" s="22"/>
      <c r="E102" s="22"/>
      <c r="F102" s="22"/>
      <c r="G102" s="24"/>
      <c r="H102" s="22"/>
      <c r="I102" s="22"/>
      <c r="J102" s="22"/>
      <c r="K102" s="22"/>
      <c r="L102" s="22"/>
      <c r="M102" s="22"/>
      <c r="N102" s="22"/>
      <c r="O102" s="22"/>
      <c r="P102" s="22"/>
      <c r="Q102" s="23"/>
      <c r="R102" s="22"/>
      <c r="S102" s="23">
        <v>1300</v>
      </c>
    </row>
    <row r="103" spans="1:19" ht="15.75" thickBot="1" x14ac:dyDescent="0.3">
      <c r="A103" s="21"/>
      <c r="B103" s="21"/>
      <c r="C103" s="21"/>
      <c r="D103" s="21"/>
      <c r="E103" s="25" t="s">
        <v>104</v>
      </c>
      <c r="F103" s="25"/>
      <c r="G103" s="26">
        <v>42236</v>
      </c>
      <c r="H103" s="25"/>
      <c r="I103" s="25"/>
      <c r="J103" s="25"/>
      <c r="K103" s="25" t="s">
        <v>142</v>
      </c>
      <c r="L103" s="25"/>
      <c r="M103" s="25" t="s">
        <v>209</v>
      </c>
      <c r="N103" s="25"/>
      <c r="O103" s="25" t="s">
        <v>33</v>
      </c>
      <c r="P103" s="25"/>
      <c r="Q103" s="28">
        <v>300</v>
      </c>
      <c r="R103" s="25"/>
      <c r="S103" s="28">
        <f>ROUND(S102+Q103,5)</f>
        <v>1600</v>
      </c>
    </row>
    <row r="104" spans="1:19" x14ac:dyDescent="0.25">
      <c r="A104" s="25"/>
      <c r="B104" s="25"/>
      <c r="C104" s="25" t="s">
        <v>77</v>
      </c>
      <c r="D104" s="25"/>
      <c r="E104" s="25"/>
      <c r="F104" s="25"/>
      <c r="G104" s="26"/>
      <c r="H104" s="25"/>
      <c r="I104" s="25"/>
      <c r="J104" s="25"/>
      <c r="K104" s="25"/>
      <c r="L104" s="25"/>
      <c r="M104" s="25"/>
      <c r="N104" s="25"/>
      <c r="O104" s="25"/>
      <c r="P104" s="25"/>
      <c r="Q104" s="27">
        <f>ROUND(SUM(Q102:Q103),5)</f>
        <v>300</v>
      </c>
      <c r="R104" s="25"/>
      <c r="S104" s="27">
        <f>S103</f>
        <v>1600</v>
      </c>
    </row>
    <row r="105" spans="1:19" ht="30" customHeight="1" x14ac:dyDescent="0.25">
      <c r="A105" s="22"/>
      <c r="B105" s="22"/>
      <c r="C105" s="22" t="s">
        <v>371</v>
      </c>
      <c r="D105" s="22"/>
      <c r="E105" s="22"/>
      <c r="F105" s="22"/>
      <c r="G105" s="24"/>
      <c r="H105" s="22"/>
      <c r="I105" s="22"/>
      <c r="J105" s="22"/>
      <c r="K105" s="22"/>
      <c r="L105" s="22"/>
      <c r="M105" s="22"/>
      <c r="N105" s="22"/>
      <c r="O105" s="22"/>
      <c r="P105" s="22"/>
      <c r="Q105" s="23"/>
      <c r="R105" s="22"/>
      <c r="S105" s="23">
        <v>150</v>
      </c>
    </row>
    <row r="106" spans="1:19" ht="15.75" thickBot="1" x14ac:dyDescent="0.3">
      <c r="A106" s="21"/>
      <c r="B106" s="21"/>
      <c r="C106" s="21"/>
      <c r="D106" s="21"/>
      <c r="E106" s="25" t="s">
        <v>104</v>
      </c>
      <c r="F106" s="25"/>
      <c r="G106" s="26">
        <v>42243</v>
      </c>
      <c r="H106" s="25"/>
      <c r="I106" s="25"/>
      <c r="J106" s="25"/>
      <c r="K106" s="25" t="s">
        <v>460</v>
      </c>
      <c r="L106" s="25"/>
      <c r="M106" s="25" t="s">
        <v>486</v>
      </c>
      <c r="N106" s="25"/>
      <c r="O106" s="25" t="s">
        <v>33</v>
      </c>
      <c r="P106" s="25"/>
      <c r="Q106" s="28">
        <v>86.67</v>
      </c>
      <c r="R106" s="25"/>
      <c r="S106" s="28">
        <f>ROUND(S105+Q106,5)</f>
        <v>236.67</v>
      </c>
    </row>
    <row r="107" spans="1:19" x14ac:dyDescent="0.25">
      <c r="A107" s="25"/>
      <c r="B107" s="25"/>
      <c r="C107" s="25" t="s">
        <v>372</v>
      </c>
      <c r="D107" s="25"/>
      <c r="E107" s="25"/>
      <c r="F107" s="25"/>
      <c r="G107" s="26"/>
      <c r="H107" s="25"/>
      <c r="I107" s="25"/>
      <c r="J107" s="25"/>
      <c r="K107" s="25"/>
      <c r="L107" s="25"/>
      <c r="M107" s="25"/>
      <c r="N107" s="25"/>
      <c r="O107" s="25"/>
      <c r="P107" s="25"/>
      <c r="Q107" s="27">
        <f>ROUND(SUM(Q105:Q106),5)</f>
        <v>86.67</v>
      </c>
      <c r="R107" s="25"/>
      <c r="S107" s="27">
        <f>S106</f>
        <v>236.67</v>
      </c>
    </row>
    <row r="108" spans="1:19" ht="30" customHeight="1" x14ac:dyDescent="0.25">
      <c r="A108" s="22"/>
      <c r="B108" s="22"/>
      <c r="C108" s="22" t="s">
        <v>436</v>
      </c>
      <c r="D108" s="22"/>
      <c r="E108" s="22"/>
      <c r="F108" s="22"/>
      <c r="G108" s="24"/>
      <c r="H108" s="22"/>
      <c r="I108" s="22"/>
      <c r="J108" s="22"/>
      <c r="K108" s="22"/>
      <c r="L108" s="22"/>
      <c r="M108" s="22"/>
      <c r="N108" s="22"/>
      <c r="O108" s="22"/>
      <c r="P108" s="22"/>
      <c r="Q108" s="23"/>
      <c r="R108" s="22"/>
      <c r="S108" s="23">
        <v>0</v>
      </c>
    </row>
    <row r="109" spans="1:19" x14ac:dyDescent="0.25">
      <c r="A109" s="22"/>
      <c r="B109" s="22"/>
      <c r="C109" s="22"/>
      <c r="D109" s="22" t="s">
        <v>437</v>
      </c>
      <c r="E109" s="22"/>
      <c r="F109" s="22"/>
      <c r="G109" s="24"/>
      <c r="H109" s="22"/>
      <c r="I109" s="22"/>
      <c r="J109" s="22"/>
      <c r="K109" s="22"/>
      <c r="L109" s="22"/>
      <c r="M109" s="22"/>
      <c r="N109" s="22"/>
      <c r="O109" s="22"/>
      <c r="P109" s="22"/>
      <c r="Q109" s="23"/>
      <c r="R109" s="22"/>
      <c r="S109" s="23">
        <v>0</v>
      </c>
    </row>
    <row r="110" spans="1:19" ht="15.75" thickBot="1" x14ac:dyDescent="0.3">
      <c r="A110" s="21"/>
      <c r="B110" s="21"/>
      <c r="C110" s="21"/>
      <c r="D110" s="21"/>
      <c r="E110" s="25" t="s">
        <v>104</v>
      </c>
      <c r="F110" s="25"/>
      <c r="G110" s="26">
        <v>42226</v>
      </c>
      <c r="H110" s="25"/>
      <c r="I110" s="25"/>
      <c r="J110" s="25"/>
      <c r="K110" s="25" t="s">
        <v>453</v>
      </c>
      <c r="L110" s="25"/>
      <c r="M110" s="25" t="s">
        <v>475</v>
      </c>
      <c r="N110" s="25"/>
      <c r="O110" s="25" t="s">
        <v>33</v>
      </c>
      <c r="P110" s="25"/>
      <c r="Q110" s="28">
        <v>7500</v>
      </c>
      <c r="R110" s="25"/>
      <c r="S110" s="28">
        <f>ROUND(S109+Q110,5)</f>
        <v>7500</v>
      </c>
    </row>
    <row r="111" spans="1:19" x14ac:dyDescent="0.25">
      <c r="A111" s="25"/>
      <c r="B111" s="25"/>
      <c r="C111" s="25"/>
      <c r="D111" s="25" t="s">
        <v>438</v>
      </c>
      <c r="E111" s="25"/>
      <c r="F111" s="25"/>
      <c r="G111" s="26"/>
      <c r="H111" s="25"/>
      <c r="I111" s="25"/>
      <c r="J111" s="25"/>
      <c r="K111" s="25"/>
      <c r="L111" s="25"/>
      <c r="M111" s="25"/>
      <c r="N111" s="25"/>
      <c r="O111" s="25"/>
      <c r="P111" s="25"/>
      <c r="Q111" s="27">
        <f>ROUND(SUM(Q109:Q110),5)</f>
        <v>7500</v>
      </c>
      <c r="R111" s="25"/>
      <c r="S111" s="27">
        <f>S110</f>
        <v>7500</v>
      </c>
    </row>
    <row r="112" spans="1:19" ht="30" customHeight="1" x14ac:dyDescent="0.25">
      <c r="A112" s="22"/>
      <c r="B112" s="22"/>
      <c r="C112" s="22"/>
      <c r="D112" s="22" t="s">
        <v>439</v>
      </c>
      <c r="E112" s="22"/>
      <c r="F112" s="22"/>
      <c r="G112" s="24"/>
      <c r="H112" s="22"/>
      <c r="I112" s="22"/>
      <c r="J112" s="22"/>
      <c r="K112" s="22"/>
      <c r="L112" s="22"/>
      <c r="M112" s="22"/>
      <c r="N112" s="22"/>
      <c r="O112" s="22"/>
      <c r="P112" s="22"/>
      <c r="Q112" s="23"/>
      <c r="R112" s="22"/>
      <c r="S112" s="23">
        <v>0</v>
      </c>
    </row>
    <row r="113" spans="1:19" ht="15.75" thickBot="1" x14ac:dyDescent="0.3">
      <c r="A113" s="21"/>
      <c r="B113" s="21"/>
      <c r="C113" s="21"/>
      <c r="D113" s="21"/>
      <c r="E113" s="25" t="s">
        <v>104</v>
      </c>
      <c r="F113" s="25"/>
      <c r="G113" s="26">
        <v>42217</v>
      </c>
      <c r="H113" s="25"/>
      <c r="I113" s="25" t="s">
        <v>444</v>
      </c>
      <c r="J113" s="25"/>
      <c r="K113" s="25" t="s">
        <v>448</v>
      </c>
      <c r="L113" s="25"/>
      <c r="M113" s="25" t="s">
        <v>465</v>
      </c>
      <c r="N113" s="25"/>
      <c r="O113" s="25" t="s">
        <v>33</v>
      </c>
      <c r="P113" s="25"/>
      <c r="Q113" s="28">
        <v>75</v>
      </c>
      <c r="R113" s="25"/>
      <c r="S113" s="28">
        <f>ROUND(S112+Q113,5)</f>
        <v>75</v>
      </c>
    </row>
    <row r="114" spans="1:19" x14ac:dyDescent="0.25">
      <c r="A114" s="25"/>
      <c r="B114" s="25"/>
      <c r="C114" s="25"/>
      <c r="D114" s="25" t="s">
        <v>440</v>
      </c>
      <c r="E114" s="25"/>
      <c r="F114" s="25"/>
      <c r="G114" s="26"/>
      <c r="H114" s="25"/>
      <c r="I114" s="25"/>
      <c r="J114" s="25"/>
      <c r="K114" s="25"/>
      <c r="L114" s="25"/>
      <c r="M114" s="25"/>
      <c r="N114" s="25"/>
      <c r="O114" s="25"/>
      <c r="P114" s="25"/>
      <c r="Q114" s="27">
        <f>ROUND(SUM(Q112:Q113),5)</f>
        <v>75</v>
      </c>
      <c r="R114" s="25"/>
      <c r="S114" s="27">
        <f>S113</f>
        <v>75</v>
      </c>
    </row>
    <row r="115" spans="1:19" ht="30" customHeight="1" x14ac:dyDescent="0.25">
      <c r="A115" s="22"/>
      <c r="B115" s="22"/>
      <c r="C115" s="22"/>
      <c r="D115" s="22" t="s">
        <v>441</v>
      </c>
      <c r="E115" s="22"/>
      <c r="F115" s="22"/>
      <c r="G115" s="24"/>
      <c r="H115" s="22"/>
      <c r="I115" s="22"/>
      <c r="J115" s="22"/>
      <c r="K115" s="22"/>
      <c r="L115" s="22"/>
      <c r="M115" s="22"/>
      <c r="N115" s="22"/>
      <c r="O115" s="22"/>
      <c r="P115" s="22"/>
      <c r="Q115" s="23"/>
      <c r="R115" s="22"/>
      <c r="S115" s="23">
        <v>0</v>
      </c>
    </row>
    <row r="116" spans="1:19" ht="15.75" thickBot="1" x14ac:dyDescent="0.3">
      <c r="A116" s="21"/>
      <c r="B116" s="21"/>
      <c r="C116" s="21"/>
      <c r="D116" s="21"/>
      <c r="E116" s="25" t="s">
        <v>104</v>
      </c>
      <c r="F116" s="25"/>
      <c r="G116" s="26">
        <v>42236</v>
      </c>
      <c r="H116" s="25"/>
      <c r="I116" s="25"/>
      <c r="J116" s="25"/>
      <c r="K116" s="25" t="s">
        <v>459</v>
      </c>
      <c r="L116" s="25"/>
      <c r="M116" s="25" t="s">
        <v>485</v>
      </c>
      <c r="N116" s="25"/>
      <c r="O116" s="25" t="s">
        <v>33</v>
      </c>
      <c r="P116" s="25"/>
      <c r="Q116" s="29">
        <v>16.16</v>
      </c>
      <c r="R116" s="25"/>
      <c r="S116" s="29">
        <f>ROUND(S115+Q116,5)</f>
        <v>16.16</v>
      </c>
    </row>
    <row r="117" spans="1:19" ht="15.75" thickBot="1" x14ac:dyDescent="0.3">
      <c r="A117" s="25"/>
      <c r="B117" s="25"/>
      <c r="C117" s="25"/>
      <c r="D117" s="25" t="s">
        <v>442</v>
      </c>
      <c r="E117" s="25"/>
      <c r="F117" s="25"/>
      <c r="G117" s="26"/>
      <c r="H117" s="25"/>
      <c r="I117" s="25"/>
      <c r="J117" s="25"/>
      <c r="K117" s="25"/>
      <c r="L117" s="25"/>
      <c r="M117" s="25"/>
      <c r="N117" s="25"/>
      <c r="O117" s="25"/>
      <c r="P117" s="25"/>
      <c r="Q117" s="31">
        <f>ROUND(SUM(Q115:Q116),5)</f>
        <v>16.16</v>
      </c>
      <c r="R117" s="25"/>
      <c r="S117" s="31">
        <f>S116</f>
        <v>16.16</v>
      </c>
    </row>
    <row r="118" spans="1:19" ht="30" customHeight="1" thickBot="1" x14ac:dyDescent="0.3">
      <c r="A118" s="25"/>
      <c r="B118" s="25"/>
      <c r="C118" s="25" t="s">
        <v>443</v>
      </c>
      <c r="D118" s="25"/>
      <c r="E118" s="25"/>
      <c r="F118" s="25"/>
      <c r="G118" s="26"/>
      <c r="H118" s="25"/>
      <c r="I118" s="25"/>
      <c r="J118" s="25"/>
      <c r="K118" s="25"/>
      <c r="L118" s="25"/>
      <c r="M118" s="25"/>
      <c r="N118" s="25"/>
      <c r="O118" s="25"/>
      <c r="P118" s="25"/>
      <c r="Q118" s="30">
        <f>ROUND(Q111+Q114+Q117,5)</f>
        <v>7591.16</v>
      </c>
      <c r="R118" s="25"/>
      <c r="S118" s="30">
        <f>ROUND(S111+S114+S117,5)</f>
        <v>7591.16</v>
      </c>
    </row>
    <row r="119" spans="1:19" ht="30" customHeight="1" x14ac:dyDescent="0.25">
      <c r="A119" s="25"/>
      <c r="B119" s="25" t="s">
        <v>78</v>
      </c>
      <c r="C119" s="25"/>
      <c r="D119" s="25"/>
      <c r="E119" s="25"/>
      <c r="F119" s="25"/>
      <c r="G119" s="26"/>
      <c r="H119" s="25"/>
      <c r="I119" s="25"/>
      <c r="J119" s="25"/>
      <c r="K119" s="25"/>
      <c r="L119" s="25"/>
      <c r="M119" s="25"/>
      <c r="N119" s="25"/>
      <c r="O119" s="25"/>
      <c r="P119" s="25"/>
      <c r="Q119" s="27">
        <f>ROUND(Q101+Q104+Q107+Q118,5)</f>
        <v>8098.71</v>
      </c>
      <c r="R119" s="25"/>
      <c r="S119" s="27">
        <f>ROUND(S101+S104+S107+S118,5)</f>
        <v>10632.54</v>
      </c>
    </row>
    <row r="120" spans="1:19" ht="30" customHeight="1" x14ac:dyDescent="0.25">
      <c r="A120" s="22"/>
      <c r="B120" s="22" t="s">
        <v>79</v>
      </c>
      <c r="C120" s="22"/>
      <c r="D120" s="22"/>
      <c r="E120" s="22"/>
      <c r="F120" s="22"/>
      <c r="G120" s="24"/>
      <c r="H120" s="22"/>
      <c r="I120" s="22"/>
      <c r="J120" s="22"/>
      <c r="K120" s="22"/>
      <c r="L120" s="22"/>
      <c r="M120" s="22"/>
      <c r="N120" s="22"/>
      <c r="O120" s="22"/>
      <c r="P120" s="22"/>
      <c r="Q120" s="23"/>
      <c r="R120" s="22"/>
      <c r="S120" s="23">
        <v>48000</v>
      </c>
    </row>
    <row r="121" spans="1:19" x14ac:dyDescent="0.25">
      <c r="A121" s="25"/>
      <c r="B121" s="25" t="s">
        <v>80</v>
      </c>
      <c r="C121" s="25"/>
      <c r="D121" s="25"/>
      <c r="E121" s="25"/>
      <c r="F121" s="25"/>
      <c r="G121" s="26"/>
      <c r="H121" s="25"/>
      <c r="I121" s="25"/>
      <c r="J121" s="25"/>
      <c r="K121" s="25"/>
      <c r="L121" s="25"/>
      <c r="M121" s="25"/>
      <c r="N121" s="25"/>
      <c r="O121" s="25"/>
      <c r="P121" s="25"/>
      <c r="Q121" s="27"/>
      <c r="R121" s="25"/>
      <c r="S121" s="27">
        <f>S120</f>
        <v>48000</v>
      </c>
    </row>
    <row r="122" spans="1:19" ht="30" customHeight="1" x14ac:dyDescent="0.25">
      <c r="A122" s="22"/>
      <c r="B122" s="22" t="s">
        <v>81</v>
      </c>
      <c r="C122" s="22"/>
      <c r="D122" s="22"/>
      <c r="E122" s="22"/>
      <c r="F122" s="22"/>
      <c r="G122" s="24"/>
      <c r="H122" s="22"/>
      <c r="I122" s="22"/>
      <c r="J122" s="22"/>
      <c r="K122" s="22"/>
      <c r="L122" s="22"/>
      <c r="M122" s="22"/>
      <c r="N122" s="22"/>
      <c r="O122" s="22"/>
      <c r="P122" s="22"/>
      <c r="Q122" s="23"/>
      <c r="R122" s="22"/>
      <c r="S122" s="23">
        <v>35599.61</v>
      </c>
    </row>
    <row r="123" spans="1:19" x14ac:dyDescent="0.25">
      <c r="A123" s="22"/>
      <c r="B123" s="22"/>
      <c r="C123" s="22" t="s">
        <v>82</v>
      </c>
      <c r="D123" s="22"/>
      <c r="E123" s="22"/>
      <c r="F123" s="22"/>
      <c r="G123" s="24"/>
      <c r="H123" s="22"/>
      <c r="I123" s="22"/>
      <c r="J123" s="22"/>
      <c r="K123" s="22"/>
      <c r="L123" s="22"/>
      <c r="M123" s="22"/>
      <c r="N123" s="22"/>
      <c r="O123" s="22"/>
      <c r="P123" s="22"/>
      <c r="Q123" s="23"/>
      <c r="R123" s="22"/>
      <c r="S123" s="23">
        <v>255</v>
      </c>
    </row>
    <row r="124" spans="1:19" x14ac:dyDescent="0.25">
      <c r="A124" s="25"/>
      <c r="B124" s="25"/>
      <c r="C124" s="25" t="s">
        <v>83</v>
      </c>
      <c r="D124" s="25"/>
      <c r="E124" s="25"/>
      <c r="F124" s="25"/>
      <c r="G124" s="26"/>
      <c r="H124" s="25"/>
      <c r="I124" s="25"/>
      <c r="J124" s="25"/>
      <c r="K124" s="25"/>
      <c r="L124" s="25"/>
      <c r="M124" s="25"/>
      <c r="N124" s="25"/>
      <c r="O124" s="25"/>
      <c r="P124" s="25"/>
      <c r="Q124" s="27"/>
      <c r="R124" s="25"/>
      <c r="S124" s="27">
        <f>S123</f>
        <v>255</v>
      </c>
    </row>
    <row r="125" spans="1:19" ht="30" customHeight="1" x14ac:dyDescent="0.25">
      <c r="A125" s="22"/>
      <c r="B125" s="22"/>
      <c r="C125" s="22" t="s">
        <v>275</v>
      </c>
      <c r="D125" s="22"/>
      <c r="E125" s="22"/>
      <c r="F125" s="22"/>
      <c r="G125" s="24"/>
      <c r="H125" s="22"/>
      <c r="I125" s="22"/>
      <c r="J125" s="22"/>
      <c r="K125" s="22"/>
      <c r="L125" s="22"/>
      <c r="M125" s="22"/>
      <c r="N125" s="22"/>
      <c r="O125" s="22"/>
      <c r="P125" s="22"/>
      <c r="Q125" s="23"/>
      <c r="R125" s="22"/>
      <c r="S125" s="23">
        <v>677.62</v>
      </c>
    </row>
    <row r="126" spans="1:19" x14ac:dyDescent="0.25">
      <c r="A126" s="25"/>
      <c r="B126" s="25"/>
      <c r="C126" s="25" t="s">
        <v>276</v>
      </c>
      <c r="D126" s="25"/>
      <c r="E126" s="25"/>
      <c r="F126" s="25"/>
      <c r="G126" s="26"/>
      <c r="H126" s="25"/>
      <c r="I126" s="25"/>
      <c r="J126" s="25"/>
      <c r="K126" s="25"/>
      <c r="L126" s="25"/>
      <c r="M126" s="25"/>
      <c r="N126" s="25"/>
      <c r="O126" s="25"/>
      <c r="P126" s="25"/>
      <c r="Q126" s="27"/>
      <c r="R126" s="25"/>
      <c r="S126" s="27">
        <f>S125</f>
        <v>677.62</v>
      </c>
    </row>
    <row r="127" spans="1:19" ht="30" customHeight="1" x14ac:dyDescent="0.25">
      <c r="A127" s="22"/>
      <c r="B127" s="22"/>
      <c r="C127" s="22" t="s">
        <v>84</v>
      </c>
      <c r="D127" s="22"/>
      <c r="E127" s="22"/>
      <c r="F127" s="22"/>
      <c r="G127" s="24"/>
      <c r="H127" s="22"/>
      <c r="I127" s="22"/>
      <c r="J127" s="22"/>
      <c r="K127" s="22"/>
      <c r="L127" s="22"/>
      <c r="M127" s="22"/>
      <c r="N127" s="22"/>
      <c r="O127" s="22"/>
      <c r="P127" s="22"/>
      <c r="Q127" s="23"/>
      <c r="R127" s="22"/>
      <c r="S127" s="23">
        <v>5243.09</v>
      </c>
    </row>
    <row r="128" spans="1:19" ht="15.75" thickBot="1" x14ac:dyDescent="0.3">
      <c r="A128" s="21"/>
      <c r="B128" s="21"/>
      <c r="C128" s="21"/>
      <c r="D128" s="21"/>
      <c r="E128" s="25" t="s">
        <v>104</v>
      </c>
      <c r="F128" s="25"/>
      <c r="G128" s="26">
        <v>42221</v>
      </c>
      <c r="H128" s="25"/>
      <c r="I128" s="25"/>
      <c r="J128" s="25"/>
      <c r="K128" s="25" t="s">
        <v>450</v>
      </c>
      <c r="L128" s="25"/>
      <c r="M128" s="25" t="s">
        <v>468</v>
      </c>
      <c r="N128" s="25"/>
      <c r="O128" s="25" t="s">
        <v>33</v>
      </c>
      <c r="P128" s="25"/>
      <c r="Q128" s="28">
        <v>106.2</v>
      </c>
      <c r="R128" s="25"/>
      <c r="S128" s="28">
        <f>ROUND(S127+Q128,5)</f>
        <v>5349.29</v>
      </c>
    </row>
    <row r="129" spans="1:19" x14ac:dyDescent="0.25">
      <c r="A129" s="25"/>
      <c r="B129" s="25"/>
      <c r="C129" s="25" t="s">
        <v>85</v>
      </c>
      <c r="D129" s="25"/>
      <c r="E129" s="25"/>
      <c r="F129" s="25"/>
      <c r="G129" s="26"/>
      <c r="H129" s="25"/>
      <c r="I129" s="25"/>
      <c r="J129" s="25"/>
      <c r="K129" s="25"/>
      <c r="L129" s="25"/>
      <c r="M129" s="25"/>
      <c r="N129" s="25"/>
      <c r="O129" s="25"/>
      <c r="P129" s="25"/>
      <c r="Q129" s="27">
        <f>ROUND(SUM(Q127:Q128),5)</f>
        <v>106.2</v>
      </c>
      <c r="R129" s="25"/>
      <c r="S129" s="27">
        <f>S128</f>
        <v>5349.29</v>
      </c>
    </row>
    <row r="130" spans="1:19" ht="30" customHeight="1" x14ac:dyDescent="0.25">
      <c r="A130" s="22"/>
      <c r="B130" s="22"/>
      <c r="C130" s="22" t="s">
        <v>217</v>
      </c>
      <c r="D130" s="22"/>
      <c r="E130" s="22"/>
      <c r="F130" s="22"/>
      <c r="G130" s="24"/>
      <c r="H130" s="22"/>
      <c r="I130" s="22"/>
      <c r="J130" s="22"/>
      <c r="K130" s="22"/>
      <c r="L130" s="22"/>
      <c r="M130" s="22"/>
      <c r="N130" s="22"/>
      <c r="O130" s="22"/>
      <c r="P130" s="22"/>
      <c r="Q130" s="23"/>
      <c r="R130" s="22"/>
      <c r="S130" s="23">
        <v>29423.9</v>
      </c>
    </row>
    <row r="131" spans="1:19" ht="15.75" thickBot="1" x14ac:dyDescent="0.3">
      <c r="A131" s="25"/>
      <c r="B131" s="25"/>
      <c r="C131" s="25" t="s">
        <v>218</v>
      </c>
      <c r="D131" s="25"/>
      <c r="E131" s="25"/>
      <c r="F131" s="25"/>
      <c r="G131" s="26"/>
      <c r="H131" s="25"/>
      <c r="I131" s="25"/>
      <c r="J131" s="25"/>
      <c r="K131" s="25"/>
      <c r="L131" s="25"/>
      <c r="M131" s="25"/>
      <c r="N131" s="25"/>
      <c r="O131" s="25"/>
      <c r="P131" s="25"/>
      <c r="Q131" s="28"/>
      <c r="R131" s="25"/>
      <c r="S131" s="28">
        <f>S130</f>
        <v>29423.9</v>
      </c>
    </row>
    <row r="132" spans="1:19" ht="30" customHeight="1" x14ac:dyDescent="0.25">
      <c r="A132" s="25"/>
      <c r="B132" s="25" t="s">
        <v>86</v>
      </c>
      <c r="C132" s="25"/>
      <c r="D132" s="25"/>
      <c r="E132" s="25"/>
      <c r="F132" s="25"/>
      <c r="G132" s="26"/>
      <c r="H132" s="25"/>
      <c r="I132" s="25"/>
      <c r="J132" s="25"/>
      <c r="K132" s="25"/>
      <c r="L132" s="25"/>
      <c r="M132" s="25"/>
      <c r="N132" s="25"/>
      <c r="O132" s="25"/>
      <c r="P132" s="25"/>
      <c r="Q132" s="27">
        <f>ROUND(Q124+Q126+Q129+Q131,5)</f>
        <v>106.2</v>
      </c>
      <c r="R132" s="25"/>
      <c r="S132" s="27">
        <f>ROUND(S124+S126+S129+S131,5)</f>
        <v>35705.81</v>
      </c>
    </row>
    <row r="133" spans="1:19" ht="30" customHeight="1" x14ac:dyDescent="0.25">
      <c r="A133" s="22"/>
      <c r="B133" s="22" t="s">
        <v>87</v>
      </c>
      <c r="C133" s="22"/>
      <c r="D133" s="22"/>
      <c r="E133" s="22"/>
      <c r="F133" s="22"/>
      <c r="G133" s="24"/>
      <c r="H133" s="22"/>
      <c r="I133" s="22"/>
      <c r="J133" s="22"/>
      <c r="K133" s="22"/>
      <c r="L133" s="22"/>
      <c r="M133" s="22"/>
      <c r="N133" s="22"/>
      <c r="O133" s="22"/>
      <c r="P133" s="22"/>
      <c r="Q133" s="23"/>
      <c r="R133" s="22"/>
      <c r="S133" s="23">
        <v>1858.26</v>
      </c>
    </row>
    <row r="134" spans="1:19" x14ac:dyDescent="0.25">
      <c r="A134" s="22"/>
      <c r="B134" s="22"/>
      <c r="C134" s="22" t="s">
        <v>88</v>
      </c>
      <c r="D134" s="22"/>
      <c r="E134" s="22"/>
      <c r="F134" s="22"/>
      <c r="G134" s="24"/>
      <c r="H134" s="22"/>
      <c r="I134" s="22"/>
      <c r="J134" s="22"/>
      <c r="K134" s="22"/>
      <c r="L134" s="22"/>
      <c r="M134" s="22"/>
      <c r="N134" s="22"/>
      <c r="O134" s="22"/>
      <c r="P134" s="22"/>
      <c r="Q134" s="23"/>
      <c r="R134" s="22"/>
      <c r="S134" s="23">
        <v>907</v>
      </c>
    </row>
    <row r="135" spans="1:19" x14ac:dyDescent="0.25">
      <c r="A135" s="25"/>
      <c r="B135" s="25"/>
      <c r="C135" s="25" t="s">
        <v>89</v>
      </c>
      <c r="D135" s="25"/>
      <c r="E135" s="25"/>
      <c r="F135" s="25"/>
      <c r="G135" s="26"/>
      <c r="H135" s="25"/>
      <c r="I135" s="25"/>
      <c r="J135" s="25"/>
      <c r="K135" s="25"/>
      <c r="L135" s="25"/>
      <c r="M135" s="25"/>
      <c r="N135" s="25"/>
      <c r="O135" s="25"/>
      <c r="P135" s="25"/>
      <c r="Q135" s="27"/>
      <c r="R135" s="25"/>
      <c r="S135" s="27">
        <f>S134</f>
        <v>907</v>
      </c>
    </row>
    <row r="136" spans="1:19" ht="30" customHeight="1" x14ac:dyDescent="0.25">
      <c r="A136" s="22"/>
      <c r="B136" s="22"/>
      <c r="C136" s="22" t="s">
        <v>90</v>
      </c>
      <c r="D136" s="22"/>
      <c r="E136" s="22"/>
      <c r="F136" s="22"/>
      <c r="G136" s="24"/>
      <c r="H136" s="22"/>
      <c r="I136" s="22"/>
      <c r="J136" s="22"/>
      <c r="K136" s="22"/>
      <c r="L136" s="22"/>
      <c r="M136" s="22"/>
      <c r="N136" s="22"/>
      <c r="O136" s="22"/>
      <c r="P136" s="22"/>
      <c r="Q136" s="23"/>
      <c r="R136" s="22"/>
      <c r="S136" s="23">
        <v>951.26</v>
      </c>
    </row>
    <row r="137" spans="1:19" ht="15.75" thickBot="1" x14ac:dyDescent="0.3">
      <c r="A137" s="21"/>
      <c r="B137" s="21"/>
      <c r="C137" s="21"/>
      <c r="D137" s="21"/>
      <c r="E137" s="25" t="s">
        <v>104</v>
      </c>
      <c r="F137" s="25"/>
      <c r="G137" s="26">
        <v>42240</v>
      </c>
      <c r="H137" s="25"/>
      <c r="I137" s="25"/>
      <c r="J137" s="25"/>
      <c r="K137" s="25" t="s">
        <v>143</v>
      </c>
      <c r="L137" s="25"/>
      <c r="M137" s="25" t="s">
        <v>187</v>
      </c>
      <c r="N137" s="25"/>
      <c r="O137" s="25" t="s">
        <v>33</v>
      </c>
      <c r="P137" s="25"/>
      <c r="Q137" s="29">
        <v>55</v>
      </c>
      <c r="R137" s="25"/>
      <c r="S137" s="29">
        <f>ROUND(S136+Q137,5)</f>
        <v>1006.26</v>
      </c>
    </row>
    <row r="138" spans="1:19" ht="15.75" thickBot="1" x14ac:dyDescent="0.3">
      <c r="A138" s="25"/>
      <c r="B138" s="25"/>
      <c r="C138" s="25" t="s">
        <v>91</v>
      </c>
      <c r="D138" s="25"/>
      <c r="E138" s="25"/>
      <c r="F138" s="25"/>
      <c r="G138" s="26"/>
      <c r="H138" s="25"/>
      <c r="I138" s="25"/>
      <c r="J138" s="25"/>
      <c r="K138" s="25"/>
      <c r="L138" s="25"/>
      <c r="M138" s="25"/>
      <c r="N138" s="25"/>
      <c r="O138" s="25"/>
      <c r="P138" s="25"/>
      <c r="Q138" s="30">
        <f>ROUND(SUM(Q136:Q137),5)</f>
        <v>55</v>
      </c>
      <c r="R138" s="25"/>
      <c r="S138" s="30">
        <f>S137</f>
        <v>1006.26</v>
      </c>
    </row>
    <row r="139" spans="1:19" ht="30" customHeight="1" x14ac:dyDescent="0.25">
      <c r="A139" s="25"/>
      <c r="B139" s="25" t="s">
        <v>92</v>
      </c>
      <c r="C139" s="25"/>
      <c r="D139" s="25"/>
      <c r="E139" s="25"/>
      <c r="F139" s="25"/>
      <c r="G139" s="26"/>
      <c r="H139" s="25"/>
      <c r="I139" s="25"/>
      <c r="J139" s="25"/>
      <c r="K139" s="25"/>
      <c r="L139" s="25"/>
      <c r="M139" s="25"/>
      <c r="N139" s="25"/>
      <c r="O139" s="25"/>
      <c r="P139" s="25"/>
      <c r="Q139" s="27">
        <f>ROUND(Q135+Q138,5)</f>
        <v>55</v>
      </c>
      <c r="R139" s="25"/>
      <c r="S139" s="27">
        <f>ROUND(S135+S138,5)</f>
        <v>1913.26</v>
      </c>
    </row>
    <row r="140" spans="1:19" ht="30" customHeight="1" x14ac:dyDescent="0.25">
      <c r="A140" s="22"/>
      <c r="B140" s="22" t="s">
        <v>93</v>
      </c>
      <c r="C140" s="22"/>
      <c r="D140" s="22"/>
      <c r="E140" s="22"/>
      <c r="F140" s="22"/>
      <c r="G140" s="24"/>
      <c r="H140" s="22"/>
      <c r="I140" s="22"/>
      <c r="J140" s="22"/>
      <c r="K140" s="22"/>
      <c r="L140" s="22"/>
      <c r="M140" s="22"/>
      <c r="N140" s="22"/>
      <c r="O140" s="22"/>
      <c r="P140" s="22"/>
      <c r="Q140" s="23"/>
      <c r="R140" s="22"/>
      <c r="S140" s="23">
        <v>14158.08</v>
      </c>
    </row>
    <row r="141" spans="1:19" x14ac:dyDescent="0.25">
      <c r="A141" s="25"/>
      <c r="B141" s="25"/>
      <c r="C141" s="25"/>
      <c r="D141" s="25"/>
      <c r="E141" s="25" t="s">
        <v>104</v>
      </c>
      <c r="F141" s="25"/>
      <c r="G141" s="26">
        <v>42223</v>
      </c>
      <c r="H141" s="25"/>
      <c r="I141" s="25"/>
      <c r="J141" s="25"/>
      <c r="K141" s="25" t="s">
        <v>392</v>
      </c>
      <c r="L141" s="25"/>
      <c r="M141" s="25" t="s">
        <v>434</v>
      </c>
      <c r="N141" s="25"/>
      <c r="O141" s="25" t="s">
        <v>33</v>
      </c>
      <c r="P141" s="25"/>
      <c r="Q141" s="27">
        <v>19.989999999999998</v>
      </c>
      <c r="R141" s="25"/>
      <c r="S141" s="27">
        <f t="shared" ref="S141:S146" si="1">ROUND(S140+Q141,5)</f>
        <v>14178.07</v>
      </c>
    </row>
    <row r="142" spans="1:19" x14ac:dyDescent="0.25">
      <c r="A142" s="25"/>
      <c r="B142" s="25"/>
      <c r="C142" s="25"/>
      <c r="D142" s="25"/>
      <c r="E142" s="25" t="s">
        <v>104</v>
      </c>
      <c r="F142" s="25"/>
      <c r="G142" s="26">
        <v>42223</v>
      </c>
      <c r="H142" s="25"/>
      <c r="I142" s="25"/>
      <c r="J142" s="25"/>
      <c r="K142" s="25" t="s">
        <v>452</v>
      </c>
      <c r="L142" s="25"/>
      <c r="M142" s="25" t="s">
        <v>474</v>
      </c>
      <c r="N142" s="25"/>
      <c r="O142" s="25" t="s">
        <v>33</v>
      </c>
      <c r="P142" s="25"/>
      <c r="Q142" s="27">
        <v>258.13</v>
      </c>
      <c r="R142" s="25"/>
      <c r="S142" s="27">
        <f t="shared" si="1"/>
        <v>14436.2</v>
      </c>
    </row>
    <row r="143" spans="1:19" x14ac:dyDescent="0.25">
      <c r="A143" s="25"/>
      <c r="B143" s="25"/>
      <c r="C143" s="25"/>
      <c r="D143" s="25"/>
      <c r="E143" s="25" t="s">
        <v>104</v>
      </c>
      <c r="F143" s="25"/>
      <c r="G143" s="26">
        <v>42227</v>
      </c>
      <c r="H143" s="25"/>
      <c r="I143" s="25"/>
      <c r="J143" s="25"/>
      <c r="K143" s="25" t="s">
        <v>454</v>
      </c>
      <c r="L143" s="25"/>
      <c r="M143" s="25" t="s">
        <v>477</v>
      </c>
      <c r="N143" s="25"/>
      <c r="O143" s="25" t="s">
        <v>33</v>
      </c>
      <c r="P143" s="25"/>
      <c r="Q143" s="27">
        <v>36.5</v>
      </c>
      <c r="R143" s="25"/>
      <c r="S143" s="27">
        <f t="shared" si="1"/>
        <v>14472.7</v>
      </c>
    </row>
    <row r="144" spans="1:19" x14ac:dyDescent="0.25">
      <c r="A144" s="25"/>
      <c r="B144" s="25"/>
      <c r="C144" s="25"/>
      <c r="D144" s="25"/>
      <c r="E144" s="25" t="s">
        <v>104</v>
      </c>
      <c r="F144" s="25"/>
      <c r="G144" s="26">
        <v>42233</v>
      </c>
      <c r="H144" s="25"/>
      <c r="I144" s="25"/>
      <c r="J144" s="25"/>
      <c r="K144" s="25" t="s">
        <v>455</v>
      </c>
      <c r="L144" s="25"/>
      <c r="M144" s="25" t="s">
        <v>479</v>
      </c>
      <c r="N144" s="25"/>
      <c r="O144" s="25" t="s">
        <v>33</v>
      </c>
      <c r="P144" s="25"/>
      <c r="Q144" s="27">
        <v>885.46</v>
      </c>
      <c r="R144" s="25"/>
      <c r="S144" s="27">
        <f t="shared" si="1"/>
        <v>15358.16</v>
      </c>
    </row>
    <row r="145" spans="1:19" x14ac:dyDescent="0.25">
      <c r="A145" s="25"/>
      <c r="B145" s="25"/>
      <c r="C145" s="25"/>
      <c r="D145" s="25"/>
      <c r="E145" s="25" t="s">
        <v>104</v>
      </c>
      <c r="F145" s="25"/>
      <c r="G145" s="26">
        <v>42233</v>
      </c>
      <c r="H145" s="25"/>
      <c r="I145" s="25"/>
      <c r="J145" s="25"/>
      <c r="K145" s="25" t="s">
        <v>456</v>
      </c>
      <c r="L145" s="25"/>
      <c r="M145" s="25" t="s">
        <v>480</v>
      </c>
      <c r="N145" s="25"/>
      <c r="O145" s="25" t="s">
        <v>33</v>
      </c>
      <c r="P145" s="25"/>
      <c r="Q145" s="27">
        <v>10</v>
      </c>
      <c r="R145" s="25"/>
      <c r="S145" s="27">
        <f t="shared" si="1"/>
        <v>15368.16</v>
      </c>
    </row>
    <row r="146" spans="1:19" ht="15.75" thickBot="1" x14ac:dyDescent="0.3">
      <c r="A146" s="25"/>
      <c r="B146" s="25"/>
      <c r="C146" s="25"/>
      <c r="D146" s="25"/>
      <c r="E146" s="25" t="s">
        <v>104</v>
      </c>
      <c r="F146" s="25"/>
      <c r="G146" s="26">
        <v>42233</v>
      </c>
      <c r="H146" s="25"/>
      <c r="I146" s="25"/>
      <c r="J146" s="25"/>
      <c r="K146" s="25" t="s">
        <v>456</v>
      </c>
      <c r="L146" s="25"/>
      <c r="M146" s="25" t="s">
        <v>481</v>
      </c>
      <c r="N146" s="25"/>
      <c r="O146" s="25" t="s">
        <v>33</v>
      </c>
      <c r="P146" s="25"/>
      <c r="Q146" s="28">
        <v>1</v>
      </c>
      <c r="R146" s="25"/>
      <c r="S146" s="28">
        <f t="shared" si="1"/>
        <v>15369.16</v>
      </c>
    </row>
    <row r="147" spans="1:19" x14ac:dyDescent="0.25">
      <c r="A147" s="25"/>
      <c r="B147" s="25" t="s">
        <v>94</v>
      </c>
      <c r="C147" s="25"/>
      <c r="D147" s="25"/>
      <c r="E147" s="25"/>
      <c r="F147" s="25"/>
      <c r="G147" s="26"/>
      <c r="H147" s="25"/>
      <c r="I147" s="25"/>
      <c r="J147" s="25"/>
      <c r="K147" s="25"/>
      <c r="L147" s="25"/>
      <c r="M147" s="25"/>
      <c r="N147" s="25"/>
      <c r="O147" s="25"/>
      <c r="P147" s="25"/>
      <c r="Q147" s="27">
        <f>ROUND(SUM(Q140:Q146),5)</f>
        <v>1211.08</v>
      </c>
      <c r="R147" s="25"/>
      <c r="S147" s="27">
        <f>S146</f>
        <v>15369.16</v>
      </c>
    </row>
    <row r="148" spans="1:19" ht="30" customHeight="1" x14ac:dyDescent="0.25">
      <c r="A148" s="22"/>
      <c r="B148" s="22" t="s">
        <v>95</v>
      </c>
      <c r="C148" s="22"/>
      <c r="D148" s="22"/>
      <c r="E148" s="22"/>
      <c r="F148" s="22"/>
      <c r="G148" s="24"/>
      <c r="H148" s="22"/>
      <c r="I148" s="22"/>
      <c r="J148" s="22"/>
      <c r="K148" s="22"/>
      <c r="L148" s="22"/>
      <c r="M148" s="22"/>
      <c r="N148" s="22"/>
      <c r="O148" s="22"/>
      <c r="P148" s="22"/>
      <c r="Q148" s="23"/>
      <c r="R148" s="22"/>
      <c r="S148" s="23">
        <v>2520.4899999999998</v>
      </c>
    </row>
    <row r="149" spans="1:19" x14ac:dyDescent="0.25">
      <c r="A149" s="25"/>
      <c r="B149" s="25"/>
      <c r="C149" s="25"/>
      <c r="D149" s="25"/>
      <c r="E149" s="25" t="s">
        <v>104</v>
      </c>
      <c r="F149" s="25"/>
      <c r="G149" s="26">
        <v>42221</v>
      </c>
      <c r="H149" s="25"/>
      <c r="I149" s="25"/>
      <c r="J149" s="25"/>
      <c r="K149" s="25" t="s">
        <v>131</v>
      </c>
      <c r="L149" s="25"/>
      <c r="M149" s="25" t="s">
        <v>173</v>
      </c>
      <c r="N149" s="25"/>
      <c r="O149" s="25" t="s">
        <v>33</v>
      </c>
      <c r="P149" s="25"/>
      <c r="Q149" s="27">
        <v>220</v>
      </c>
      <c r="R149" s="25"/>
      <c r="S149" s="27">
        <f t="shared" ref="S149:S154" si="2">ROUND(S148+Q149,5)</f>
        <v>2740.49</v>
      </c>
    </row>
    <row r="150" spans="1:19" x14ac:dyDescent="0.25">
      <c r="A150" s="25"/>
      <c r="B150" s="25"/>
      <c r="C150" s="25"/>
      <c r="D150" s="25"/>
      <c r="E150" s="25" t="s">
        <v>104</v>
      </c>
      <c r="F150" s="25"/>
      <c r="G150" s="26">
        <v>42222</v>
      </c>
      <c r="H150" s="25"/>
      <c r="I150" s="25"/>
      <c r="J150" s="25"/>
      <c r="K150" s="25" t="s">
        <v>128</v>
      </c>
      <c r="L150" s="25"/>
      <c r="M150" s="25" t="s">
        <v>470</v>
      </c>
      <c r="N150" s="25"/>
      <c r="O150" s="25" t="s">
        <v>33</v>
      </c>
      <c r="P150" s="25"/>
      <c r="Q150" s="27">
        <v>254.05</v>
      </c>
      <c r="R150" s="25"/>
      <c r="S150" s="27">
        <f t="shared" si="2"/>
        <v>2994.54</v>
      </c>
    </row>
    <row r="151" spans="1:19" x14ac:dyDescent="0.25">
      <c r="A151" s="25"/>
      <c r="B151" s="25"/>
      <c r="C151" s="25"/>
      <c r="D151" s="25"/>
      <c r="E151" s="25" t="s">
        <v>104</v>
      </c>
      <c r="F151" s="25"/>
      <c r="G151" s="26">
        <v>42222</v>
      </c>
      <c r="H151" s="25"/>
      <c r="I151" s="25"/>
      <c r="J151" s="25"/>
      <c r="K151" s="25" t="s">
        <v>231</v>
      </c>
      <c r="L151" s="25"/>
      <c r="M151" s="25" t="s">
        <v>471</v>
      </c>
      <c r="N151" s="25"/>
      <c r="O151" s="25" t="s">
        <v>33</v>
      </c>
      <c r="P151" s="25"/>
      <c r="Q151" s="27">
        <v>236.46</v>
      </c>
      <c r="R151" s="25"/>
      <c r="S151" s="27">
        <f t="shared" si="2"/>
        <v>3231</v>
      </c>
    </row>
    <row r="152" spans="1:19" x14ac:dyDescent="0.25">
      <c r="A152" s="25"/>
      <c r="B152" s="25"/>
      <c r="C152" s="25"/>
      <c r="D152" s="25"/>
      <c r="E152" s="25" t="s">
        <v>104</v>
      </c>
      <c r="F152" s="25"/>
      <c r="G152" s="26">
        <v>42223</v>
      </c>
      <c r="H152" s="25"/>
      <c r="I152" s="25"/>
      <c r="J152" s="25"/>
      <c r="K152" s="25" t="s">
        <v>122</v>
      </c>
      <c r="L152" s="25"/>
      <c r="M152" s="25" t="s">
        <v>163</v>
      </c>
      <c r="N152" s="25"/>
      <c r="O152" s="25" t="s">
        <v>33</v>
      </c>
      <c r="P152" s="25"/>
      <c r="Q152" s="27">
        <v>10</v>
      </c>
      <c r="R152" s="25"/>
      <c r="S152" s="27">
        <f t="shared" si="2"/>
        <v>3241</v>
      </c>
    </row>
    <row r="153" spans="1:19" x14ac:dyDescent="0.25">
      <c r="A153" s="25"/>
      <c r="B153" s="25"/>
      <c r="C153" s="25"/>
      <c r="D153" s="25"/>
      <c r="E153" s="25" t="s">
        <v>104</v>
      </c>
      <c r="F153" s="25"/>
      <c r="G153" s="26">
        <v>42226</v>
      </c>
      <c r="H153" s="25"/>
      <c r="I153" s="25"/>
      <c r="J153" s="25"/>
      <c r="K153" s="25" t="s">
        <v>125</v>
      </c>
      <c r="L153" s="25"/>
      <c r="M153" s="25" t="s">
        <v>476</v>
      </c>
      <c r="N153" s="25"/>
      <c r="O153" s="25" t="s">
        <v>33</v>
      </c>
      <c r="P153" s="25"/>
      <c r="Q153" s="27">
        <v>44.95</v>
      </c>
      <c r="R153" s="25"/>
      <c r="S153" s="27">
        <f t="shared" si="2"/>
        <v>3285.95</v>
      </c>
    </row>
    <row r="154" spans="1:19" ht="15.75" thickBot="1" x14ac:dyDescent="0.3">
      <c r="A154" s="25"/>
      <c r="B154" s="25"/>
      <c r="C154" s="25"/>
      <c r="D154" s="25"/>
      <c r="E154" s="25" t="s">
        <v>104</v>
      </c>
      <c r="F154" s="25"/>
      <c r="G154" s="26">
        <v>42243</v>
      </c>
      <c r="H154" s="25"/>
      <c r="I154" s="25"/>
      <c r="J154" s="25"/>
      <c r="K154" s="25" t="s">
        <v>128</v>
      </c>
      <c r="L154" s="25"/>
      <c r="M154" s="25" t="s">
        <v>487</v>
      </c>
      <c r="N154" s="25"/>
      <c r="O154" s="25" t="s">
        <v>33</v>
      </c>
      <c r="P154" s="25"/>
      <c r="Q154" s="28">
        <v>59.88</v>
      </c>
      <c r="R154" s="25"/>
      <c r="S154" s="28">
        <f t="shared" si="2"/>
        <v>3345.83</v>
      </c>
    </row>
    <row r="155" spans="1:19" x14ac:dyDescent="0.25">
      <c r="A155" s="25"/>
      <c r="B155" s="25" t="s">
        <v>96</v>
      </c>
      <c r="C155" s="25"/>
      <c r="D155" s="25"/>
      <c r="E155" s="25"/>
      <c r="F155" s="25"/>
      <c r="G155" s="26"/>
      <c r="H155" s="25"/>
      <c r="I155" s="25"/>
      <c r="J155" s="25"/>
      <c r="K155" s="25"/>
      <c r="L155" s="25"/>
      <c r="M155" s="25"/>
      <c r="N155" s="25"/>
      <c r="O155" s="25"/>
      <c r="P155" s="25"/>
      <c r="Q155" s="27">
        <f>ROUND(SUM(Q148:Q154),5)</f>
        <v>825.34</v>
      </c>
      <c r="R155" s="25"/>
      <c r="S155" s="27">
        <f>S154</f>
        <v>3345.83</v>
      </c>
    </row>
    <row r="156" spans="1:19" ht="30" customHeight="1" x14ac:dyDescent="0.25">
      <c r="A156" s="22"/>
      <c r="B156" s="22" t="s">
        <v>97</v>
      </c>
      <c r="C156" s="22"/>
      <c r="D156" s="22"/>
      <c r="E156" s="22"/>
      <c r="F156" s="22"/>
      <c r="G156" s="24"/>
      <c r="H156" s="22"/>
      <c r="I156" s="22"/>
      <c r="J156" s="22"/>
      <c r="K156" s="22"/>
      <c r="L156" s="22"/>
      <c r="M156" s="22"/>
      <c r="N156" s="22"/>
      <c r="O156" s="22"/>
      <c r="P156" s="22"/>
      <c r="Q156" s="23"/>
      <c r="R156" s="22"/>
      <c r="S156" s="23">
        <v>3499.1</v>
      </c>
    </row>
    <row r="157" spans="1:19" x14ac:dyDescent="0.25">
      <c r="A157" s="25"/>
      <c r="B157" s="25"/>
      <c r="C157" s="25"/>
      <c r="D157" s="25"/>
      <c r="E157" s="25" t="s">
        <v>104</v>
      </c>
      <c r="F157" s="25"/>
      <c r="G157" s="26">
        <v>42217</v>
      </c>
      <c r="H157" s="25"/>
      <c r="I157" s="25"/>
      <c r="J157" s="25"/>
      <c r="K157" s="25" t="s">
        <v>242</v>
      </c>
      <c r="L157" s="25"/>
      <c r="M157" s="25" t="s">
        <v>268</v>
      </c>
      <c r="N157" s="25"/>
      <c r="O157" s="25" t="s">
        <v>37</v>
      </c>
      <c r="P157" s="25"/>
      <c r="Q157" s="27">
        <v>30</v>
      </c>
      <c r="R157" s="25"/>
      <c r="S157" s="27">
        <f t="shared" ref="S157:S166" si="3">ROUND(S156+Q157,5)</f>
        <v>3529.1</v>
      </c>
    </row>
    <row r="158" spans="1:19" x14ac:dyDescent="0.25">
      <c r="A158" s="25"/>
      <c r="B158" s="25"/>
      <c r="C158" s="25"/>
      <c r="D158" s="25"/>
      <c r="E158" s="25" t="s">
        <v>105</v>
      </c>
      <c r="F158" s="25"/>
      <c r="G158" s="26">
        <v>42223</v>
      </c>
      <c r="H158" s="25"/>
      <c r="I158" s="25" t="s">
        <v>446</v>
      </c>
      <c r="J158" s="25"/>
      <c r="K158" s="25" t="s">
        <v>237</v>
      </c>
      <c r="L158" s="25"/>
      <c r="M158" s="25" t="s">
        <v>473</v>
      </c>
      <c r="N158" s="25"/>
      <c r="O158" s="25" t="s">
        <v>33</v>
      </c>
      <c r="P158" s="25"/>
      <c r="Q158" s="27">
        <v>25</v>
      </c>
      <c r="R158" s="25"/>
      <c r="S158" s="27">
        <f t="shared" si="3"/>
        <v>3554.1</v>
      </c>
    </row>
    <row r="159" spans="1:19" x14ac:dyDescent="0.25">
      <c r="A159" s="25"/>
      <c r="B159" s="25"/>
      <c r="C159" s="25"/>
      <c r="D159" s="25"/>
      <c r="E159" s="25" t="s">
        <v>104</v>
      </c>
      <c r="F159" s="25"/>
      <c r="G159" s="26">
        <v>42223</v>
      </c>
      <c r="H159" s="25"/>
      <c r="I159" s="25"/>
      <c r="J159" s="25"/>
      <c r="K159" s="25" t="s">
        <v>126</v>
      </c>
      <c r="L159" s="25"/>
      <c r="M159" s="25" t="s">
        <v>266</v>
      </c>
      <c r="N159" s="25"/>
      <c r="O159" s="25" t="s">
        <v>33</v>
      </c>
      <c r="P159" s="25"/>
      <c r="Q159" s="27">
        <v>5</v>
      </c>
      <c r="R159" s="25"/>
      <c r="S159" s="27">
        <f t="shared" si="3"/>
        <v>3559.1</v>
      </c>
    </row>
    <row r="160" spans="1:19" x14ac:dyDescent="0.25">
      <c r="A160" s="25"/>
      <c r="B160" s="25"/>
      <c r="C160" s="25"/>
      <c r="D160" s="25"/>
      <c r="E160" s="25" t="s">
        <v>104</v>
      </c>
      <c r="F160" s="25"/>
      <c r="G160" s="26">
        <v>42227</v>
      </c>
      <c r="H160" s="25"/>
      <c r="I160" s="25"/>
      <c r="J160" s="25"/>
      <c r="K160" s="25" t="s">
        <v>126</v>
      </c>
      <c r="L160" s="25"/>
      <c r="M160" s="25" t="s">
        <v>418</v>
      </c>
      <c r="N160" s="25"/>
      <c r="O160" s="25" t="s">
        <v>33</v>
      </c>
      <c r="P160" s="25"/>
      <c r="Q160" s="27">
        <v>298.92</v>
      </c>
      <c r="R160" s="25"/>
      <c r="S160" s="27">
        <f t="shared" si="3"/>
        <v>3858.02</v>
      </c>
    </row>
    <row r="161" spans="1:19" x14ac:dyDescent="0.25">
      <c r="A161" s="25"/>
      <c r="B161" s="25"/>
      <c r="C161" s="25"/>
      <c r="D161" s="25"/>
      <c r="E161" s="25" t="s">
        <v>104</v>
      </c>
      <c r="F161" s="25"/>
      <c r="G161" s="26">
        <v>42227</v>
      </c>
      <c r="H161" s="25"/>
      <c r="I161" s="25"/>
      <c r="J161" s="25"/>
      <c r="K161" s="25" t="s">
        <v>126</v>
      </c>
      <c r="L161" s="25"/>
      <c r="M161" s="25" t="s">
        <v>266</v>
      </c>
      <c r="N161" s="25"/>
      <c r="O161" s="25" t="s">
        <v>33</v>
      </c>
      <c r="P161" s="25"/>
      <c r="Q161" s="27">
        <v>1.0900000000000001</v>
      </c>
      <c r="R161" s="25"/>
      <c r="S161" s="27">
        <f t="shared" si="3"/>
        <v>3859.11</v>
      </c>
    </row>
    <row r="162" spans="1:19" x14ac:dyDescent="0.25">
      <c r="A162" s="25"/>
      <c r="B162" s="25"/>
      <c r="C162" s="25"/>
      <c r="D162" s="25"/>
      <c r="E162" s="25" t="s">
        <v>104</v>
      </c>
      <c r="F162" s="25"/>
      <c r="G162" s="26">
        <v>42228</v>
      </c>
      <c r="H162" s="25"/>
      <c r="I162" s="25"/>
      <c r="J162" s="25"/>
      <c r="K162" s="25" t="s">
        <v>126</v>
      </c>
      <c r="L162" s="25"/>
      <c r="M162" s="25" t="s">
        <v>257</v>
      </c>
      <c r="N162" s="25"/>
      <c r="O162" s="25" t="s">
        <v>33</v>
      </c>
      <c r="P162" s="25"/>
      <c r="Q162" s="27">
        <v>85</v>
      </c>
      <c r="R162" s="25"/>
      <c r="S162" s="27">
        <f t="shared" si="3"/>
        <v>3944.11</v>
      </c>
    </row>
    <row r="163" spans="1:19" x14ac:dyDescent="0.25">
      <c r="A163" s="25"/>
      <c r="B163" s="25"/>
      <c r="C163" s="25"/>
      <c r="D163" s="25"/>
      <c r="E163" s="25" t="s">
        <v>106</v>
      </c>
      <c r="F163" s="25"/>
      <c r="G163" s="26">
        <v>42228</v>
      </c>
      <c r="H163" s="25"/>
      <c r="I163" s="25"/>
      <c r="J163" s="25"/>
      <c r="K163" s="25" t="s">
        <v>160</v>
      </c>
      <c r="L163" s="25"/>
      <c r="M163" s="25" t="s">
        <v>488</v>
      </c>
      <c r="N163" s="25"/>
      <c r="O163" s="25" t="s">
        <v>37</v>
      </c>
      <c r="P163" s="25"/>
      <c r="Q163" s="27">
        <v>3.23</v>
      </c>
      <c r="R163" s="25"/>
      <c r="S163" s="27">
        <f t="shared" si="3"/>
        <v>3947.34</v>
      </c>
    </row>
    <row r="164" spans="1:19" x14ac:dyDescent="0.25">
      <c r="A164" s="25"/>
      <c r="B164" s="25"/>
      <c r="C164" s="25"/>
      <c r="D164" s="25"/>
      <c r="E164" s="25" t="s">
        <v>104</v>
      </c>
      <c r="F164" s="25"/>
      <c r="G164" s="26">
        <v>42233</v>
      </c>
      <c r="H164" s="25"/>
      <c r="I164" s="25"/>
      <c r="J164" s="25"/>
      <c r="K164" s="25" t="s">
        <v>126</v>
      </c>
      <c r="L164" s="25"/>
      <c r="M164" s="25" t="s">
        <v>266</v>
      </c>
      <c r="N164" s="25"/>
      <c r="O164" s="25" t="s">
        <v>33</v>
      </c>
      <c r="P164" s="25"/>
      <c r="Q164" s="27">
        <v>26.56</v>
      </c>
      <c r="R164" s="25"/>
      <c r="S164" s="27">
        <f t="shared" si="3"/>
        <v>3973.9</v>
      </c>
    </row>
    <row r="165" spans="1:19" x14ac:dyDescent="0.25">
      <c r="A165" s="25"/>
      <c r="B165" s="25"/>
      <c r="C165" s="25"/>
      <c r="D165" s="25"/>
      <c r="E165" s="25" t="s">
        <v>106</v>
      </c>
      <c r="F165" s="25"/>
      <c r="G165" s="26">
        <v>42246</v>
      </c>
      <c r="H165" s="25"/>
      <c r="I165" s="25"/>
      <c r="J165" s="25"/>
      <c r="K165" s="25" t="s">
        <v>160</v>
      </c>
      <c r="L165" s="25"/>
      <c r="M165" s="25" t="s">
        <v>432</v>
      </c>
      <c r="N165" s="25"/>
      <c r="O165" s="25" t="s">
        <v>37</v>
      </c>
      <c r="P165" s="25"/>
      <c r="Q165" s="27">
        <v>1.32</v>
      </c>
      <c r="R165" s="25"/>
      <c r="S165" s="27">
        <f t="shared" si="3"/>
        <v>3975.22</v>
      </c>
    </row>
    <row r="166" spans="1:19" ht="15.75" thickBot="1" x14ac:dyDescent="0.3">
      <c r="A166" s="25"/>
      <c r="B166" s="25"/>
      <c r="C166" s="25"/>
      <c r="D166" s="25"/>
      <c r="E166" s="25" t="s">
        <v>106</v>
      </c>
      <c r="F166" s="25"/>
      <c r="G166" s="26">
        <v>42247</v>
      </c>
      <c r="H166" s="25"/>
      <c r="I166" s="25"/>
      <c r="J166" s="25"/>
      <c r="K166" s="25" t="s">
        <v>160</v>
      </c>
      <c r="L166" s="25"/>
      <c r="M166" s="25" t="s">
        <v>432</v>
      </c>
      <c r="N166" s="25"/>
      <c r="O166" s="25" t="s">
        <v>37</v>
      </c>
      <c r="P166" s="25"/>
      <c r="Q166" s="28">
        <v>1.32</v>
      </c>
      <c r="R166" s="25"/>
      <c r="S166" s="28">
        <f t="shared" si="3"/>
        <v>3976.54</v>
      </c>
    </row>
    <row r="167" spans="1:19" x14ac:dyDescent="0.25">
      <c r="A167" s="25"/>
      <c r="B167" s="25" t="s">
        <v>98</v>
      </c>
      <c r="C167" s="25"/>
      <c r="D167" s="25"/>
      <c r="E167" s="25"/>
      <c r="F167" s="25"/>
      <c r="G167" s="26"/>
      <c r="H167" s="25"/>
      <c r="I167" s="25"/>
      <c r="J167" s="25"/>
      <c r="K167" s="25"/>
      <c r="L167" s="25"/>
      <c r="M167" s="25"/>
      <c r="N167" s="25"/>
      <c r="O167" s="25"/>
      <c r="P167" s="25"/>
      <c r="Q167" s="27">
        <f>ROUND(SUM(Q156:Q166),5)</f>
        <v>477.44</v>
      </c>
      <c r="R167" s="25"/>
      <c r="S167" s="27">
        <f>S166</f>
        <v>3976.54</v>
      </c>
    </row>
    <row r="168" spans="1:19" ht="30" customHeight="1" x14ac:dyDescent="0.25">
      <c r="A168" s="22"/>
      <c r="B168" s="22" t="s">
        <v>219</v>
      </c>
      <c r="C168" s="22"/>
      <c r="D168" s="22"/>
      <c r="E168" s="22"/>
      <c r="F168" s="22"/>
      <c r="G168" s="24"/>
      <c r="H168" s="22"/>
      <c r="I168" s="22"/>
      <c r="J168" s="22"/>
      <c r="K168" s="22"/>
      <c r="L168" s="22"/>
      <c r="M168" s="22"/>
      <c r="N168" s="22"/>
      <c r="O168" s="22"/>
      <c r="P168" s="22"/>
      <c r="Q168" s="23"/>
      <c r="R168" s="22"/>
      <c r="S168" s="23">
        <v>2840</v>
      </c>
    </row>
    <row r="169" spans="1:19" x14ac:dyDescent="0.25">
      <c r="A169" s="25"/>
      <c r="B169" s="25" t="s">
        <v>220</v>
      </c>
      <c r="C169" s="25"/>
      <c r="D169" s="25"/>
      <c r="E169" s="25"/>
      <c r="F169" s="25"/>
      <c r="G169" s="26"/>
      <c r="H169" s="25"/>
      <c r="I169" s="25"/>
      <c r="J169" s="25"/>
      <c r="K169" s="25"/>
      <c r="L169" s="25"/>
      <c r="M169" s="25"/>
      <c r="N169" s="25"/>
      <c r="O169" s="25"/>
      <c r="P169" s="25"/>
      <c r="Q169" s="27"/>
      <c r="R169" s="25"/>
      <c r="S169" s="27">
        <f>S168</f>
        <v>2840</v>
      </c>
    </row>
    <row r="170" spans="1:19" ht="30" customHeight="1" x14ac:dyDescent="0.25">
      <c r="A170" s="22"/>
      <c r="B170" s="22" t="s">
        <v>99</v>
      </c>
      <c r="C170" s="22"/>
      <c r="D170" s="22"/>
      <c r="E170" s="22"/>
      <c r="F170" s="22"/>
      <c r="G170" s="24"/>
      <c r="H170" s="22"/>
      <c r="I170" s="22"/>
      <c r="J170" s="22"/>
      <c r="K170" s="22"/>
      <c r="L170" s="22"/>
      <c r="M170" s="22"/>
      <c r="N170" s="22"/>
      <c r="O170" s="22"/>
      <c r="P170" s="22"/>
      <c r="Q170" s="23"/>
      <c r="R170" s="22"/>
      <c r="S170" s="23">
        <v>1500</v>
      </c>
    </row>
    <row r="171" spans="1:19" x14ac:dyDescent="0.25">
      <c r="A171" s="25"/>
      <c r="B171" s="25" t="s">
        <v>100</v>
      </c>
      <c r="C171" s="25"/>
      <c r="D171" s="25"/>
      <c r="E171" s="25"/>
      <c r="F171" s="25"/>
      <c r="G171" s="26"/>
      <c r="H171" s="25"/>
      <c r="I171" s="25"/>
      <c r="J171" s="25"/>
      <c r="K171" s="25"/>
      <c r="L171" s="25"/>
      <c r="M171" s="25"/>
      <c r="N171" s="25"/>
      <c r="O171" s="25"/>
      <c r="P171" s="25"/>
      <c r="Q171" s="27"/>
      <c r="R171" s="25"/>
      <c r="S171" s="27">
        <f>S170</f>
        <v>1500</v>
      </c>
    </row>
    <row r="172" spans="1:19" ht="30" customHeight="1" x14ac:dyDescent="0.25">
      <c r="A172" s="22"/>
      <c r="B172" s="22" t="s">
        <v>373</v>
      </c>
      <c r="C172" s="22"/>
      <c r="D172" s="22"/>
      <c r="E172" s="22"/>
      <c r="F172" s="22"/>
      <c r="G172" s="24"/>
      <c r="H172" s="22"/>
      <c r="I172" s="22"/>
      <c r="J172" s="22"/>
      <c r="K172" s="22"/>
      <c r="L172" s="22"/>
      <c r="M172" s="22"/>
      <c r="N172" s="22"/>
      <c r="O172" s="22"/>
      <c r="P172" s="22"/>
      <c r="Q172" s="23"/>
      <c r="R172" s="22"/>
      <c r="S172" s="23">
        <v>13100</v>
      </c>
    </row>
    <row r="173" spans="1:19" x14ac:dyDescent="0.25">
      <c r="A173" s="25"/>
      <c r="B173" s="25"/>
      <c r="C173" s="25"/>
      <c r="D173" s="25"/>
      <c r="E173" s="25" t="s">
        <v>104</v>
      </c>
      <c r="F173" s="25"/>
      <c r="G173" s="26">
        <v>42221</v>
      </c>
      <c r="H173" s="25"/>
      <c r="I173" s="25"/>
      <c r="J173" s="25"/>
      <c r="K173" s="25" t="s">
        <v>449</v>
      </c>
      <c r="L173" s="25"/>
      <c r="M173" s="25" t="s">
        <v>467</v>
      </c>
      <c r="N173" s="25"/>
      <c r="O173" s="25" t="s">
        <v>33</v>
      </c>
      <c r="P173" s="25"/>
      <c r="Q173" s="27">
        <v>240.19</v>
      </c>
      <c r="R173" s="25"/>
      <c r="S173" s="27">
        <f>ROUND(S172+Q173,5)</f>
        <v>13340.19</v>
      </c>
    </row>
    <row r="174" spans="1:19" x14ac:dyDescent="0.25">
      <c r="A174" s="25"/>
      <c r="B174" s="25"/>
      <c r="C174" s="25"/>
      <c r="D174" s="25"/>
      <c r="E174" s="25" t="s">
        <v>104</v>
      </c>
      <c r="F174" s="25"/>
      <c r="G174" s="26">
        <v>42222</v>
      </c>
      <c r="H174" s="25"/>
      <c r="I174" s="25"/>
      <c r="J174" s="25"/>
      <c r="K174" s="25" t="s">
        <v>451</v>
      </c>
      <c r="L174" s="25"/>
      <c r="M174" s="25" t="s">
        <v>469</v>
      </c>
      <c r="N174" s="25"/>
      <c r="O174" s="25" t="s">
        <v>33</v>
      </c>
      <c r="P174" s="25"/>
      <c r="Q174" s="27">
        <v>521.07000000000005</v>
      </c>
      <c r="R174" s="25"/>
      <c r="S174" s="27">
        <f>ROUND(S173+Q174,5)</f>
        <v>13861.26</v>
      </c>
    </row>
    <row r="175" spans="1:19" x14ac:dyDescent="0.25">
      <c r="A175" s="25"/>
      <c r="B175" s="25"/>
      <c r="C175" s="25"/>
      <c r="D175" s="25"/>
      <c r="E175" s="25" t="s">
        <v>104</v>
      </c>
      <c r="F175" s="25"/>
      <c r="G175" s="26">
        <v>42235</v>
      </c>
      <c r="H175" s="25"/>
      <c r="I175" s="25"/>
      <c r="J175" s="25"/>
      <c r="K175" s="25" t="s">
        <v>457</v>
      </c>
      <c r="L175" s="25"/>
      <c r="M175" s="25" t="s">
        <v>482</v>
      </c>
      <c r="N175" s="25"/>
      <c r="O175" s="25" t="s">
        <v>33</v>
      </c>
      <c r="P175" s="25"/>
      <c r="Q175" s="27">
        <v>145.03</v>
      </c>
      <c r="R175" s="25"/>
      <c r="S175" s="27">
        <f>ROUND(S174+Q175,5)</f>
        <v>14006.29</v>
      </c>
    </row>
    <row r="176" spans="1:19" ht="15.75" thickBot="1" x14ac:dyDescent="0.3">
      <c r="A176" s="25"/>
      <c r="B176" s="25"/>
      <c r="C176" s="25"/>
      <c r="D176" s="25"/>
      <c r="E176" s="25" t="s">
        <v>106</v>
      </c>
      <c r="F176" s="25"/>
      <c r="G176" s="26">
        <v>42236</v>
      </c>
      <c r="H176" s="25"/>
      <c r="I176" s="25"/>
      <c r="J176" s="25"/>
      <c r="K176" s="25" t="s">
        <v>457</v>
      </c>
      <c r="L176" s="25"/>
      <c r="M176" s="25" t="s">
        <v>484</v>
      </c>
      <c r="N176" s="25"/>
      <c r="O176" s="25" t="s">
        <v>33</v>
      </c>
      <c r="P176" s="25"/>
      <c r="Q176" s="28">
        <v>-145.03</v>
      </c>
      <c r="R176" s="25"/>
      <c r="S176" s="28">
        <f>ROUND(S175+Q176,5)</f>
        <v>13861.26</v>
      </c>
    </row>
    <row r="177" spans="1:19" x14ac:dyDescent="0.25">
      <c r="A177" s="25"/>
      <c r="B177" s="25" t="s">
        <v>374</v>
      </c>
      <c r="C177" s="25"/>
      <c r="D177" s="25"/>
      <c r="E177" s="25"/>
      <c r="F177" s="25"/>
      <c r="G177" s="26"/>
      <c r="H177" s="25"/>
      <c r="I177" s="25"/>
      <c r="J177" s="25"/>
      <c r="K177" s="25"/>
      <c r="L177" s="25"/>
      <c r="M177" s="25"/>
      <c r="N177" s="25"/>
      <c r="O177" s="25"/>
      <c r="P177" s="25"/>
      <c r="Q177" s="27">
        <v>761.26</v>
      </c>
      <c r="R177" s="25"/>
      <c r="S177" s="27">
        <v>13861.26</v>
      </c>
    </row>
    <row r="178" spans="1:19" ht="30" customHeight="1" x14ac:dyDescent="0.25">
      <c r="A178" s="22"/>
      <c r="B178" s="22" t="s">
        <v>101</v>
      </c>
      <c r="C178" s="22"/>
      <c r="D178" s="22"/>
      <c r="E178" s="22"/>
      <c r="F178" s="22"/>
      <c r="G178" s="24"/>
      <c r="H178" s="22"/>
      <c r="I178" s="22"/>
      <c r="J178" s="22"/>
      <c r="K178" s="22"/>
      <c r="L178" s="22"/>
      <c r="M178" s="22"/>
      <c r="N178" s="22"/>
      <c r="O178" s="22"/>
      <c r="P178" s="22"/>
      <c r="Q178" s="23"/>
      <c r="R178" s="22"/>
      <c r="S178" s="23">
        <v>20</v>
      </c>
    </row>
    <row r="179" spans="1:19" ht="15.75" thickBot="1" x14ac:dyDescent="0.3">
      <c r="A179" s="25"/>
      <c r="B179" s="25" t="s">
        <v>102</v>
      </c>
      <c r="C179" s="25"/>
      <c r="D179" s="25"/>
      <c r="E179" s="25"/>
      <c r="F179" s="25"/>
      <c r="G179" s="26"/>
      <c r="H179" s="25"/>
      <c r="I179" s="25"/>
      <c r="J179" s="25"/>
      <c r="K179" s="25"/>
      <c r="L179" s="25"/>
      <c r="M179" s="25"/>
      <c r="N179" s="25"/>
      <c r="O179" s="25"/>
      <c r="P179" s="25"/>
      <c r="Q179" s="29"/>
      <c r="R179" s="25"/>
      <c r="S179" s="29">
        <f>S178</f>
        <v>20</v>
      </c>
    </row>
    <row r="180" spans="1:19" s="33" customFormat="1" ht="30" customHeight="1" thickBot="1" x14ac:dyDescent="0.25">
      <c r="A180" s="22" t="s">
        <v>103</v>
      </c>
      <c r="B180" s="22"/>
      <c r="C180" s="22"/>
      <c r="D180" s="22"/>
      <c r="E180" s="22"/>
      <c r="F180" s="22"/>
      <c r="G180" s="24"/>
      <c r="H180" s="22"/>
      <c r="I180" s="22"/>
      <c r="J180" s="22"/>
      <c r="K180" s="22"/>
      <c r="L180" s="22"/>
      <c r="M180" s="22"/>
      <c r="N180" s="22"/>
      <c r="O180" s="22"/>
      <c r="P180" s="22"/>
      <c r="Q180" s="32">
        <f>ROUND(Q36+Q38+Q44+Q51+Q53+Q55+Q57+Q59+Q65+Q67+Q69+Q71+Q73+Q75+Q77+Q79+Q82+SUM(Q85:Q86)+Q88+Q90+Q94+Q96+Q119+Q121+Q132+Q139+Q147+Q155+Q167+Q169+Q171+Q177+Q179,5)</f>
        <v>0</v>
      </c>
      <c r="R180" s="22"/>
      <c r="S180" s="32">
        <f>ROUND(S36+S38+S44+S51+S53+S55+S57+S59+S65+S67+S69+S71+S73+S75+S77+S79+S82+SUM(S85:S86)+S88+S90+S94+S96+S119+S121+S132+S139+S147+S155+S167+S169+S171+S177+S179,5)</f>
        <v>0</v>
      </c>
    </row>
    <row r="181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10:55 PM
&amp;"Arial,Bold"&amp;8 01/07/16
&amp;"Arial,Bold"&amp;8 Accrual Basis&amp;C&amp;"Arial,Bold"&amp;12 ICSB - International Council for Small Business
&amp;"Arial,Bold"&amp;14 General Ledger
&amp;"Arial,Bold"&amp;10 As of August 31,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614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6146" r:id="rId4" name="HEADER"/>
      </mc:Fallback>
    </mc:AlternateContent>
    <mc:AlternateContent xmlns:mc="http://schemas.openxmlformats.org/markup-compatibility/2006">
      <mc:Choice Requires="x14">
        <control shapeId="614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6145" r:id="rId6" name="FILT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S336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7" customWidth="1"/>
    <col min="4" max="4" width="32.5703125" style="37" customWidth="1"/>
    <col min="5" max="5" width="9.42578125" style="37" bestFit="1" customWidth="1"/>
    <col min="6" max="6" width="2.28515625" style="37" customWidth="1"/>
    <col min="7" max="7" width="8.7109375" style="37" bestFit="1" customWidth="1"/>
    <col min="8" max="8" width="2.28515625" style="37" customWidth="1"/>
    <col min="9" max="9" width="6" style="37" bestFit="1" customWidth="1"/>
    <col min="10" max="10" width="2.28515625" style="37" customWidth="1"/>
    <col min="11" max="11" width="24.85546875" style="37" bestFit="1" customWidth="1"/>
    <col min="12" max="12" width="2.28515625" style="37" customWidth="1"/>
    <col min="13" max="13" width="30.7109375" style="37" customWidth="1"/>
    <col min="14" max="14" width="2.28515625" style="37" customWidth="1"/>
    <col min="15" max="15" width="27.7109375" style="37" bestFit="1" customWidth="1"/>
    <col min="16" max="16" width="2.28515625" style="37" customWidth="1"/>
    <col min="17" max="17" width="8.42578125" style="37" bestFit="1" customWidth="1"/>
    <col min="18" max="18" width="2.28515625" style="37" customWidth="1"/>
    <col min="19" max="19" width="9.28515625" style="37" bestFit="1" customWidth="1"/>
  </cols>
  <sheetData>
    <row r="1" spans="1:19" s="36" customFormat="1" ht="15.75" thickBot="1" x14ac:dyDescent="0.3">
      <c r="A1" s="34"/>
      <c r="B1" s="34"/>
      <c r="C1" s="34"/>
      <c r="D1" s="34"/>
      <c r="E1" s="35" t="s">
        <v>25</v>
      </c>
      <c r="F1" s="34"/>
      <c r="G1" s="35" t="s">
        <v>26</v>
      </c>
      <c r="H1" s="34"/>
      <c r="I1" s="35" t="s">
        <v>27</v>
      </c>
      <c r="J1" s="34"/>
      <c r="K1" s="35" t="s">
        <v>28</v>
      </c>
      <c r="L1" s="34"/>
      <c r="M1" s="35" t="s">
        <v>29</v>
      </c>
      <c r="N1" s="34"/>
      <c r="O1" s="35" t="s">
        <v>30</v>
      </c>
      <c r="P1" s="34"/>
      <c r="Q1" s="35" t="s">
        <v>31</v>
      </c>
      <c r="R1" s="34"/>
      <c r="S1" s="35" t="s">
        <v>32</v>
      </c>
    </row>
    <row r="2" spans="1:19" ht="15.75" thickTop="1" x14ac:dyDescent="0.25">
      <c r="A2" s="22"/>
      <c r="B2" s="22" t="s">
        <v>33</v>
      </c>
      <c r="C2" s="22"/>
      <c r="D2" s="22"/>
      <c r="E2" s="22"/>
      <c r="F2" s="22"/>
      <c r="G2" s="24"/>
      <c r="H2" s="22"/>
      <c r="I2" s="22"/>
      <c r="J2" s="22"/>
      <c r="K2" s="22"/>
      <c r="L2" s="22"/>
      <c r="M2" s="22"/>
      <c r="N2" s="22"/>
      <c r="O2" s="22"/>
      <c r="P2" s="22"/>
      <c r="Q2" s="23"/>
      <c r="R2" s="22"/>
      <c r="S2" s="23">
        <v>138682.87</v>
      </c>
    </row>
    <row r="3" spans="1:19" x14ac:dyDescent="0.25">
      <c r="A3" s="25"/>
      <c r="B3" s="25"/>
      <c r="C3" s="25"/>
      <c r="D3" s="25"/>
      <c r="E3" s="25" t="s">
        <v>104</v>
      </c>
      <c r="F3" s="25"/>
      <c r="G3" s="26">
        <v>42248</v>
      </c>
      <c r="H3" s="25"/>
      <c r="I3" s="25"/>
      <c r="J3" s="25"/>
      <c r="K3" s="25" t="s">
        <v>303</v>
      </c>
      <c r="L3" s="25"/>
      <c r="M3" s="25" t="s">
        <v>325</v>
      </c>
      <c r="N3" s="25"/>
      <c r="O3" s="25" t="s">
        <v>217</v>
      </c>
      <c r="P3" s="25"/>
      <c r="Q3" s="27">
        <v>-5637.73</v>
      </c>
      <c r="R3" s="25"/>
      <c r="S3" s="27">
        <f t="shared" ref="S3:S42" si="0">ROUND(S2+Q3,5)</f>
        <v>133045.14000000001</v>
      </c>
    </row>
    <row r="4" spans="1:19" x14ac:dyDescent="0.25">
      <c r="A4" s="25"/>
      <c r="B4" s="25"/>
      <c r="C4" s="25"/>
      <c r="D4" s="25"/>
      <c r="E4" s="25" t="s">
        <v>104</v>
      </c>
      <c r="F4" s="25"/>
      <c r="G4" s="26">
        <v>42248</v>
      </c>
      <c r="H4" s="25"/>
      <c r="I4" s="25" t="s">
        <v>490</v>
      </c>
      <c r="J4" s="25"/>
      <c r="K4" s="25" t="s">
        <v>120</v>
      </c>
      <c r="L4" s="25"/>
      <c r="M4" s="25" t="s">
        <v>555</v>
      </c>
      <c r="N4" s="25"/>
      <c r="O4" s="25" t="s">
        <v>93</v>
      </c>
      <c r="P4" s="25"/>
      <c r="Q4" s="27">
        <v>-6201.79</v>
      </c>
      <c r="R4" s="25"/>
      <c r="S4" s="27">
        <f t="shared" si="0"/>
        <v>126843.35</v>
      </c>
    </row>
    <row r="5" spans="1:19" x14ac:dyDescent="0.25">
      <c r="A5" s="25"/>
      <c r="B5" s="25"/>
      <c r="C5" s="25"/>
      <c r="D5" s="25"/>
      <c r="E5" s="25" t="s">
        <v>105</v>
      </c>
      <c r="F5" s="25"/>
      <c r="G5" s="26">
        <v>42251</v>
      </c>
      <c r="H5" s="25"/>
      <c r="I5" s="25" t="s">
        <v>225</v>
      </c>
      <c r="J5" s="25"/>
      <c r="K5" s="25" t="s">
        <v>464</v>
      </c>
      <c r="L5" s="25"/>
      <c r="M5" s="25" t="s">
        <v>556</v>
      </c>
      <c r="N5" s="25"/>
      <c r="O5" s="25" t="s">
        <v>39</v>
      </c>
      <c r="P5" s="25"/>
      <c r="Q5" s="27">
        <v>975</v>
      </c>
      <c r="R5" s="25"/>
      <c r="S5" s="27">
        <f t="shared" si="0"/>
        <v>127818.35</v>
      </c>
    </row>
    <row r="6" spans="1:19" x14ac:dyDescent="0.25">
      <c r="A6" s="25"/>
      <c r="B6" s="25"/>
      <c r="C6" s="25"/>
      <c r="D6" s="25"/>
      <c r="E6" s="25" t="s">
        <v>104</v>
      </c>
      <c r="F6" s="25"/>
      <c r="G6" s="26">
        <v>42251</v>
      </c>
      <c r="H6" s="25"/>
      <c r="I6" s="25"/>
      <c r="J6" s="25"/>
      <c r="K6" s="25" t="s">
        <v>234</v>
      </c>
      <c r="L6" s="25"/>
      <c r="M6" s="25" t="s">
        <v>557</v>
      </c>
      <c r="N6" s="25"/>
      <c r="O6" s="25" t="s">
        <v>95</v>
      </c>
      <c r="P6" s="25"/>
      <c r="Q6" s="27">
        <v>-268.18</v>
      </c>
      <c r="R6" s="25"/>
      <c r="S6" s="27">
        <f t="shared" si="0"/>
        <v>127550.17</v>
      </c>
    </row>
    <row r="7" spans="1:19" x14ac:dyDescent="0.25">
      <c r="A7" s="25"/>
      <c r="B7" s="25"/>
      <c r="C7" s="25"/>
      <c r="D7" s="25"/>
      <c r="E7" s="25" t="s">
        <v>104</v>
      </c>
      <c r="F7" s="25"/>
      <c r="G7" s="26">
        <v>42251</v>
      </c>
      <c r="H7" s="25"/>
      <c r="I7" s="25"/>
      <c r="J7" s="25"/>
      <c r="K7" s="25" t="s">
        <v>128</v>
      </c>
      <c r="L7" s="25"/>
      <c r="M7" s="25" t="s">
        <v>487</v>
      </c>
      <c r="N7" s="25"/>
      <c r="O7" s="25" t="s">
        <v>95</v>
      </c>
      <c r="P7" s="25"/>
      <c r="Q7" s="27">
        <v>-11.88</v>
      </c>
      <c r="R7" s="25"/>
      <c r="S7" s="27">
        <f t="shared" si="0"/>
        <v>127538.29</v>
      </c>
    </row>
    <row r="8" spans="1:19" x14ac:dyDescent="0.25">
      <c r="A8" s="25"/>
      <c r="B8" s="25"/>
      <c r="C8" s="25"/>
      <c r="D8" s="25"/>
      <c r="E8" s="25" t="s">
        <v>104</v>
      </c>
      <c r="F8" s="25"/>
      <c r="G8" s="26">
        <v>42255</v>
      </c>
      <c r="H8" s="25"/>
      <c r="I8" s="25"/>
      <c r="J8" s="25"/>
      <c r="K8" s="25" t="s">
        <v>382</v>
      </c>
      <c r="L8" s="25"/>
      <c r="M8" s="25" t="s">
        <v>413</v>
      </c>
      <c r="N8" s="25"/>
      <c r="O8" s="25" t="s">
        <v>373</v>
      </c>
      <c r="P8" s="25"/>
      <c r="Q8" s="27">
        <v>-6900</v>
      </c>
      <c r="R8" s="25"/>
      <c r="S8" s="27">
        <f t="shared" si="0"/>
        <v>120638.29</v>
      </c>
    </row>
    <row r="9" spans="1:19" x14ac:dyDescent="0.25">
      <c r="A9" s="25"/>
      <c r="B9" s="25"/>
      <c r="C9" s="25"/>
      <c r="D9" s="25"/>
      <c r="E9" s="25" t="s">
        <v>104</v>
      </c>
      <c r="F9" s="25"/>
      <c r="G9" s="26">
        <v>42255</v>
      </c>
      <c r="H9" s="25"/>
      <c r="I9" s="25"/>
      <c r="J9" s="25"/>
      <c r="K9" s="25" t="s">
        <v>507</v>
      </c>
      <c r="L9" s="25"/>
      <c r="M9" s="25" t="s">
        <v>558</v>
      </c>
      <c r="N9" s="25"/>
      <c r="O9" s="25" t="s">
        <v>82</v>
      </c>
      <c r="P9" s="25"/>
      <c r="Q9" s="27">
        <v>-1788</v>
      </c>
      <c r="R9" s="25"/>
      <c r="S9" s="27">
        <f t="shared" si="0"/>
        <v>118850.29</v>
      </c>
    </row>
    <row r="10" spans="1:19" x14ac:dyDescent="0.25">
      <c r="A10" s="25"/>
      <c r="B10" s="25"/>
      <c r="C10" s="25"/>
      <c r="D10" s="25"/>
      <c r="E10" s="25" t="s">
        <v>104</v>
      </c>
      <c r="F10" s="25"/>
      <c r="G10" s="26">
        <v>42255</v>
      </c>
      <c r="H10" s="25"/>
      <c r="I10" s="25"/>
      <c r="J10" s="25"/>
      <c r="K10" s="25" t="s">
        <v>507</v>
      </c>
      <c r="L10" s="25"/>
      <c r="M10" s="25" t="s">
        <v>558</v>
      </c>
      <c r="N10" s="25"/>
      <c r="O10" s="25" t="s">
        <v>82</v>
      </c>
      <c r="P10" s="25"/>
      <c r="Q10" s="27">
        <v>-119</v>
      </c>
      <c r="R10" s="25"/>
      <c r="S10" s="27">
        <f t="shared" si="0"/>
        <v>118731.29</v>
      </c>
    </row>
    <row r="11" spans="1:19" x14ac:dyDescent="0.25">
      <c r="A11" s="25"/>
      <c r="B11" s="25"/>
      <c r="C11" s="25"/>
      <c r="D11" s="25"/>
      <c r="E11" s="25" t="s">
        <v>104</v>
      </c>
      <c r="F11" s="25"/>
      <c r="G11" s="26">
        <v>42255</v>
      </c>
      <c r="H11" s="25"/>
      <c r="I11" s="25"/>
      <c r="J11" s="25"/>
      <c r="K11" s="25" t="s">
        <v>457</v>
      </c>
      <c r="L11" s="25"/>
      <c r="M11" s="25" t="s">
        <v>482</v>
      </c>
      <c r="N11" s="25"/>
      <c r="O11" s="25" t="s">
        <v>373</v>
      </c>
      <c r="P11" s="25"/>
      <c r="Q11" s="27">
        <v>-20</v>
      </c>
      <c r="R11" s="25"/>
      <c r="S11" s="27">
        <f t="shared" si="0"/>
        <v>118711.29</v>
      </c>
    </row>
    <row r="12" spans="1:19" x14ac:dyDescent="0.25">
      <c r="A12" s="25"/>
      <c r="B12" s="25"/>
      <c r="C12" s="25"/>
      <c r="D12" s="25"/>
      <c r="E12" s="25" t="s">
        <v>104</v>
      </c>
      <c r="F12" s="25"/>
      <c r="G12" s="26">
        <v>42255</v>
      </c>
      <c r="H12" s="25"/>
      <c r="I12" s="25"/>
      <c r="J12" s="25"/>
      <c r="K12" s="25" t="s">
        <v>122</v>
      </c>
      <c r="L12" s="25"/>
      <c r="M12" s="25" t="s">
        <v>163</v>
      </c>
      <c r="N12" s="25"/>
      <c r="O12" s="25" t="s">
        <v>95</v>
      </c>
      <c r="P12" s="25"/>
      <c r="Q12" s="27">
        <v>-10</v>
      </c>
      <c r="R12" s="25"/>
      <c r="S12" s="27">
        <f t="shared" si="0"/>
        <v>118701.29</v>
      </c>
    </row>
    <row r="13" spans="1:19" x14ac:dyDescent="0.25">
      <c r="A13" s="25"/>
      <c r="B13" s="25"/>
      <c r="C13" s="25"/>
      <c r="D13" s="25"/>
      <c r="E13" s="25" t="s">
        <v>104</v>
      </c>
      <c r="F13" s="25"/>
      <c r="G13" s="26">
        <v>42256</v>
      </c>
      <c r="H13" s="25"/>
      <c r="I13" s="25"/>
      <c r="J13" s="25"/>
      <c r="K13" s="25" t="s">
        <v>126</v>
      </c>
      <c r="L13" s="25"/>
      <c r="M13" s="25" t="s">
        <v>266</v>
      </c>
      <c r="N13" s="25"/>
      <c r="O13" s="25" t="s">
        <v>97</v>
      </c>
      <c r="P13" s="25"/>
      <c r="Q13" s="27">
        <v>-17.37</v>
      </c>
      <c r="R13" s="25"/>
      <c r="S13" s="27">
        <f t="shared" si="0"/>
        <v>118683.92</v>
      </c>
    </row>
    <row r="14" spans="1:19" x14ac:dyDescent="0.25">
      <c r="A14" s="25"/>
      <c r="B14" s="25"/>
      <c r="C14" s="25"/>
      <c r="D14" s="25"/>
      <c r="E14" s="25" t="s">
        <v>104</v>
      </c>
      <c r="F14" s="25"/>
      <c r="G14" s="26">
        <v>42256</v>
      </c>
      <c r="H14" s="25"/>
      <c r="I14" s="25"/>
      <c r="J14" s="25"/>
      <c r="K14" s="25" t="s">
        <v>508</v>
      </c>
      <c r="L14" s="25"/>
      <c r="M14" s="25" t="s">
        <v>559</v>
      </c>
      <c r="N14" s="25"/>
      <c r="O14" s="25" t="s">
        <v>93</v>
      </c>
      <c r="P14" s="25"/>
      <c r="Q14" s="27">
        <v>-579.27</v>
      </c>
      <c r="R14" s="25"/>
      <c r="S14" s="27">
        <f t="shared" si="0"/>
        <v>118104.65</v>
      </c>
    </row>
    <row r="15" spans="1:19" x14ac:dyDescent="0.25">
      <c r="A15" s="25"/>
      <c r="B15" s="25"/>
      <c r="C15" s="25"/>
      <c r="D15" s="25"/>
      <c r="E15" s="25" t="s">
        <v>104</v>
      </c>
      <c r="F15" s="25"/>
      <c r="G15" s="26">
        <v>42256</v>
      </c>
      <c r="H15" s="25"/>
      <c r="I15" s="25"/>
      <c r="J15" s="25"/>
      <c r="K15" s="25" t="s">
        <v>507</v>
      </c>
      <c r="L15" s="25"/>
      <c r="M15" s="25" t="s">
        <v>558</v>
      </c>
      <c r="N15" s="25"/>
      <c r="O15" s="25" t="s">
        <v>82</v>
      </c>
      <c r="P15" s="25"/>
      <c r="Q15" s="27">
        <v>-119</v>
      </c>
      <c r="R15" s="25"/>
      <c r="S15" s="27">
        <f t="shared" si="0"/>
        <v>117985.65</v>
      </c>
    </row>
    <row r="16" spans="1:19" x14ac:dyDescent="0.25">
      <c r="A16" s="25"/>
      <c r="B16" s="25"/>
      <c r="C16" s="25"/>
      <c r="D16" s="25"/>
      <c r="E16" s="25" t="s">
        <v>104</v>
      </c>
      <c r="F16" s="25"/>
      <c r="G16" s="26">
        <v>42257</v>
      </c>
      <c r="H16" s="25"/>
      <c r="I16" s="25"/>
      <c r="J16" s="25"/>
      <c r="K16" s="25" t="s">
        <v>460</v>
      </c>
      <c r="L16" s="25"/>
      <c r="M16" s="25" t="s">
        <v>560</v>
      </c>
      <c r="N16" s="25"/>
      <c r="O16" s="25" t="s">
        <v>371</v>
      </c>
      <c r="P16" s="25"/>
      <c r="Q16" s="27">
        <v>-82.6</v>
      </c>
      <c r="R16" s="25"/>
      <c r="S16" s="27">
        <f t="shared" si="0"/>
        <v>117903.05</v>
      </c>
    </row>
    <row r="17" spans="1:19" x14ac:dyDescent="0.25">
      <c r="A17" s="25"/>
      <c r="B17" s="25"/>
      <c r="C17" s="25"/>
      <c r="D17" s="25"/>
      <c r="E17" s="25" t="s">
        <v>104</v>
      </c>
      <c r="F17" s="25"/>
      <c r="G17" s="26">
        <v>42258</v>
      </c>
      <c r="H17" s="25"/>
      <c r="I17" s="25"/>
      <c r="J17" s="25"/>
      <c r="K17" s="25" t="s">
        <v>126</v>
      </c>
      <c r="L17" s="25"/>
      <c r="M17" s="25" t="s">
        <v>418</v>
      </c>
      <c r="N17" s="25"/>
      <c r="O17" s="25" t="s">
        <v>97</v>
      </c>
      <c r="P17" s="25"/>
      <c r="Q17" s="27">
        <v>-179.01</v>
      </c>
      <c r="R17" s="25"/>
      <c r="S17" s="27">
        <f t="shared" si="0"/>
        <v>117724.04</v>
      </c>
    </row>
    <row r="18" spans="1:19" x14ac:dyDescent="0.25">
      <c r="A18" s="25"/>
      <c r="B18" s="25"/>
      <c r="C18" s="25"/>
      <c r="D18" s="25"/>
      <c r="E18" s="25" t="s">
        <v>104</v>
      </c>
      <c r="F18" s="25"/>
      <c r="G18" s="26">
        <v>42258</v>
      </c>
      <c r="H18" s="25"/>
      <c r="I18" s="25"/>
      <c r="J18" s="25"/>
      <c r="K18" s="25" t="s">
        <v>126</v>
      </c>
      <c r="L18" s="25"/>
      <c r="M18" s="25" t="s">
        <v>257</v>
      </c>
      <c r="N18" s="25"/>
      <c r="O18" s="25" t="s">
        <v>97</v>
      </c>
      <c r="P18" s="25"/>
      <c r="Q18" s="27">
        <v>-85</v>
      </c>
      <c r="R18" s="25"/>
      <c r="S18" s="27">
        <f t="shared" si="0"/>
        <v>117639.03999999999</v>
      </c>
    </row>
    <row r="19" spans="1:19" x14ac:dyDescent="0.25">
      <c r="A19" s="25"/>
      <c r="B19" s="25"/>
      <c r="C19" s="25"/>
      <c r="D19" s="25"/>
      <c r="E19" s="25" t="s">
        <v>104</v>
      </c>
      <c r="F19" s="25"/>
      <c r="G19" s="26">
        <v>42258</v>
      </c>
      <c r="H19" s="25"/>
      <c r="I19" s="25"/>
      <c r="J19" s="25"/>
      <c r="K19" s="25" t="s">
        <v>509</v>
      </c>
      <c r="L19" s="25"/>
      <c r="M19" s="25" t="s">
        <v>561</v>
      </c>
      <c r="N19" s="25"/>
      <c r="O19" s="25" t="s">
        <v>82</v>
      </c>
      <c r="P19" s="25"/>
      <c r="Q19" s="27">
        <v>-3786.53</v>
      </c>
      <c r="R19" s="25"/>
      <c r="S19" s="27">
        <f t="shared" si="0"/>
        <v>113852.51</v>
      </c>
    </row>
    <row r="20" spans="1:19" x14ac:dyDescent="0.25">
      <c r="A20" s="25"/>
      <c r="B20" s="25"/>
      <c r="C20" s="25"/>
      <c r="D20" s="25"/>
      <c r="E20" s="25" t="s">
        <v>104</v>
      </c>
      <c r="F20" s="25"/>
      <c r="G20" s="26">
        <v>42258</v>
      </c>
      <c r="H20" s="25"/>
      <c r="I20" s="25"/>
      <c r="J20" s="25"/>
      <c r="K20" s="25" t="s">
        <v>131</v>
      </c>
      <c r="L20" s="25"/>
      <c r="M20" s="25" t="s">
        <v>173</v>
      </c>
      <c r="N20" s="25"/>
      <c r="O20" s="25" t="s">
        <v>95</v>
      </c>
      <c r="P20" s="25"/>
      <c r="Q20" s="27">
        <v>-385</v>
      </c>
      <c r="R20" s="25"/>
      <c r="S20" s="27">
        <f t="shared" si="0"/>
        <v>113467.51</v>
      </c>
    </row>
    <row r="21" spans="1:19" x14ac:dyDescent="0.25">
      <c r="A21" s="25"/>
      <c r="B21" s="25"/>
      <c r="C21" s="25"/>
      <c r="D21" s="25"/>
      <c r="E21" s="25" t="s">
        <v>105</v>
      </c>
      <c r="F21" s="25"/>
      <c r="G21" s="26">
        <v>42261</v>
      </c>
      <c r="H21" s="25"/>
      <c r="I21" s="25" t="s">
        <v>225</v>
      </c>
      <c r="J21" s="25"/>
      <c r="K21" s="25" t="s">
        <v>322</v>
      </c>
      <c r="L21" s="25"/>
      <c r="M21" s="25" t="s">
        <v>562</v>
      </c>
      <c r="N21" s="25"/>
      <c r="O21" s="25" t="s">
        <v>39</v>
      </c>
      <c r="P21" s="25"/>
      <c r="Q21" s="27">
        <v>1560</v>
      </c>
      <c r="R21" s="25"/>
      <c r="S21" s="27">
        <f t="shared" si="0"/>
        <v>115027.51</v>
      </c>
    </row>
    <row r="22" spans="1:19" x14ac:dyDescent="0.25">
      <c r="A22" s="25"/>
      <c r="B22" s="25"/>
      <c r="C22" s="25"/>
      <c r="D22" s="25"/>
      <c r="E22" s="25" t="s">
        <v>104</v>
      </c>
      <c r="F22" s="25"/>
      <c r="G22" s="26">
        <v>42261</v>
      </c>
      <c r="H22" s="25"/>
      <c r="I22" s="25"/>
      <c r="J22" s="25"/>
      <c r="K22" s="25" t="s">
        <v>460</v>
      </c>
      <c r="L22" s="25"/>
      <c r="M22" s="25" t="s">
        <v>563</v>
      </c>
      <c r="N22" s="25"/>
      <c r="O22" s="25" t="s">
        <v>371</v>
      </c>
      <c r="P22" s="25"/>
      <c r="Q22" s="27">
        <v>-153.72999999999999</v>
      </c>
      <c r="R22" s="25"/>
      <c r="S22" s="27">
        <f t="shared" si="0"/>
        <v>114873.78</v>
      </c>
    </row>
    <row r="23" spans="1:19" x14ac:dyDescent="0.25">
      <c r="A23" s="25"/>
      <c r="B23" s="25"/>
      <c r="C23" s="25"/>
      <c r="D23" s="25"/>
      <c r="E23" s="25" t="s">
        <v>104</v>
      </c>
      <c r="F23" s="25"/>
      <c r="G23" s="26">
        <v>42261</v>
      </c>
      <c r="H23" s="25"/>
      <c r="I23" s="25"/>
      <c r="J23" s="25"/>
      <c r="K23" s="25" t="s">
        <v>155</v>
      </c>
      <c r="L23" s="25"/>
      <c r="M23" s="25" t="s">
        <v>427</v>
      </c>
      <c r="N23" s="25"/>
      <c r="O23" s="25" t="s">
        <v>93</v>
      </c>
      <c r="P23" s="25"/>
      <c r="Q23" s="27">
        <v>-86</v>
      </c>
      <c r="R23" s="25"/>
      <c r="S23" s="27">
        <f t="shared" si="0"/>
        <v>114787.78</v>
      </c>
    </row>
    <row r="24" spans="1:19" x14ac:dyDescent="0.25">
      <c r="A24" s="25"/>
      <c r="B24" s="25"/>
      <c r="C24" s="25"/>
      <c r="D24" s="25"/>
      <c r="E24" s="25" t="s">
        <v>104</v>
      </c>
      <c r="F24" s="25"/>
      <c r="G24" s="26">
        <v>42262</v>
      </c>
      <c r="H24" s="25"/>
      <c r="I24" s="25"/>
      <c r="J24" s="25"/>
      <c r="K24" s="25" t="s">
        <v>125</v>
      </c>
      <c r="L24" s="25"/>
      <c r="M24" s="25" t="s">
        <v>564</v>
      </c>
      <c r="N24" s="25"/>
      <c r="O24" s="25" t="s">
        <v>95</v>
      </c>
      <c r="P24" s="25"/>
      <c r="Q24" s="27">
        <v>-107.3</v>
      </c>
      <c r="R24" s="25"/>
      <c r="S24" s="27">
        <f t="shared" si="0"/>
        <v>114680.48</v>
      </c>
    </row>
    <row r="25" spans="1:19" x14ac:dyDescent="0.25">
      <c r="A25" s="25"/>
      <c r="B25" s="25"/>
      <c r="C25" s="25"/>
      <c r="D25" s="25"/>
      <c r="E25" s="25" t="s">
        <v>104</v>
      </c>
      <c r="F25" s="25"/>
      <c r="G25" s="26">
        <v>42262</v>
      </c>
      <c r="H25" s="25"/>
      <c r="I25" s="25"/>
      <c r="J25" s="25"/>
      <c r="K25" s="25" t="s">
        <v>125</v>
      </c>
      <c r="L25" s="25"/>
      <c r="M25" s="25" t="s">
        <v>565</v>
      </c>
      <c r="N25" s="25"/>
      <c r="O25" s="25" t="s">
        <v>95</v>
      </c>
      <c r="P25" s="25"/>
      <c r="Q25" s="27">
        <v>-59.96</v>
      </c>
      <c r="R25" s="25"/>
      <c r="S25" s="27">
        <f t="shared" si="0"/>
        <v>114620.52</v>
      </c>
    </row>
    <row r="26" spans="1:19" x14ac:dyDescent="0.25">
      <c r="A26" s="25"/>
      <c r="B26" s="25"/>
      <c r="C26" s="25"/>
      <c r="D26" s="25"/>
      <c r="E26" s="25" t="s">
        <v>104</v>
      </c>
      <c r="F26" s="25"/>
      <c r="G26" s="26">
        <v>42263</v>
      </c>
      <c r="H26" s="25"/>
      <c r="I26" s="25"/>
      <c r="J26" s="25"/>
      <c r="K26" s="25" t="s">
        <v>128</v>
      </c>
      <c r="L26" s="25"/>
      <c r="M26" s="25" t="s">
        <v>487</v>
      </c>
      <c r="N26" s="25"/>
      <c r="O26" s="25" t="s">
        <v>95</v>
      </c>
      <c r="P26" s="25"/>
      <c r="Q26" s="27">
        <v>-20.6</v>
      </c>
      <c r="R26" s="25"/>
      <c r="S26" s="27">
        <f t="shared" si="0"/>
        <v>114599.92</v>
      </c>
    </row>
    <row r="27" spans="1:19" x14ac:dyDescent="0.25">
      <c r="A27" s="25"/>
      <c r="B27" s="25"/>
      <c r="C27" s="25"/>
      <c r="D27" s="25"/>
      <c r="E27" s="25" t="s">
        <v>104</v>
      </c>
      <c r="F27" s="25"/>
      <c r="G27" s="26">
        <v>42264</v>
      </c>
      <c r="H27" s="25"/>
      <c r="I27" s="25"/>
      <c r="J27" s="25"/>
      <c r="K27" s="25" t="s">
        <v>125</v>
      </c>
      <c r="L27" s="25"/>
      <c r="M27" s="25" t="s">
        <v>566</v>
      </c>
      <c r="N27" s="25"/>
      <c r="O27" s="25" t="s">
        <v>95</v>
      </c>
      <c r="P27" s="25"/>
      <c r="Q27" s="27">
        <v>-133.05000000000001</v>
      </c>
      <c r="R27" s="25"/>
      <c r="S27" s="27">
        <f t="shared" si="0"/>
        <v>114466.87</v>
      </c>
    </row>
    <row r="28" spans="1:19" x14ac:dyDescent="0.25">
      <c r="A28" s="25"/>
      <c r="B28" s="25"/>
      <c r="C28" s="25"/>
      <c r="D28" s="25"/>
      <c r="E28" s="25" t="s">
        <v>104</v>
      </c>
      <c r="F28" s="25"/>
      <c r="G28" s="26">
        <v>42265</v>
      </c>
      <c r="H28" s="25"/>
      <c r="I28" s="25" t="s">
        <v>491</v>
      </c>
      <c r="J28" s="25"/>
      <c r="K28" s="25" t="s">
        <v>510</v>
      </c>
      <c r="L28" s="25"/>
      <c r="M28" s="25" t="s">
        <v>567</v>
      </c>
      <c r="N28" s="25"/>
      <c r="O28" s="25" t="s">
        <v>79</v>
      </c>
      <c r="P28" s="25"/>
      <c r="Q28" s="27">
        <v>-2581</v>
      </c>
      <c r="R28" s="25"/>
      <c r="S28" s="27">
        <f t="shared" si="0"/>
        <v>111885.87</v>
      </c>
    </row>
    <row r="29" spans="1:19" x14ac:dyDescent="0.25">
      <c r="A29" s="25"/>
      <c r="B29" s="25"/>
      <c r="C29" s="25"/>
      <c r="D29" s="25"/>
      <c r="E29" s="25" t="s">
        <v>104</v>
      </c>
      <c r="F29" s="25"/>
      <c r="G29" s="26">
        <v>42268</v>
      </c>
      <c r="H29" s="25"/>
      <c r="I29" s="25"/>
      <c r="J29" s="25"/>
      <c r="K29" s="25" t="s">
        <v>511</v>
      </c>
      <c r="L29" s="25"/>
      <c r="M29" s="25" t="s">
        <v>568</v>
      </c>
      <c r="N29" s="25"/>
      <c r="O29" s="25" t="s">
        <v>82</v>
      </c>
      <c r="P29" s="25"/>
      <c r="Q29" s="27">
        <v>-2902</v>
      </c>
      <c r="R29" s="25"/>
      <c r="S29" s="27">
        <f t="shared" si="0"/>
        <v>108983.87</v>
      </c>
    </row>
    <row r="30" spans="1:19" x14ac:dyDescent="0.25">
      <c r="A30" s="25"/>
      <c r="B30" s="25"/>
      <c r="C30" s="25"/>
      <c r="D30" s="25"/>
      <c r="E30" s="25" t="s">
        <v>104</v>
      </c>
      <c r="F30" s="25"/>
      <c r="G30" s="26">
        <v>42268</v>
      </c>
      <c r="H30" s="25"/>
      <c r="I30" s="25"/>
      <c r="J30" s="25"/>
      <c r="K30" s="25" t="s">
        <v>511</v>
      </c>
      <c r="L30" s="25"/>
      <c r="M30" s="25" t="s">
        <v>568</v>
      </c>
      <c r="N30" s="25"/>
      <c r="O30" s="25" t="s">
        <v>82</v>
      </c>
      <c r="P30" s="25"/>
      <c r="Q30" s="27">
        <v>-242</v>
      </c>
      <c r="R30" s="25"/>
      <c r="S30" s="27">
        <f t="shared" si="0"/>
        <v>108741.87</v>
      </c>
    </row>
    <row r="31" spans="1:19" x14ac:dyDescent="0.25">
      <c r="A31" s="25"/>
      <c r="B31" s="25"/>
      <c r="C31" s="25"/>
      <c r="D31" s="25"/>
      <c r="E31" s="25" t="s">
        <v>104</v>
      </c>
      <c r="F31" s="25"/>
      <c r="G31" s="26">
        <v>42268</v>
      </c>
      <c r="H31" s="25"/>
      <c r="I31" s="25"/>
      <c r="J31" s="25"/>
      <c r="K31" s="25" t="s">
        <v>125</v>
      </c>
      <c r="L31" s="25"/>
      <c r="M31" s="25" t="s">
        <v>566</v>
      </c>
      <c r="N31" s="25"/>
      <c r="O31" s="25" t="s">
        <v>95</v>
      </c>
      <c r="P31" s="25"/>
      <c r="Q31" s="27">
        <v>-41.18</v>
      </c>
      <c r="R31" s="25"/>
      <c r="S31" s="27">
        <f t="shared" si="0"/>
        <v>108700.69</v>
      </c>
    </row>
    <row r="32" spans="1:19" x14ac:dyDescent="0.25">
      <c r="A32" s="25"/>
      <c r="B32" s="25"/>
      <c r="C32" s="25"/>
      <c r="D32" s="25"/>
      <c r="E32" s="25" t="s">
        <v>104</v>
      </c>
      <c r="F32" s="25"/>
      <c r="G32" s="26">
        <v>42268</v>
      </c>
      <c r="H32" s="25"/>
      <c r="I32" s="25"/>
      <c r="J32" s="25"/>
      <c r="K32" s="25" t="s">
        <v>126</v>
      </c>
      <c r="L32" s="25"/>
      <c r="M32" s="25" t="s">
        <v>266</v>
      </c>
      <c r="N32" s="25"/>
      <c r="O32" s="25" t="s">
        <v>97</v>
      </c>
      <c r="P32" s="25"/>
      <c r="Q32" s="27">
        <v>-4.3499999999999996</v>
      </c>
      <c r="R32" s="25"/>
      <c r="S32" s="27">
        <f t="shared" si="0"/>
        <v>108696.34</v>
      </c>
    </row>
    <row r="33" spans="1:19" x14ac:dyDescent="0.25">
      <c r="A33" s="25"/>
      <c r="B33" s="25"/>
      <c r="C33" s="25"/>
      <c r="D33" s="25"/>
      <c r="E33" s="25" t="s">
        <v>104</v>
      </c>
      <c r="F33" s="25"/>
      <c r="G33" s="26">
        <v>42268</v>
      </c>
      <c r="H33" s="25"/>
      <c r="I33" s="25"/>
      <c r="J33" s="25"/>
      <c r="K33" s="25" t="s">
        <v>155</v>
      </c>
      <c r="L33" s="25"/>
      <c r="M33" s="25" t="s">
        <v>427</v>
      </c>
      <c r="N33" s="25"/>
      <c r="O33" s="25" t="s">
        <v>93</v>
      </c>
      <c r="P33" s="25"/>
      <c r="Q33" s="27">
        <v>-209</v>
      </c>
      <c r="R33" s="25"/>
      <c r="S33" s="27">
        <f t="shared" si="0"/>
        <v>108487.34</v>
      </c>
    </row>
    <row r="34" spans="1:19" x14ac:dyDescent="0.25">
      <c r="A34" s="25"/>
      <c r="B34" s="25"/>
      <c r="C34" s="25"/>
      <c r="D34" s="25"/>
      <c r="E34" s="25" t="s">
        <v>104</v>
      </c>
      <c r="F34" s="25"/>
      <c r="G34" s="26">
        <v>42268</v>
      </c>
      <c r="H34" s="25"/>
      <c r="I34" s="25"/>
      <c r="J34" s="25"/>
      <c r="K34" s="25" t="s">
        <v>512</v>
      </c>
      <c r="L34" s="25"/>
      <c r="M34" s="25" t="s">
        <v>569</v>
      </c>
      <c r="N34" s="25"/>
      <c r="O34" s="25" t="s">
        <v>82</v>
      </c>
      <c r="P34" s="25"/>
      <c r="Q34" s="27">
        <v>-145.31</v>
      </c>
      <c r="R34" s="25"/>
      <c r="S34" s="27">
        <f t="shared" si="0"/>
        <v>108342.03</v>
      </c>
    </row>
    <row r="35" spans="1:19" x14ac:dyDescent="0.25">
      <c r="A35" s="25"/>
      <c r="B35" s="25"/>
      <c r="C35" s="25"/>
      <c r="D35" s="25"/>
      <c r="E35" s="25" t="s">
        <v>104</v>
      </c>
      <c r="F35" s="25"/>
      <c r="G35" s="26">
        <v>42269</v>
      </c>
      <c r="H35" s="25"/>
      <c r="I35" s="25"/>
      <c r="J35" s="25"/>
      <c r="K35" s="25" t="s">
        <v>125</v>
      </c>
      <c r="L35" s="25"/>
      <c r="M35" s="25" t="s">
        <v>566</v>
      </c>
      <c r="N35" s="25"/>
      <c r="O35" s="25" t="s">
        <v>95</v>
      </c>
      <c r="P35" s="25"/>
      <c r="Q35" s="27">
        <v>-40.98</v>
      </c>
      <c r="R35" s="25"/>
      <c r="S35" s="27">
        <f t="shared" si="0"/>
        <v>108301.05</v>
      </c>
    </row>
    <row r="36" spans="1:19" x14ac:dyDescent="0.25">
      <c r="A36" s="25"/>
      <c r="B36" s="25"/>
      <c r="C36" s="25"/>
      <c r="D36" s="25"/>
      <c r="E36" s="25" t="s">
        <v>104</v>
      </c>
      <c r="F36" s="25"/>
      <c r="G36" s="26">
        <v>42270</v>
      </c>
      <c r="H36" s="25"/>
      <c r="I36" s="25"/>
      <c r="J36" s="25"/>
      <c r="K36" s="25" t="s">
        <v>513</v>
      </c>
      <c r="L36" s="25"/>
      <c r="M36" s="25" t="s">
        <v>570</v>
      </c>
      <c r="N36" s="25"/>
      <c r="O36" s="25" t="s">
        <v>93</v>
      </c>
      <c r="P36" s="25"/>
      <c r="Q36" s="27">
        <v>-85.97</v>
      </c>
      <c r="R36" s="25"/>
      <c r="S36" s="27">
        <f t="shared" si="0"/>
        <v>108215.08</v>
      </c>
    </row>
    <row r="37" spans="1:19" x14ac:dyDescent="0.25">
      <c r="A37" s="25"/>
      <c r="B37" s="25"/>
      <c r="C37" s="25"/>
      <c r="D37" s="25"/>
      <c r="E37" s="25" t="s">
        <v>104</v>
      </c>
      <c r="F37" s="25"/>
      <c r="G37" s="26">
        <v>42270</v>
      </c>
      <c r="H37" s="25"/>
      <c r="I37" s="25"/>
      <c r="J37" s="25"/>
      <c r="K37" s="25" t="s">
        <v>143</v>
      </c>
      <c r="L37" s="25"/>
      <c r="M37" s="25" t="s">
        <v>187</v>
      </c>
      <c r="N37" s="25"/>
      <c r="O37" s="25" t="s">
        <v>87</v>
      </c>
      <c r="P37" s="25"/>
      <c r="Q37" s="27">
        <v>-55</v>
      </c>
      <c r="R37" s="25"/>
      <c r="S37" s="27">
        <f t="shared" si="0"/>
        <v>108160.08</v>
      </c>
    </row>
    <row r="38" spans="1:19" x14ac:dyDescent="0.25">
      <c r="A38" s="25"/>
      <c r="B38" s="25"/>
      <c r="C38" s="25"/>
      <c r="D38" s="25"/>
      <c r="E38" s="25" t="s">
        <v>104</v>
      </c>
      <c r="F38" s="25"/>
      <c r="G38" s="26">
        <v>42271</v>
      </c>
      <c r="H38" s="25"/>
      <c r="I38" s="25"/>
      <c r="J38" s="25"/>
      <c r="K38" s="25" t="s">
        <v>126</v>
      </c>
      <c r="L38" s="25"/>
      <c r="M38" s="25" t="s">
        <v>266</v>
      </c>
      <c r="N38" s="25"/>
      <c r="O38" s="25" t="s">
        <v>97</v>
      </c>
      <c r="P38" s="25"/>
      <c r="Q38" s="27">
        <v>-57.09</v>
      </c>
      <c r="R38" s="25"/>
      <c r="S38" s="27">
        <f t="shared" si="0"/>
        <v>108102.99</v>
      </c>
    </row>
    <row r="39" spans="1:19" x14ac:dyDescent="0.25">
      <c r="A39" s="25"/>
      <c r="B39" s="25"/>
      <c r="C39" s="25"/>
      <c r="D39" s="25"/>
      <c r="E39" s="25" t="s">
        <v>104</v>
      </c>
      <c r="F39" s="25"/>
      <c r="G39" s="26">
        <v>42271</v>
      </c>
      <c r="H39" s="25"/>
      <c r="I39" s="25"/>
      <c r="J39" s="25"/>
      <c r="K39" s="25" t="s">
        <v>514</v>
      </c>
      <c r="L39" s="25"/>
      <c r="M39" s="25" t="s">
        <v>571</v>
      </c>
      <c r="N39" s="25"/>
      <c r="O39" s="25" t="s">
        <v>82</v>
      </c>
      <c r="P39" s="25"/>
      <c r="Q39" s="27">
        <v>-1903.06</v>
      </c>
      <c r="R39" s="25"/>
      <c r="S39" s="27">
        <f t="shared" si="0"/>
        <v>106199.93</v>
      </c>
    </row>
    <row r="40" spans="1:19" x14ac:dyDescent="0.25">
      <c r="A40" s="25"/>
      <c r="B40" s="25"/>
      <c r="C40" s="25"/>
      <c r="D40" s="25"/>
      <c r="E40" s="25" t="s">
        <v>104</v>
      </c>
      <c r="F40" s="25"/>
      <c r="G40" s="26">
        <v>42275</v>
      </c>
      <c r="H40" s="25"/>
      <c r="I40" s="25"/>
      <c r="J40" s="25"/>
      <c r="K40" s="25" t="s">
        <v>128</v>
      </c>
      <c r="L40" s="25"/>
      <c r="M40" s="25" t="s">
        <v>487</v>
      </c>
      <c r="N40" s="25"/>
      <c r="O40" s="25" t="s">
        <v>95</v>
      </c>
      <c r="P40" s="25"/>
      <c r="Q40" s="27">
        <v>-59.88</v>
      </c>
      <c r="R40" s="25"/>
      <c r="S40" s="27">
        <f t="shared" si="0"/>
        <v>106140.05</v>
      </c>
    </row>
    <row r="41" spans="1:19" x14ac:dyDescent="0.25">
      <c r="A41" s="25"/>
      <c r="B41" s="25"/>
      <c r="C41" s="25"/>
      <c r="D41" s="25"/>
      <c r="E41" s="25" t="s">
        <v>104</v>
      </c>
      <c r="F41" s="25"/>
      <c r="G41" s="26">
        <v>42276</v>
      </c>
      <c r="H41" s="25"/>
      <c r="I41" s="25"/>
      <c r="J41" s="25"/>
      <c r="K41" s="25" t="s">
        <v>142</v>
      </c>
      <c r="L41" s="25"/>
      <c r="M41" s="25" t="s">
        <v>186</v>
      </c>
      <c r="N41" s="25"/>
      <c r="O41" s="25" t="s">
        <v>76</v>
      </c>
      <c r="P41" s="25"/>
      <c r="Q41" s="27">
        <v>-300</v>
      </c>
      <c r="R41" s="25"/>
      <c r="S41" s="27">
        <f t="shared" si="0"/>
        <v>105840.05</v>
      </c>
    </row>
    <row r="42" spans="1:19" ht="15.75" thickBot="1" x14ac:dyDescent="0.3">
      <c r="A42" s="25"/>
      <c r="B42" s="25"/>
      <c r="C42" s="25"/>
      <c r="D42" s="25"/>
      <c r="E42" s="25" t="s">
        <v>104</v>
      </c>
      <c r="F42" s="25"/>
      <c r="G42" s="26">
        <v>42277</v>
      </c>
      <c r="H42" s="25"/>
      <c r="I42" s="25" t="s">
        <v>492</v>
      </c>
      <c r="J42" s="25"/>
      <c r="K42" s="25" t="s">
        <v>515</v>
      </c>
      <c r="L42" s="25"/>
      <c r="M42" s="25" t="s">
        <v>572</v>
      </c>
      <c r="N42" s="25"/>
      <c r="O42" s="25" t="s">
        <v>373</v>
      </c>
      <c r="P42" s="25"/>
      <c r="Q42" s="28">
        <v>-20000</v>
      </c>
      <c r="R42" s="25"/>
      <c r="S42" s="28">
        <f t="shared" si="0"/>
        <v>85840.05</v>
      </c>
    </row>
    <row r="43" spans="1:19" x14ac:dyDescent="0.25">
      <c r="A43" s="25"/>
      <c r="B43" s="25" t="s">
        <v>34</v>
      </c>
      <c r="C43" s="25"/>
      <c r="D43" s="25"/>
      <c r="E43" s="25"/>
      <c r="F43" s="25"/>
      <c r="G43" s="26"/>
      <c r="H43" s="25"/>
      <c r="I43" s="25"/>
      <c r="J43" s="25"/>
      <c r="K43" s="25"/>
      <c r="L43" s="25"/>
      <c r="M43" s="25"/>
      <c r="N43" s="25"/>
      <c r="O43" s="25"/>
      <c r="P43" s="25"/>
      <c r="Q43" s="27">
        <f>ROUND(SUM(Q2:Q42),5)</f>
        <v>-52842.82</v>
      </c>
      <c r="R43" s="25"/>
      <c r="S43" s="27">
        <f>S42</f>
        <v>85840.05</v>
      </c>
    </row>
    <row r="44" spans="1:19" ht="30" customHeight="1" x14ac:dyDescent="0.25">
      <c r="A44" s="22"/>
      <c r="B44" s="22" t="s">
        <v>35</v>
      </c>
      <c r="C44" s="22"/>
      <c r="D44" s="22"/>
      <c r="E44" s="22"/>
      <c r="F44" s="22"/>
      <c r="G44" s="24"/>
      <c r="H44" s="22"/>
      <c r="I44" s="22"/>
      <c r="J44" s="22"/>
      <c r="K44" s="22"/>
      <c r="L44" s="22"/>
      <c r="M44" s="22"/>
      <c r="N44" s="22"/>
      <c r="O44" s="22"/>
      <c r="P44" s="22"/>
      <c r="Q44" s="23"/>
      <c r="R44" s="22"/>
      <c r="S44" s="23">
        <v>401.67</v>
      </c>
    </row>
    <row r="45" spans="1:19" x14ac:dyDescent="0.25">
      <c r="A45" s="25"/>
      <c r="B45" s="25" t="s">
        <v>36</v>
      </c>
      <c r="C45" s="25"/>
      <c r="D45" s="25"/>
      <c r="E45" s="25"/>
      <c r="F45" s="25"/>
      <c r="G45" s="26"/>
      <c r="H45" s="25"/>
      <c r="I45" s="25"/>
      <c r="J45" s="25"/>
      <c r="K45" s="25"/>
      <c r="L45" s="25"/>
      <c r="M45" s="25"/>
      <c r="N45" s="25"/>
      <c r="O45" s="25"/>
      <c r="P45" s="25"/>
      <c r="Q45" s="27"/>
      <c r="R45" s="25"/>
      <c r="S45" s="27">
        <f>S44</f>
        <v>401.67</v>
      </c>
    </row>
    <row r="46" spans="1:19" ht="30" customHeight="1" x14ac:dyDescent="0.25">
      <c r="A46" s="22"/>
      <c r="B46" s="22" t="s">
        <v>37</v>
      </c>
      <c r="C46" s="22"/>
      <c r="D46" s="22"/>
      <c r="E46" s="22"/>
      <c r="F46" s="22"/>
      <c r="G46" s="24"/>
      <c r="H46" s="22"/>
      <c r="I46" s="22"/>
      <c r="J46" s="22"/>
      <c r="K46" s="22"/>
      <c r="L46" s="22"/>
      <c r="M46" s="22"/>
      <c r="N46" s="22"/>
      <c r="O46" s="22"/>
      <c r="P46" s="22"/>
      <c r="Q46" s="23"/>
      <c r="R46" s="22"/>
      <c r="S46" s="23">
        <v>1594.05</v>
      </c>
    </row>
    <row r="47" spans="1:19" x14ac:dyDescent="0.25">
      <c r="A47" s="25"/>
      <c r="B47" s="25"/>
      <c r="C47" s="25"/>
      <c r="D47" s="25"/>
      <c r="E47" s="25" t="s">
        <v>104</v>
      </c>
      <c r="F47" s="25"/>
      <c r="G47" s="26">
        <v>42248</v>
      </c>
      <c r="H47" s="25"/>
      <c r="I47" s="25"/>
      <c r="J47" s="25"/>
      <c r="K47" s="25" t="s">
        <v>242</v>
      </c>
      <c r="L47" s="25"/>
      <c r="M47" s="25" t="s">
        <v>268</v>
      </c>
      <c r="N47" s="25"/>
      <c r="O47" s="25" t="s">
        <v>97</v>
      </c>
      <c r="P47" s="25"/>
      <c r="Q47" s="27">
        <v>-30</v>
      </c>
      <c r="R47" s="25"/>
      <c r="S47" s="27">
        <f t="shared" ref="S47:S84" si="1">ROUND(S46+Q47,5)</f>
        <v>1564.05</v>
      </c>
    </row>
    <row r="48" spans="1:19" x14ac:dyDescent="0.25">
      <c r="A48" s="25"/>
      <c r="B48" s="25"/>
      <c r="C48" s="25"/>
      <c r="D48" s="25"/>
      <c r="E48" s="25" t="s">
        <v>106</v>
      </c>
      <c r="F48" s="25"/>
      <c r="G48" s="26">
        <v>42249</v>
      </c>
      <c r="H48" s="25"/>
      <c r="I48" s="25"/>
      <c r="J48" s="25"/>
      <c r="K48" s="25" t="s">
        <v>516</v>
      </c>
      <c r="L48" s="25"/>
      <c r="M48" s="25" t="s">
        <v>432</v>
      </c>
      <c r="N48" s="25"/>
      <c r="O48" s="25" t="s">
        <v>212</v>
      </c>
      <c r="P48" s="25"/>
      <c r="Q48" s="27">
        <v>33.68</v>
      </c>
      <c r="R48" s="25"/>
      <c r="S48" s="27">
        <f t="shared" si="1"/>
        <v>1597.73</v>
      </c>
    </row>
    <row r="49" spans="1:19" x14ac:dyDescent="0.25">
      <c r="A49" s="25"/>
      <c r="B49" s="25"/>
      <c r="C49" s="25"/>
      <c r="D49" s="25"/>
      <c r="E49" s="25" t="s">
        <v>106</v>
      </c>
      <c r="F49" s="25"/>
      <c r="G49" s="26">
        <v>42249</v>
      </c>
      <c r="H49" s="25"/>
      <c r="I49" s="25"/>
      <c r="J49" s="25"/>
      <c r="K49" s="25" t="s">
        <v>517</v>
      </c>
      <c r="L49" s="25"/>
      <c r="M49" s="25" t="s">
        <v>432</v>
      </c>
      <c r="N49" s="25"/>
      <c r="O49" s="25" t="s">
        <v>212</v>
      </c>
      <c r="P49" s="25"/>
      <c r="Q49" s="27">
        <v>33.68</v>
      </c>
      <c r="R49" s="25"/>
      <c r="S49" s="27">
        <f t="shared" si="1"/>
        <v>1631.41</v>
      </c>
    </row>
    <row r="50" spans="1:19" x14ac:dyDescent="0.25">
      <c r="A50" s="25"/>
      <c r="B50" s="25"/>
      <c r="C50" s="25"/>
      <c r="D50" s="25"/>
      <c r="E50" s="25" t="s">
        <v>106</v>
      </c>
      <c r="F50" s="25"/>
      <c r="G50" s="26">
        <v>42251</v>
      </c>
      <c r="H50" s="25"/>
      <c r="I50" s="25"/>
      <c r="J50" s="25"/>
      <c r="K50" s="25" t="s">
        <v>518</v>
      </c>
      <c r="L50" s="25"/>
      <c r="M50" s="25" t="s">
        <v>432</v>
      </c>
      <c r="N50" s="25"/>
      <c r="O50" s="25" t="s">
        <v>212</v>
      </c>
      <c r="P50" s="25"/>
      <c r="Q50" s="27">
        <v>33.68</v>
      </c>
      <c r="R50" s="25"/>
      <c r="S50" s="27">
        <f t="shared" si="1"/>
        <v>1665.09</v>
      </c>
    </row>
    <row r="51" spans="1:19" x14ac:dyDescent="0.25">
      <c r="A51" s="25"/>
      <c r="B51" s="25"/>
      <c r="C51" s="25"/>
      <c r="D51" s="25"/>
      <c r="E51" s="25" t="s">
        <v>106</v>
      </c>
      <c r="F51" s="25"/>
      <c r="G51" s="26">
        <v>42251</v>
      </c>
      <c r="H51" s="25"/>
      <c r="I51" s="25"/>
      <c r="J51" s="25"/>
      <c r="K51" s="25" t="s">
        <v>519</v>
      </c>
      <c r="L51" s="25"/>
      <c r="M51" s="25" t="s">
        <v>432</v>
      </c>
      <c r="N51" s="25"/>
      <c r="O51" s="25" t="s">
        <v>212</v>
      </c>
      <c r="P51" s="25"/>
      <c r="Q51" s="27">
        <v>33.68</v>
      </c>
      <c r="R51" s="25"/>
      <c r="S51" s="27">
        <f t="shared" si="1"/>
        <v>1698.77</v>
      </c>
    </row>
    <row r="52" spans="1:19" x14ac:dyDescent="0.25">
      <c r="A52" s="25"/>
      <c r="B52" s="25"/>
      <c r="C52" s="25"/>
      <c r="D52" s="25"/>
      <c r="E52" s="25" t="s">
        <v>106</v>
      </c>
      <c r="F52" s="25"/>
      <c r="G52" s="26">
        <v>42251</v>
      </c>
      <c r="H52" s="25"/>
      <c r="I52" s="25"/>
      <c r="J52" s="25"/>
      <c r="K52" s="25" t="s">
        <v>520</v>
      </c>
      <c r="L52" s="25"/>
      <c r="M52" s="25" t="s">
        <v>432</v>
      </c>
      <c r="N52" s="25"/>
      <c r="O52" s="25" t="s">
        <v>212</v>
      </c>
      <c r="P52" s="25"/>
      <c r="Q52" s="27">
        <v>33.68</v>
      </c>
      <c r="R52" s="25"/>
      <c r="S52" s="27">
        <f t="shared" si="1"/>
        <v>1732.45</v>
      </c>
    </row>
    <row r="53" spans="1:19" x14ac:dyDescent="0.25">
      <c r="A53" s="25"/>
      <c r="B53" s="25"/>
      <c r="C53" s="25"/>
      <c r="D53" s="25"/>
      <c r="E53" s="25" t="s">
        <v>106</v>
      </c>
      <c r="F53" s="25"/>
      <c r="G53" s="26">
        <v>42252</v>
      </c>
      <c r="H53" s="25"/>
      <c r="I53" s="25"/>
      <c r="J53" s="25"/>
      <c r="K53" s="25" t="s">
        <v>521</v>
      </c>
      <c r="L53" s="25"/>
      <c r="M53" s="25" t="s">
        <v>432</v>
      </c>
      <c r="N53" s="25"/>
      <c r="O53" s="25" t="s">
        <v>212</v>
      </c>
      <c r="P53" s="25"/>
      <c r="Q53" s="27">
        <v>33.68</v>
      </c>
      <c r="R53" s="25"/>
      <c r="S53" s="27">
        <f t="shared" si="1"/>
        <v>1766.13</v>
      </c>
    </row>
    <row r="54" spans="1:19" x14ac:dyDescent="0.25">
      <c r="A54" s="25"/>
      <c r="B54" s="25"/>
      <c r="C54" s="25"/>
      <c r="D54" s="25"/>
      <c r="E54" s="25" t="s">
        <v>106</v>
      </c>
      <c r="F54" s="25"/>
      <c r="G54" s="26">
        <v>42252</v>
      </c>
      <c r="H54" s="25"/>
      <c r="I54" s="25"/>
      <c r="J54" s="25"/>
      <c r="K54" s="25" t="s">
        <v>522</v>
      </c>
      <c r="L54" s="25"/>
      <c r="M54" s="25" t="s">
        <v>432</v>
      </c>
      <c r="N54" s="25"/>
      <c r="O54" s="25" t="s">
        <v>212</v>
      </c>
      <c r="P54" s="25"/>
      <c r="Q54" s="27">
        <v>33.68</v>
      </c>
      <c r="R54" s="25"/>
      <c r="S54" s="27">
        <f t="shared" si="1"/>
        <v>1799.81</v>
      </c>
    </row>
    <row r="55" spans="1:19" x14ac:dyDescent="0.25">
      <c r="A55" s="25"/>
      <c r="B55" s="25"/>
      <c r="C55" s="25"/>
      <c r="D55" s="25"/>
      <c r="E55" s="25" t="s">
        <v>106</v>
      </c>
      <c r="F55" s="25"/>
      <c r="G55" s="26">
        <v>42253</v>
      </c>
      <c r="H55" s="25"/>
      <c r="I55" s="25"/>
      <c r="J55" s="25"/>
      <c r="K55" s="25" t="s">
        <v>523</v>
      </c>
      <c r="L55" s="25"/>
      <c r="M55" s="25" t="s">
        <v>432</v>
      </c>
      <c r="N55" s="25"/>
      <c r="O55" s="25" t="s">
        <v>212</v>
      </c>
      <c r="P55" s="25"/>
      <c r="Q55" s="27">
        <v>33.770000000000003</v>
      </c>
      <c r="R55" s="25"/>
      <c r="S55" s="27">
        <f t="shared" si="1"/>
        <v>1833.58</v>
      </c>
    </row>
    <row r="56" spans="1:19" x14ac:dyDescent="0.25">
      <c r="A56" s="25"/>
      <c r="B56" s="25"/>
      <c r="C56" s="25"/>
      <c r="D56" s="25"/>
      <c r="E56" s="25" t="s">
        <v>106</v>
      </c>
      <c r="F56" s="25"/>
      <c r="G56" s="26">
        <v>42253</v>
      </c>
      <c r="H56" s="25"/>
      <c r="I56" s="25"/>
      <c r="J56" s="25"/>
      <c r="K56" s="25" t="s">
        <v>524</v>
      </c>
      <c r="L56" s="25"/>
      <c r="M56" s="25" t="s">
        <v>432</v>
      </c>
      <c r="N56" s="25"/>
      <c r="O56" s="25" t="s">
        <v>212</v>
      </c>
      <c r="P56" s="25"/>
      <c r="Q56" s="27">
        <v>33.68</v>
      </c>
      <c r="R56" s="25"/>
      <c r="S56" s="27">
        <f t="shared" si="1"/>
        <v>1867.26</v>
      </c>
    </row>
    <row r="57" spans="1:19" x14ac:dyDescent="0.25">
      <c r="A57" s="25"/>
      <c r="B57" s="25"/>
      <c r="C57" s="25"/>
      <c r="D57" s="25"/>
      <c r="E57" s="25" t="s">
        <v>106</v>
      </c>
      <c r="F57" s="25"/>
      <c r="G57" s="26">
        <v>42253</v>
      </c>
      <c r="H57" s="25"/>
      <c r="I57" s="25"/>
      <c r="J57" s="25"/>
      <c r="K57" s="25" t="s">
        <v>525</v>
      </c>
      <c r="L57" s="25"/>
      <c r="M57" s="25" t="s">
        <v>432</v>
      </c>
      <c r="N57" s="25"/>
      <c r="O57" s="25" t="s">
        <v>212</v>
      </c>
      <c r="P57" s="25"/>
      <c r="Q57" s="27">
        <v>33.770000000000003</v>
      </c>
      <c r="R57" s="25"/>
      <c r="S57" s="27">
        <f t="shared" si="1"/>
        <v>1901.03</v>
      </c>
    </row>
    <row r="58" spans="1:19" x14ac:dyDescent="0.25">
      <c r="A58" s="25"/>
      <c r="B58" s="25"/>
      <c r="C58" s="25"/>
      <c r="D58" s="25"/>
      <c r="E58" s="25" t="s">
        <v>106</v>
      </c>
      <c r="F58" s="25"/>
      <c r="G58" s="26">
        <v>42254</v>
      </c>
      <c r="H58" s="25"/>
      <c r="I58" s="25"/>
      <c r="J58" s="25"/>
      <c r="K58" s="25" t="s">
        <v>526</v>
      </c>
      <c r="L58" s="25"/>
      <c r="M58" s="25" t="s">
        <v>432</v>
      </c>
      <c r="N58" s="25"/>
      <c r="O58" s="25" t="s">
        <v>212</v>
      </c>
      <c r="P58" s="25"/>
      <c r="Q58" s="27">
        <v>33.68</v>
      </c>
      <c r="R58" s="25"/>
      <c r="S58" s="27">
        <f t="shared" si="1"/>
        <v>1934.71</v>
      </c>
    </row>
    <row r="59" spans="1:19" x14ac:dyDescent="0.25">
      <c r="A59" s="25"/>
      <c r="B59" s="25"/>
      <c r="C59" s="25"/>
      <c r="D59" s="25"/>
      <c r="E59" s="25" t="s">
        <v>106</v>
      </c>
      <c r="F59" s="25"/>
      <c r="G59" s="26">
        <v>42254</v>
      </c>
      <c r="H59" s="25"/>
      <c r="I59" s="25"/>
      <c r="J59" s="25"/>
      <c r="K59" s="25" t="s">
        <v>527</v>
      </c>
      <c r="L59" s="25"/>
      <c r="M59" s="25" t="s">
        <v>432</v>
      </c>
      <c r="N59" s="25"/>
      <c r="O59" s="25" t="s">
        <v>212</v>
      </c>
      <c r="P59" s="25"/>
      <c r="Q59" s="27">
        <v>33.68</v>
      </c>
      <c r="R59" s="25"/>
      <c r="S59" s="27">
        <f t="shared" si="1"/>
        <v>1968.39</v>
      </c>
    </row>
    <row r="60" spans="1:19" x14ac:dyDescent="0.25">
      <c r="A60" s="25"/>
      <c r="B60" s="25"/>
      <c r="C60" s="25"/>
      <c r="D60" s="25"/>
      <c r="E60" s="25" t="s">
        <v>106</v>
      </c>
      <c r="F60" s="25"/>
      <c r="G60" s="26">
        <v>42254</v>
      </c>
      <c r="H60" s="25"/>
      <c r="I60" s="25"/>
      <c r="J60" s="25"/>
      <c r="K60" s="25" t="s">
        <v>528</v>
      </c>
      <c r="L60" s="25"/>
      <c r="M60" s="25" t="s">
        <v>432</v>
      </c>
      <c r="N60" s="25"/>
      <c r="O60" s="25" t="s">
        <v>212</v>
      </c>
      <c r="P60" s="25"/>
      <c r="Q60" s="27">
        <v>33.68</v>
      </c>
      <c r="R60" s="25"/>
      <c r="S60" s="27">
        <f t="shared" si="1"/>
        <v>2002.07</v>
      </c>
    </row>
    <row r="61" spans="1:19" x14ac:dyDescent="0.25">
      <c r="A61" s="25"/>
      <c r="B61" s="25"/>
      <c r="C61" s="25"/>
      <c r="D61" s="25"/>
      <c r="E61" s="25" t="s">
        <v>106</v>
      </c>
      <c r="F61" s="25"/>
      <c r="G61" s="26">
        <v>42254</v>
      </c>
      <c r="H61" s="25"/>
      <c r="I61" s="25"/>
      <c r="J61" s="25"/>
      <c r="K61" s="25" t="s">
        <v>529</v>
      </c>
      <c r="L61" s="25"/>
      <c r="M61" s="25" t="s">
        <v>432</v>
      </c>
      <c r="N61" s="25"/>
      <c r="O61" s="25" t="s">
        <v>212</v>
      </c>
      <c r="P61" s="25"/>
      <c r="Q61" s="27">
        <v>33.68</v>
      </c>
      <c r="R61" s="25"/>
      <c r="S61" s="27">
        <f t="shared" si="1"/>
        <v>2035.75</v>
      </c>
    </row>
    <row r="62" spans="1:19" x14ac:dyDescent="0.25">
      <c r="A62" s="25"/>
      <c r="B62" s="25"/>
      <c r="C62" s="25"/>
      <c r="D62" s="25"/>
      <c r="E62" s="25" t="s">
        <v>106</v>
      </c>
      <c r="F62" s="25"/>
      <c r="G62" s="26">
        <v>42254</v>
      </c>
      <c r="H62" s="25"/>
      <c r="I62" s="25"/>
      <c r="J62" s="25"/>
      <c r="K62" s="25" t="s">
        <v>530</v>
      </c>
      <c r="L62" s="25"/>
      <c r="M62" s="25" t="s">
        <v>432</v>
      </c>
      <c r="N62" s="25"/>
      <c r="O62" s="25" t="s">
        <v>212</v>
      </c>
      <c r="P62" s="25"/>
      <c r="Q62" s="27">
        <v>33.68</v>
      </c>
      <c r="R62" s="25"/>
      <c r="S62" s="27">
        <f t="shared" si="1"/>
        <v>2069.4299999999998</v>
      </c>
    </row>
    <row r="63" spans="1:19" x14ac:dyDescent="0.25">
      <c r="A63" s="25"/>
      <c r="B63" s="25"/>
      <c r="C63" s="25"/>
      <c r="D63" s="25"/>
      <c r="E63" s="25" t="s">
        <v>106</v>
      </c>
      <c r="F63" s="25"/>
      <c r="G63" s="26">
        <v>42254</v>
      </c>
      <c r="H63" s="25"/>
      <c r="I63" s="25"/>
      <c r="J63" s="25"/>
      <c r="K63" s="25" t="s">
        <v>531</v>
      </c>
      <c r="L63" s="25"/>
      <c r="M63" s="25" t="s">
        <v>432</v>
      </c>
      <c r="N63" s="25"/>
      <c r="O63" s="25" t="s">
        <v>212</v>
      </c>
      <c r="P63" s="25"/>
      <c r="Q63" s="27">
        <v>33.68</v>
      </c>
      <c r="R63" s="25"/>
      <c r="S63" s="27">
        <f t="shared" si="1"/>
        <v>2103.11</v>
      </c>
    </row>
    <row r="64" spans="1:19" x14ac:dyDescent="0.25">
      <c r="A64" s="25"/>
      <c r="B64" s="25"/>
      <c r="C64" s="25"/>
      <c r="D64" s="25"/>
      <c r="E64" s="25" t="s">
        <v>106</v>
      </c>
      <c r="F64" s="25"/>
      <c r="G64" s="26">
        <v>42255</v>
      </c>
      <c r="H64" s="25"/>
      <c r="I64" s="25"/>
      <c r="J64" s="25"/>
      <c r="K64" s="25" t="s">
        <v>532</v>
      </c>
      <c r="L64" s="25"/>
      <c r="M64" s="25" t="s">
        <v>432</v>
      </c>
      <c r="N64" s="25"/>
      <c r="O64" s="25" t="s">
        <v>212</v>
      </c>
      <c r="P64" s="25"/>
      <c r="Q64" s="27">
        <v>33.68</v>
      </c>
      <c r="R64" s="25"/>
      <c r="S64" s="27">
        <f t="shared" si="1"/>
        <v>2136.79</v>
      </c>
    </row>
    <row r="65" spans="1:19" x14ac:dyDescent="0.25">
      <c r="A65" s="25"/>
      <c r="B65" s="25"/>
      <c r="C65" s="25"/>
      <c r="D65" s="25"/>
      <c r="E65" s="25" t="s">
        <v>106</v>
      </c>
      <c r="F65" s="25"/>
      <c r="G65" s="26">
        <v>42255</v>
      </c>
      <c r="H65" s="25"/>
      <c r="I65" s="25"/>
      <c r="J65" s="25"/>
      <c r="K65" s="25" t="s">
        <v>533</v>
      </c>
      <c r="L65" s="25"/>
      <c r="M65" s="25" t="s">
        <v>432</v>
      </c>
      <c r="N65" s="25"/>
      <c r="O65" s="25" t="s">
        <v>212</v>
      </c>
      <c r="P65" s="25"/>
      <c r="Q65" s="27">
        <v>33.68</v>
      </c>
      <c r="R65" s="25"/>
      <c r="S65" s="27">
        <f t="shared" si="1"/>
        <v>2170.4699999999998</v>
      </c>
    </row>
    <row r="66" spans="1:19" x14ac:dyDescent="0.25">
      <c r="A66" s="25"/>
      <c r="B66" s="25"/>
      <c r="C66" s="25"/>
      <c r="D66" s="25"/>
      <c r="E66" s="25" t="s">
        <v>106</v>
      </c>
      <c r="F66" s="25"/>
      <c r="G66" s="26">
        <v>42255</v>
      </c>
      <c r="H66" s="25"/>
      <c r="I66" s="25"/>
      <c r="J66" s="25"/>
      <c r="K66" s="25" t="s">
        <v>534</v>
      </c>
      <c r="L66" s="25"/>
      <c r="M66" s="25" t="s">
        <v>432</v>
      </c>
      <c r="N66" s="25"/>
      <c r="O66" s="25" t="s">
        <v>212</v>
      </c>
      <c r="P66" s="25"/>
      <c r="Q66" s="27">
        <v>33.68</v>
      </c>
      <c r="R66" s="25"/>
      <c r="S66" s="27">
        <f t="shared" si="1"/>
        <v>2204.15</v>
      </c>
    </row>
    <row r="67" spans="1:19" x14ac:dyDescent="0.25">
      <c r="A67" s="25"/>
      <c r="B67" s="25"/>
      <c r="C67" s="25"/>
      <c r="D67" s="25"/>
      <c r="E67" s="25" t="s">
        <v>106</v>
      </c>
      <c r="F67" s="25"/>
      <c r="G67" s="26">
        <v>42255</v>
      </c>
      <c r="H67" s="25"/>
      <c r="I67" s="25"/>
      <c r="J67" s="25"/>
      <c r="K67" s="25" t="s">
        <v>535</v>
      </c>
      <c r="L67" s="25"/>
      <c r="M67" s="25" t="s">
        <v>432</v>
      </c>
      <c r="N67" s="25"/>
      <c r="O67" s="25" t="s">
        <v>212</v>
      </c>
      <c r="P67" s="25"/>
      <c r="Q67" s="27">
        <v>33.68</v>
      </c>
      <c r="R67" s="25"/>
      <c r="S67" s="27">
        <f t="shared" si="1"/>
        <v>2237.83</v>
      </c>
    </row>
    <row r="68" spans="1:19" x14ac:dyDescent="0.25">
      <c r="A68" s="25"/>
      <c r="B68" s="25"/>
      <c r="C68" s="25"/>
      <c r="D68" s="25"/>
      <c r="E68" s="25" t="s">
        <v>106</v>
      </c>
      <c r="F68" s="25"/>
      <c r="G68" s="26">
        <v>42256</v>
      </c>
      <c r="H68" s="25"/>
      <c r="I68" s="25"/>
      <c r="J68" s="25"/>
      <c r="K68" s="25" t="s">
        <v>536</v>
      </c>
      <c r="L68" s="25"/>
      <c r="M68" s="25" t="s">
        <v>432</v>
      </c>
      <c r="N68" s="25"/>
      <c r="O68" s="25" t="s">
        <v>212</v>
      </c>
      <c r="P68" s="25"/>
      <c r="Q68" s="27">
        <v>33.68</v>
      </c>
      <c r="R68" s="25"/>
      <c r="S68" s="27">
        <f t="shared" si="1"/>
        <v>2271.5100000000002</v>
      </c>
    </row>
    <row r="69" spans="1:19" x14ac:dyDescent="0.25">
      <c r="A69" s="25"/>
      <c r="B69" s="25"/>
      <c r="C69" s="25"/>
      <c r="D69" s="25"/>
      <c r="E69" s="25" t="s">
        <v>106</v>
      </c>
      <c r="F69" s="25"/>
      <c r="G69" s="26">
        <v>42256</v>
      </c>
      <c r="H69" s="25"/>
      <c r="I69" s="25"/>
      <c r="J69" s="25"/>
      <c r="K69" s="25" t="s">
        <v>537</v>
      </c>
      <c r="L69" s="25"/>
      <c r="M69" s="25" t="s">
        <v>432</v>
      </c>
      <c r="N69" s="25"/>
      <c r="O69" s="25" t="s">
        <v>212</v>
      </c>
      <c r="P69" s="25"/>
      <c r="Q69" s="27">
        <v>33.68</v>
      </c>
      <c r="R69" s="25"/>
      <c r="S69" s="27">
        <f t="shared" si="1"/>
        <v>2305.19</v>
      </c>
    </row>
    <row r="70" spans="1:19" x14ac:dyDescent="0.25">
      <c r="A70" s="25"/>
      <c r="B70" s="25"/>
      <c r="C70" s="25"/>
      <c r="D70" s="25"/>
      <c r="E70" s="25" t="s">
        <v>106</v>
      </c>
      <c r="F70" s="25"/>
      <c r="G70" s="26">
        <v>42256</v>
      </c>
      <c r="H70" s="25"/>
      <c r="I70" s="25"/>
      <c r="J70" s="25"/>
      <c r="K70" s="25" t="s">
        <v>538</v>
      </c>
      <c r="L70" s="25"/>
      <c r="M70" s="25" t="s">
        <v>432</v>
      </c>
      <c r="N70" s="25"/>
      <c r="O70" s="25" t="s">
        <v>212</v>
      </c>
      <c r="P70" s="25"/>
      <c r="Q70" s="27">
        <v>33.68</v>
      </c>
      <c r="R70" s="25"/>
      <c r="S70" s="27">
        <f t="shared" si="1"/>
        <v>2338.87</v>
      </c>
    </row>
    <row r="71" spans="1:19" x14ac:dyDescent="0.25">
      <c r="A71" s="25"/>
      <c r="B71" s="25"/>
      <c r="C71" s="25"/>
      <c r="D71" s="25"/>
      <c r="E71" s="25" t="s">
        <v>106</v>
      </c>
      <c r="F71" s="25"/>
      <c r="G71" s="26">
        <v>42256</v>
      </c>
      <c r="H71" s="25"/>
      <c r="I71" s="25"/>
      <c r="J71" s="25"/>
      <c r="K71" s="25" t="s">
        <v>539</v>
      </c>
      <c r="L71" s="25"/>
      <c r="M71" s="25" t="s">
        <v>432</v>
      </c>
      <c r="N71" s="25"/>
      <c r="O71" s="25" t="s">
        <v>212</v>
      </c>
      <c r="P71" s="25"/>
      <c r="Q71" s="27">
        <v>33.770000000000003</v>
      </c>
      <c r="R71" s="25"/>
      <c r="S71" s="27">
        <f t="shared" si="1"/>
        <v>2372.64</v>
      </c>
    </row>
    <row r="72" spans="1:19" x14ac:dyDescent="0.25">
      <c r="A72" s="25"/>
      <c r="B72" s="25"/>
      <c r="C72" s="25"/>
      <c r="D72" s="25"/>
      <c r="E72" s="25" t="s">
        <v>106</v>
      </c>
      <c r="F72" s="25"/>
      <c r="G72" s="26">
        <v>42257</v>
      </c>
      <c r="H72" s="25"/>
      <c r="I72" s="25"/>
      <c r="J72" s="25"/>
      <c r="K72" s="25" t="s">
        <v>540</v>
      </c>
      <c r="L72" s="25"/>
      <c r="M72" s="25" t="s">
        <v>432</v>
      </c>
      <c r="N72" s="25"/>
      <c r="O72" s="25" t="s">
        <v>212</v>
      </c>
      <c r="P72" s="25"/>
      <c r="Q72" s="27">
        <v>33.68</v>
      </c>
      <c r="R72" s="25"/>
      <c r="S72" s="27">
        <f t="shared" si="1"/>
        <v>2406.3200000000002</v>
      </c>
    </row>
    <row r="73" spans="1:19" x14ac:dyDescent="0.25">
      <c r="A73" s="25"/>
      <c r="B73" s="25"/>
      <c r="C73" s="25"/>
      <c r="D73" s="25"/>
      <c r="E73" s="25" t="s">
        <v>106</v>
      </c>
      <c r="F73" s="25"/>
      <c r="G73" s="26">
        <v>42257</v>
      </c>
      <c r="H73" s="25"/>
      <c r="I73" s="25"/>
      <c r="J73" s="25"/>
      <c r="K73" s="25" t="s">
        <v>541</v>
      </c>
      <c r="L73" s="25"/>
      <c r="M73" s="25" t="s">
        <v>432</v>
      </c>
      <c r="N73" s="25"/>
      <c r="O73" s="25" t="s">
        <v>212</v>
      </c>
      <c r="P73" s="25"/>
      <c r="Q73" s="27">
        <v>33.68</v>
      </c>
      <c r="R73" s="25"/>
      <c r="S73" s="27">
        <f t="shared" si="1"/>
        <v>2440</v>
      </c>
    </row>
    <row r="74" spans="1:19" x14ac:dyDescent="0.25">
      <c r="A74" s="25"/>
      <c r="B74" s="25"/>
      <c r="C74" s="25"/>
      <c r="D74" s="25"/>
      <c r="E74" s="25" t="s">
        <v>106</v>
      </c>
      <c r="F74" s="25"/>
      <c r="G74" s="26">
        <v>42257</v>
      </c>
      <c r="H74" s="25"/>
      <c r="I74" s="25"/>
      <c r="J74" s="25"/>
      <c r="K74" s="25" t="s">
        <v>542</v>
      </c>
      <c r="L74" s="25"/>
      <c r="M74" s="25" t="s">
        <v>432</v>
      </c>
      <c r="N74" s="25"/>
      <c r="O74" s="25" t="s">
        <v>212</v>
      </c>
      <c r="P74" s="25"/>
      <c r="Q74" s="27">
        <v>33.68</v>
      </c>
      <c r="R74" s="25"/>
      <c r="S74" s="27">
        <f t="shared" si="1"/>
        <v>2473.6799999999998</v>
      </c>
    </row>
    <row r="75" spans="1:19" x14ac:dyDescent="0.25">
      <c r="A75" s="25"/>
      <c r="B75" s="25"/>
      <c r="C75" s="25"/>
      <c r="D75" s="25"/>
      <c r="E75" s="25" t="s">
        <v>106</v>
      </c>
      <c r="F75" s="25"/>
      <c r="G75" s="26">
        <v>42257</v>
      </c>
      <c r="H75" s="25"/>
      <c r="I75" s="25"/>
      <c r="J75" s="25"/>
      <c r="K75" s="25" t="s">
        <v>543</v>
      </c>
      <c r="L75" s="25"/>
      <c r="M75" s="25" t="s">
        <v>432</v>
      </c>
      <c r="N75" s="25"/>
      <c r="O75" s="25" t="s">
        <v>212</v>
      </c>
      <c r="P75" s="25"/>
      <c r="Q75" s="27">
        <v>33.68</v>
      </c>
      <c r="R75" s="25"/>
      <c r="S75" s="27">
        <f t="shared" si="1"/>
        <v>2507.36</v>
      </c>
    </row>
    <row r="76" spans="1:19" x14ac:dyDescent="0.25">
      <c r="A76" s="25"/>
      <c r="B76" s="25"/>
      <c r="C76" s="25"/>
      <c r="D76" s="25"/>
      <c r="E76" s="25" t="s">
        <v>106</v>
      </c>
      <c r="F76" s="25"/>
      <c r="G76" s="26">
        <v>42257</v>
      </c>
      <c r="H76" s="25"/>
      <c r="I76" s="25"/>
      <c r="J76" s="25"/>
      <c r="K76" s="25" t="s">
        <v>544</v>
      </c>
      <c r="L76" s="25"/>
      <c r="M76" s="25" t="s">
        <v>432</v>
      </c>
      <c r="N76" s="25"/>
      <c r="O76" s="25" t="s">
        <v>212</v>
      </c>
      <c r="P76" s="25"/>
      <c r="Q76" s="27">
        <v>33.68</v>
      </c>
      <c r="R76" s="25"/>
      <c r="S76" s="27">
        <f t="shared" si="1"/>
        <v>2541.04</v>
      </c>
    </row>
    <row r="77" spans="1:19" x14ac:dyDescent="0.25">
      <c r="A77" s="25"/>
      <c r="B77" s="25"/>
      <c r="C77" s="25"/>
      <c r="D77" s="25"/>
      <c r="E77" s="25" t="s">
        <v>106</v>
      </c>
      <c r="F77" s="25"/>
      <c r="G77" s="26">
        <v>42258</v>
      </c>
      <c r="H77" s="25"/>
      <c r="I77" s="25"/>
      <c r="J77" s="25"/>
      <c r="K77" s="25" t="s">
        <v>545</v>
      </c>
      <c r="L77" s="25"/>
      <c r="M77" s="25" t="s">
        <v>432</v>
      </c>
      <c r="N77" s="25"/>
      <c r="O77" s="25" t="s">
        <v>212</v>
      </c>
      <c r="P77" s="25"/>
      <c r="Q77" s="27">
        <v>33.68</v>
      </c>
      <c r="R77" s="25"/>
      <c r="S77" s="27">
        <f t="shared" si="1"/>
        <v>2574.7199999999998</v>
      </c>
    </row>
    <row r="78" spans="1:19" x14ac:dyDescent="0.25">
      <c r="A78" s="25"/>
      <c r="B78" s="25"/>
      <c r="C78" s="25"/>
      <c r="D78" s="25"/>
      <c r="E78" s="25" t="s">
        <v>106</v>
      </c>
      <c r="F78" s="25"/>
      <c r="G78" s="26">
        <v>42258</v>
      </c>
      <c r="H78" s="25"/>
      <c r="I78" s="25"/>
      <c r="J78" s="25"/>
      <c r="K78" s="25" t="s">
        <v>546</v>
      </c>
      <c r="L78" s="25"/>
      <c r="M78" s="25" t="s">
        <v>432</v>
      </c>
      <c r="N78" s="25"/>
      <c r="O78" s="25" t="s">
        <v>212</v>
      </c>
      <c r="P78" s="25"/>
      <c r="Q78" s="27">
        <v>33.68</v>
      </c>
      <c r="R78" s="25"/>
      <c r="S78" s="27">
        <f t="shared" si="1"/>
        <v>2608.4</v>
      </c>
    </row>
    <row r="79" spans="1:19" x14ac:dyDescent="0.25">
      <c r="A79" s="25"/>
      <c r="B79" s="25"/>
      <c r="C79" s="25"/>
      <c r="D79" s="25"/>
      <c r="E79" s="25" t="s">
        <v>106</v>
      </c>
      <c r="F79" s="25"/>
      <c r="G79" s="26">
        <v>42258</v>
      </c>
      <c r="H79" s="25"/>
      <c r="I79" s="25"/>
      <c r="J79" s="25"/>
      <c r="K79" s="25" t="s">
        <v>547</v>
      </c>
      <c r="L79" s="25"/>
      <c r="M79" s="25" t="s">
        <v>432</v>
      </c>
      <c r="N79" s="25"/>
      <c r="O79" s="25" t="s">
        <v>212</v>
      </c>
      <c r="P79" s="25"/>
      <c r="Q79" s="27">
        <v>33.770000000000003</v>
      </c>
      <c r="R79" s="25"/>
      <c r="S79" s="27">
        <f t="shared" si="1"/>
        <v>2642.17</v>
      </c>
    </row>
    <row r="80" spans="1:19" x14ac:dyDescent="0.25">
      <c r="A80" s="25"/>
      <c r="B80" s="25"/>
      <c r="C80" s="25"/>
      <c r="D80" s="25"/>
      <c r="E80" s="25" t="s">
        <v>106</v>
      </c>
      <c r="F80" s="25"/>
      <c r="G80" s="26">
        <v>42259</v>
      </c>
      <c r="H80" s="25"/>
      <c r="I80" s="25"/>
      <c r="J80" s="25"/>
      <c r="K80" s="25" t="s">
        <v>548</v>
      </c>
      <c r="L80" s="25"/>
      <c r="M80" s="25" t="s">
        <v>432</v>
      </c>
      <c r="N80" s="25"/>
      <c r="O80" s="25" t="s">
        <v>212</v>
      </c>
      <c r="P80" s="25"/>
      <c r="Q80" s="27">
        <v>33.68</v>
      </c>
      <c r="R80" s="25"/>
      <c r="S80" s="27">
        <f t="shared" si="1"/>
        <v>2675.85</v>
      </c>
    </row>
    <row r="81" spans="1:19" x14ac:dyDescent="0.25">
      <c r="A81" s="25"/>
      <c r="B81" s="25"/>
      <c r="C81" s="25"/>
      <c r="D81" s="25"/>
      <c r="E81" s="25" t="s">
        <v>106</v>
      </c>
      <c r="F81" s="25"/>
      <c r="G81" s="26">
        <v>42260</v>
      </c>
      <c r="H81" s="25"/>
      <c r="I81" s="25"/>
      <c r="J81" s="25"/>
      <c r="K81" s="25" t="s">
        <v>549</v>
      </c>
      <c r="L81" s="25"/>
      <c r="M81" s="25" t="s">
        <v>432</v>
      </c>
      <c r="N81" s="25"/>
      <c r="O81" s="25" t="s">
        <v>212</v>
      </c>
      <c r="P81" s="25"/>
      <c r="Q81" s="27">
        <v>33.770000000000003</v>
      </c>
      <c r="R81" s="25"/>
      <c r="S81" s="27">
        <f t="shared" si="1"/>
        <v>2709.62</v>
      </c>
    </row>
    <row r="82" spans="1:19" x14ac:dyDescent="0.25">
      <c r="A82" s="25"/>
      <c r="B82" s="25"/>
      <c r="C82" s="25"/>
      <c r="D82" s="25"/>
      <c r="E82" s="25" t="s">
        <v>106</v>
      </c>
      <c r="F82" s="25"/>
      <c r="G82" s="26">
        <v>42267</v>
      </c>
      <c r="H82" s="25"/>
      <c r="I82" s="25"/>
      <c r="J82" s="25"/>
      <c r="K82" s="25" t="s">
        <v>550</v>
      </c>
      <c r="L82" s="25"/>
      <c r="M82" s="25" t="s">
        <v>432</v>
      </c>
      <c r="N82" s="25"/>
      <c r="O82" s="25" t="s">
        <v>212</v>
      </c>
      <c r="P82" s="25"/>
      <c r="Q82" s="27">
        <v>33.68</v>
      </c>
      <c r="R82" s="25"/>
      <c r="S82" s="27">
        <f t="shared" si="1"/>
        <v>2743.3</v>
      </c>
    </row>
    <row r="83" spans="1:19" x14ac:dyDescent="0.25">
      <c r="A83" s="25"/>
      <c r="B83" s="25"/>
      <c r="C83" s="25"/>
      <c r="D83" s="25"/>
      <c r="E83" s="25" t="s">
        <v>106</v>
      </c>
      <c r="F83" s="25"/>
      <c r="G83" s="26">
        <v>42267</v>
      </c>
      <c r="H83" s="25"/>
      <c r="I83" s="25"/>
      <c r="J83" s="25"/>
      <c r="K83" s="25" t="s">
        <v>551</v>
      </c>
      <c r="L83" s="25"/>
      <c r="M83" s="25" t="s">
        <v>431</v>
      </c>
      <c r="N83" s="25"/>
      <c r="O83" s="25" t="s">
        <v>212</v>
      </c>
      <c r="P83" s="25"/>
      <c r="Q83" s="27">
        <v>119.82</v>
      </c>
      <c r="R83" s="25"/>
      <c r="S83" s="27">
        <f t="shared" si="1"/>
        <v>2863.12</v>
      </c>
    </row>
    <row r="84" spans="1:19" ht="15.75" thickBot="1" x14ac:dyDescent="0.3">
      <c r="A84" s="25"/>
      <c r="B84" s="25"/>
      <c r="C84" s="25"/>
      <c r="D84" s="25"/>
      <c r="E84" s="25" t="s">
        <v>106</v>
      </c>
      <c r="F84" s="25"/>
      <c r="G84" s="26">
        <v>42268</v>
      </c>
      <c r="H84" s="25"/>
      <c r="I84" s="25"/>
      <c r="J84" s="25"/>
      <c r="K84" s="25" t="s">
        <v>552</v>
      </c>
      <c r="L84" s="25"/>
      <c r="M84" s="25" t="s">
        <v>431</v>
      </c>
      <c r="N84" s="25"/>
      <c r="O84" s="25" t="s">
        <v>212</v>
      </c>
      <c r="P84" s="25"/>
      <c r="Q84" s="28">
        <v>119.82</v>
      </c>
      <c r="R84" s="25"/>
      <c r="S84" s="28">
        <f t="shared" si="1"/>
        <v>2982.94</v>
      </c>
    </row>
    <row r="85" spans="1:19" x14ac:dyDescent="0.25">
      <c r="A85" s="25"/>
      <c r="B85" s="25" t="s">
        <v>38</v>
      </c>
      <c r="C85" s="25"/>
      <c r="D85" s="25"/>
      <c r="E85" s="25"/>
      <c r="F85" s="25"/>
      <c r="G85" s="26"/>
      <c r="H85" s="25"/>
      <c r="I85" s="25"/>
      <c r="J85" s="25"/>
      <c r="K85" s="25"/>
      <c r="L85" s="25"/>
      <c r="M85" s="25"/>
      <c r="N85" s="25"/>
      <c r="O85" s="25"/>
      <c r="P85" s="25"/>
      <c r="Q85" s="27">
        <f>ROUND(SUM(Q46:Q84),5)</f>
        <v>1388.89</v>
      </c>
      <c r="R85" s="25"/>
      <c r="S85" s="27">
        <f>S84</f>
        <v>2982.94</v>
      </c>
    </row>
    <row r="86" spans="1:19" ht="30" customHeight="1" x14ac:dyDescent="0.25">
      <c r="A86" s="22"/>
      <c r="B86" s="22" t="s">
        <v>39</v>
      </c>
      <c r="C86" s="22"/>
      <c r="D86" s="22"/>
      <c r="E86" s="22"/>
      <c r="F86" s="22"/>
      <c r="G86" s="24"/>
      <c r="H86" s="22"/>
      <c r="I86" s="22"/>
      <c r="J86" s="22"/>
      <c r="K86" s="22"/>
      <c r="L86" s="22"/>
      <c r="M86" s="22"/>
      <c r="N86" s="22"/>
      <c r="O86" s="22"/>
      <c r="P86" s="22"/>
      <c r="Q86" s="23"/>
      <c r="R86" s="22"/>
      <c r="S86" s="23">
        <v>111936.63</v>
      </c>
    </row>
    <row r="87" spans="1:19" x14ac:dyDescent="0.25">
      <c r="A87" s="25"/>
      <c r="B87" s="25"/>
      <c r="C87" s="25"/>
      <c r="D87" s="25"/>
      <c r="E87" s="25" t="s">
        <v>107</v>
      </c>
      <c r="F87" s="25"/>
      <c r="G87" s="26">
        <v>42248</v>
      </c>
      <c r="H87" s="25"/>
      <c r="I87" s="25" t="s">
        <v>493</v>
      </c>
      <c r="J87" s="25"/>
      <c r="K87" s="25" t="s">
        <v>553</v>
      </c>
      <c r="L87" s="25"/>
      <c r="M87" s="25"/>
      <c r="N87" s="25"/>
      <c r="O87" s="25" t="s">
        <v>71</v>
      </c>
      <c r="P87" s="25"/>
      <c r="Q87" s="27">
        <v>5000</v>
      </c>
      <c r="R87" s="25"/>
      <c r="S87" s="27">
        <f t="shared" ref="S87:S102" si="2">ROUND(S86+Q87,5)</f>
        <v>116936.63</v>
      </c>
    </row>
    <row r="88" spans="1:19" x14ac:dyDescent="0.25">
      <c r="A88" s="25"/>
      <c r="B88" s="25"/>
      <c r="C88" s="25"/>
      <c r="D88" s="25"/>
      <c r="E88" s="25" t="s">
        <v>105</v>
      </c>
      <c r="F88" s="25"/>
      <c r="G88" s="26">
        <v>42251</v>
      </c>
      <c r="H88" s="25"/>
      <c r="I88" s="25" t="s">
        <v>225</v>
      </c>
      <c r="J88" s="25"/>
      <c r="K88" s="25" t="s">
        <v>464</v>
      </c>
      <c r="L88" s="25"/>
      <c r="M88" s="25" t="s">
        <v>556</v>
      </c>
      <c r="N88" s="25"/>
      <c r="O88" s="25" t="s">
        <v>33</v>
      </c>
      <c r="P88" s="25"/>
      <c r="Q88" s="27">
        <v>-975</v>
      </c>
      <c r="R88" s="25"/>
      <c r="S88" s="27">
        <f t="shared" si="2"/>
        <v>115961.63</v>
      </c>
    </row>
    <row r="89" spans="1:19" x14ac:dyDescent="0.25">
      <c r="A89" s="25"/>
      <c r="B89" s="25"/>
      <c r="C89" s="25"/>
      <c r="D89" s="25"/>
      <c r="E89" s="25" t="s">
        <v>105</v>
      </c>
      <c r="F89" s="25"/>
      <c r="G89" s="26">
        <v>42261</v>
      </c>
      <c r="H89" s="25"/>
      <c r="I89" s="25" t="s">
        <v>225</v>
      </c>
      <c r="J89" s="25"/>
      <c r="K89" s="25" t="s">
        <v>322</v>
      </c>
      <c r="L89" s="25"/>
      <c r="M89" s="25" t="s">
        <v>562</v>
      </c>
      <c r="N89" s="25"/>
      <c r="O89" s="25" t="s">
        <v>33</v>
      </c>
      <c r="P89" s="25"/>
      <c r="Q89" s="27">
        <v>-1560</v>
      </c>
      <c r="R89" s="25"/>
      <c r="S89" s="27">
        <f t="shared" si="2"/>
        <v>114401.63</v>
      </c>
    </row>
    <row r="90" spans="1:19" x14ac:dyDescent="0.25">
      <c r="A90" s="25"/>
      <c r="B90" s="25"/>
      <c r="C90" s="25"/>
      <c r="D90" s="25"/>
      <c r="E90" s="25" t="s">
        <v>107</v>
      </c>
      <c r="F90" s="25"/>
      <c r="G90" s="26">
        <v>42263</v>
      </c>
      <c r="H90" s="25"/>
      <c r="I90" s="25" t="s">
        <v>494</v>
      </c>
      <c r="J90" s="25"/>
      <c r="K90" s="25" t="s">
        <v>554</v>
      </c>
      <c r="L90" s="25"/>
      <c r="M90" s="25"/>
      <c r="N90" s="25"/>
      <c r="O90" s="25" t="s">
        <v>71</v>
      </c>
      <c r="P90" s="25"/>
      <c r="Q90" s="27">
        <v>2500</v>
      </c>
      <c r="R90" s="25"/>
      <c r="S90" s="27">
        <f t="shared" si="2"/>
        <v>116901.63</v>
      </c>
    </row>
    <row r="91" spans="1:19" x14ac:dyDescent="0.25">
      <c r="A91" s="25"/>
      <c r="B91" s="25"/>
      <c r="C91" s="25"/>
      <c r="D91" s="25"/>
      <c r="E91" s="25" t="s">
        <v>107</v>
      </c>
      <c r="F91" s="25"/>
      <c r="G91" s="26">
        <v>42263</v>
      </c>
      <c r="H91" s="25"/>
      <c r="I91" s="25" t="s">
        <v>495</v>
      </c>
      <c r="J91" s="25"/>
      <c r="K91" s="25" t="s">
        <v>236</v>
      </c>
      <c r="L91" s="25"/>
      <c r="M91" s="25"/>
      <c r="N91" s="25"/>
      <c r="O91" s="25" t="s">
        <v>71</v>
      </c>
      <c r="P91" s="25"/>
      <c r="Q91" s="27">
        <v>2500</v>
      </c>
      <c r="R91" s="25"/>
      <c r="S91" s="27">
        <f t="shared" si="2"/>
        <v>119401.63</v>
      </c>
    </row>
    <row r="92" spans="1:19" x14ac:dyDescent="0.25">
      <c r="A92" s="25"/>
      <c r="B92" s="25"/>
      <c r="C92" s="25"/>
      <c r="D92" s="25"/>
      <c r="E92" s="25" t="s">
        <v>107</v>
      </c>
      <c r="F92" s="25"/>
      <c r="G92" s="26">
        <v>42277</v>
      </c>
      <c r="H92" s="25"/>
      <c r="I92" s="25" t="s">
        <v>496</v>
      </c>
      <c r="J92" s="25"/>
      <c r="K92" s="25" t="s">
        <v>239</v>
      </c>
      <c r="L92" s="25"/>
      <c r="M92" s="25"/>
      <c r="N92" s="25"/>
      <c r="O92" s="25" t="s">
        <v>212</v>
      </c>
      <c r="P92" s="25"/>
      <c r="Q92" s="27">
        <v>2101.88</v>
      </c>
      <c r="R92" s="25"/>
      <c r="S92" s="27">
        <f t="shared" si="2"/>
        <v>121503.51</v>
      </c>
    </row>
    <row r="93" spans="1:19" x14ac:dyDescent="0.25">
      <c r="A93" s="25"/>
      <c r="B93" s="25"/>
      <c r="C93" s="25"/>
      <c r="D93" s="25"/>
      <c r="E93" s="25" t="s">
        <v>107</v>
      </c>
      <c r="F93" s="25"/>
      <c r="G93" s="26">
        <v>42277</v>
      </c>
      <c r="H93" s="25"/>
      <c r="I93" s="25" t="s">
        <v>497</v>
      </c>
      <c r="J93" s="25"/>
      <c r="K93" s="25" t="s">
        <v>321</v>
      </c>
      <c r="L93" s="25"/>
      <c r="M93" s="25"/>
      <c r="N93" s="25"/>
      <c r="O93" s="25" t="s">
        <v>212</v>
      </c>
      <c r="P93" s="25"/>
      <c r="Q93" s="27">
        <v>390.88</v>
      </c>
      <c r="R93" s="25"/>
      <c r="S93" s="27">
        <f t="shared" si="2"/>
        <v>121894.39</v>
      </c>
    </row>
    <row r="94" spans="1:19" x14ac:dyDescent="0.25">
      <c r="A94" s="25"/>
      <c r="B94" s="25"/>
      <c r="C94" s="25"/>
      <c r="D94" s="25"/>
      <c r="E94" s="25" t="s">
        <v>107</v>
      </c>
      <c r="F94" s="25"/>
      <c r="G94" s="26">
        <v>42277</v>
      </c>
      <c r="H94" s="25"/>
      <c r="I94" s="25" t="s">
        <v>498</v>
      </c>
      <c r="J94" s="25"/>
      <c r="K94" s="25" t="s">
        <v>324</v>
      </c>
      <c r="L94" s="25"/>
      <c r="M94" s="25"/>
      <c r="N94" s="25"/>
      <c r="O94" s="25" t="s">
        <v>212</v>
      </c>
      <c r="P94" s="25"/>
      <c r="Q94" s="27">
        <v>1143.1300000000001</v>
      </c>
      <c r="R94" s="25"/>
      <c r="S94" s="27">
        <f t="shared" si="2"/>
        <v>123037.52</v>
      </c>
    </row>
    <row r="95" spans="1:19" x14ac:dyDescent="0.25">
      <c r="A95" s="25"/>
      <c r="B95" s="25"/>
      <c r="C95" s="25"/>
      <c r="D95" s="25"/>
      <c r="E95" s="25" t="s">
        <v>107</v>
      </c>
      <c r="F95" s="25"/>
      <c r="G95" s="26">
        <v>42277</v>
      </c>
      <c r="H95" s="25"/>
      <c r="I95" s="25" t="s">
        <v>499</v>
      </c>
      <c r="J95" s="25"/>
      <c r="K95" s="25" t="s">
        <v>153</v>
      </c>
      <c r="L95" s="25"/>
      <c r="M95" s="25"/>
      <c r="N95" s="25"/>
      <c r="O95" s="25" t="s">
        <v>212</v>
      </c>
      <c r="P95" s="25"/>
      <c r="Q95" s="27">
        <v>2480.63</v>
      </c>
      <c r="R95" s="25"/>
      <c r="S95" s="27">
        <f t="shared" si="2"/>
        <v>125518.15</v>
      </c>
    </row>
    <row r="96" spans="1:19" x14ac:dyDescent="0.25">
      <c r="A96" s="25"/>
      <c r="B96" s="25"/>
      <c r="C96" s="25"/>
      <c r="D96" s="25"/>
      <c r="E96" s="25" t="s">
        <v>278</v>
      </c>
      <c r="F96" s="25"/>
      <c r="G96" s="26">
        <v>42277</v>
      </c>
      <c r="H96" s="25"/>
      <c r="I96" s="25" t="s">
        <v>500</v>
      </c>
      <c r="J96" s="25"/>
      <c r="K96" s="25" t="s">
        <v>239</v>
      </c>
      <c r="L96" s="25"/>
      <c r="M96" s="25"/>
      <c r="N96" s="25"/>
      <c r="O96" s="25" t="s">
        <v>212</v>
      </c>
      <c r="P96" s="25"/>
      <c r="Q96" s="27">
        <v>-3690</v>
      </c>
      <c r="R96" s="25"/>
      <c r="S96" s="27">
        <f t="shared" si="2"/>
        <v>121828.15</v>
      </c>
    </row>
    <row r="97" spans="1:19" x14ac:dyDescent="0.25">
      <c r="A97" s="25"/>
      <c r="B97" s="25"/>
      <c r="C97" s="25"/>
      <c r="D97" s="25"/>
      <c r="E97" s="25" t="s">
        <v>107</v>
      </c>
      <c r="F97" s="25"/>
      <c r="G97" s="26">
        <v>42277</v>
      </c>
      <c r="H97" s="25"/>
      <c r="I97" s="25" t="s">
        <v>501</v>
      </c>
      <c r="J97" s="25"/>
      <c r="K97" s="25" t="s">
        <v>129</v>
      </c>
      <c r="L97" s="25"/>
      <c r="M97" s="25"/>
      <c r="N97" s="25"/>
      <c r="O97" s="25" t="s">
        <v>212</v>
      </c>
      <c r="P97" s="25"/>
      <c r="Q97" s="27">
        <v>355.38</v>
      </c>
      <c r="R97" s="25"/>
      <c r="S97" s="27">
        <f t="shared" si="2"/>
        <v>122183.53</v>
      </c>
    </row>
    <row r="98" spans="1:19" x14ac:dyDescent="0.25">
      <c r="A98" s="25"/>
      <c r="B98" s="25"/>
      <c r="C98" s="25"/>
      <c r="D98" s="25"/>
      <c r="E98" s="25" t="s">
        <v>107</v>
      </c>
      <c r="F98" s="25"/>
      <c r="G98" s="26">
        <v>42277</v>
      </c>
      <c r="H98" s="25"/>
      <c r="I98" s="25" t="s">
        <v>502</v>
      </c>
      <c r="J98" s="25"/>
      <c r="K98" s="25" t="s">
        <v>237</v>
      </c>
      <c r="L98" s="25"/>
      <c r="M98" s="25"/>
      <c r="N98" s="25"/>
      <c r="O98" s="25" t="s">
        <v>212</v>
      </c>
      <c r="P98" s="25"/>
      <c r="Q98" s="27">
        <v>738.88</v>
      </c>
      <c r="R98" s="25"/>
      <c r="S98" s="27">
        <f t="shared" si="2"/>
        <v>122922.41</v>
      </c>
    </row>
    <row r="99" spans="1:19" x14ac:dyDescent="0.25">
      <c r="A99" s="25"/>
      <c r="B99" s="25"/>
      <c r="C99" s="25"/>
      <c r="D99" s="25"/>
      <c r="E99" s="25" t="s">
        <v>107</v>
      </c>
      <c r="F99" s="25"/>
      <c r="G99" s="26">
        <v>42277</v>
      </c>
      <c r="H99" s="25"/>
      <c r="I99" s="25" t="s">
        <v>503</v>
      </c>
      <c r="J99" s="25"/>
      <c r="K99" s="25" t="s">
        <v>151</v>
      </c>
      <c r="L99" s="25"/>
      <c r="M99" s="25"/>
      <c r="N99" s="25"/>
      <c r="O99" s="25" t="s">
        <v>271</v>
      </c>
      <c r="P99" s="25"/>
      <c r="Q99" s="27">
        <v>7412.5</v>
      </c>
      <c r="R99" s="25"/>
      <c r="S99" s="27">
        <f t="shared" si="2"/>
        <v>130334.91</v>
      </c>
    </row>
    <row r="100" spans="1:19" x14ac:dyDescent="0.25">
      <c r="A100" s="25"/>
      <c r="B100" s="25"/>
      <c r="C100" s="25"/>
      <c r="D100" s="25"/>
      <c r="E100" s="25" t="s">
        <v>107</v>
      </c>
      <c r="F100" s="25"/>
      <c r="G100" s="26">
        <v>42277</v>
      </c>
      <c r="H100" s="25"/>
      <c r="I100" s="25" t="s">
        <v>504</v>
      </c>
      <c r="J100" s="25"/>
      <c r="K100" s="25" t="s">
        <v>323</v>
      </c>
      <c r="L100" s="25"/>
      <c r="M100" s="25"/>
      <c r="N100" s="25"/>
      <c r="O100" s="25" t="s">
        <v>212</v>
      </c>
      <c r="P100" s="25"/>
      <c r="Q100" s="27">
        <v>383.5</v>
      </c>
      <c r="R100" s="25"/>
      <c r="S100" s="27">
        <f t="shared" si="2"/>
        <v>130718.41</v>
      </c>
    </row>
    <row r="101" spans="1:19" x14ac:dyDescent="0.25">
      <c r="A101" s="25"/>
      <c r="B101" s="25"/>
      <c r="C101" s="25"/>
      <c r="D101" s="25"/>
      <c r="E101" s="25" t="s">
        <v>107</v>
      </c>
      <c r="F101" s="25"/>
      <c r="G101" s="26">
        <v>42277</v>
      </c>
      <c r="H101" s="25"/>
      <c r="I101" s="25" t="s">
        <v>505</v>
      </c>
      <c r="J101" s="25"/>
      <c r="K101" s="25" t="s">
        <v>154</v>
      </c>
      <c r="L101" s="25"/>
      <c r="M101" s="25"/>
      <c r="N101" s="25"/>
      <c r="O101" s="25" t="s">
        <v>212</v>
      </c>
      <c r="P101" s="25"/>
      <c r="Q101" s="27">
        <v>390</v>
      </c>
      <c r="R101" s="25"/>
      <c r="S101" s="27">
        <f t="shared" si="2"/>
        <v>131108.41</v>
      </c>
    </row>
    <row r="102" spans="1:19" ht="15.75" thickBot="1" x14ac:dyDescent="0.3">
      <c r="A102" s="25"/>
      <c r="B102" s="25"/>
      <c r="C102" s="25"/>
      <c r="D102" s="25"/>
      <c r="E102" s="25" t="s">
        <v>107</v>
      </c>
      <c r="F102" s="25"/>
      <c r="G102" s="26">
        <v>42277</v>
      </c>
      <c r="H102" s="25"/>
      <c r="I102" s="25" t="s">
        <v>506</v>
      </c>
      <c r="J102" s="25"/>
      <c r="K102" s="25" t="s">
        <v>319</v>
      </c>
      <c r="L102" s="25"/>
      <c r="M102" s="25"/>
      <c r="N102" s="25"/>
      <c r="O102" s="25" t="s">
        <v>212</v>
      </c>
      <c r="P102" s="25"/>
      <c r="Q102" s="28">
        <v>516.25</v>
      </c>
      <c r="R102" s="25"/>
      <c r="S102" s="28">
        <f t="shared" si="2"/>
        <v>131624.66</v>
      </c>
    </row>
    <row r="103" spans="1:19" x14ac:dyDescent="0.25">
      <c r="A103" s="25"/>
      <c r="B103" s="25" t="s">
        <v>40</v>
      </c>
      <c r="C103" s="25"/>
      <c r="D103" s="25"/>
      <c r="E103" s="25"/>
      <c r="F103" s="25"/>
      <c r="G103" s="26"/>
      <c r="H103" s="25"/>
      <c r="I103" s="25"/>
      <c r="J103" s="25"/>
      <c r="K103" s="25"/>
      <c r="L103" s="25"/>
      <c r="M103" s="25"/>
      <c r="N103" s="25"/>
      <c r="O103" s="25"/>
      <c r="P103" s="25"/>
      <c r="Q103" s="27">
        <f>ROUND(SUM(Q86:Q102),5)</f>
        <v>19688.03</v>
      </c>
      <c r="R103" s="25"/>
      <c r="S103" s="27">
        <f>S102</f>
        <v>131624.66</v>
      </c>
    </row>
    <row r="104" spans="1:19" ht="30" customHeight="1" x14ac:dyDescent="0.25">
      <c r="A104" s="22"/>
      <c r="B104" s="22" t="s">
        <v>41</v>
      </c>
      <c r="C104" s="22"/>
      <c r="D104" s="22"/>
      <c r="E104" s="22"/>
      <c r="F104" s="22"/>
      <c r="G104" s="24"/>
      <c r="H104" s="22"/>
      <c r="I104" s="22"/>
      <c r="J104" s="22"/>
      <c r="K104" s="22"/>
      <c r="L104" s="22"/>
      <c r="M104" s="22"/>
      <c r="N104" s="22"/>
      <c r="O104" s="22"/>
      <c r="P104" s="22"/>
      <c r="Q104" s="23"/>
      <c r="R104" s="22"/>
      <c r="S104" s="23">
        <v>-20000</v>
      </c>
    </row>
    <row r="105" spans="1:19" x14ac:dyDescent="0.25">
      <c r="A105" s="25"/>
      <c r="B105" s="25" t="s">
        <v>42</v>
      </c>
      <c r="C105" s="25"/>
      <c r="D105" s="25"/>
      <c r="E105" s="25"/>
      <c r="F105" s="25"/>
      <c r="G105" s="26"/>
      <c r="H105" s="25"/>
      <c r="I105" s="25"/>
      <c r="J105" s="25"/>
      <c r="K105" s="25"/>
      <c r="L105" s="25"/>
      <c r="M105" s="25"/>
      <c r="N105" s="25"/>
      <c r="O105" s="25"/>
      <c r="P105" s="25"/>
      <c r="Q105" s="27"/>
      <c r="R105" s="25"/>
      <c r="S105" s="27">
        <f>S104</f>
        <v>-20000</v>
      </c>
    </row>
    <row r="106" spans="1:19" ht="30" customHeight="1" x14ac:dyDescent="0.25">
      <c r="A106" s="22"/>
      <c r="B106" s="22" t="s">
        <v>43</v>
      </c>
      <c r="C106" s="22"/>
      <c r="D106" s="22"/>
      <c r="E106" s="22"/>
      <c r="F106" s="22"/>
      <c r="G106" s="24"/>
      <c r="H106" s="22"/>
      <c r="I106" s="22"/>
      <c r="J106" s="22"/>
      <c r="K106" s="22"/>
      <c r="L106" s="22"/>
      <c r="M106" s="22"/>
      <c r="N106" s="22"/>
      <c r="O106" s="22"/>
      <c r="P106" s="22"/>
      <c r="Q106" s="23"/>
      <c r="R106" s="22"/>
      <c r="S106" s="23">
        <v>2443.5300000000002</v>
      </c>
    </row>
    <row r="107" spans="1:19" x14ac:dyDescent="0.25">
      <c r="A107" s="25"/>
      <c r="B107" s="25" t="s">
        <v>44</v>
      </c>
      <c r="C107" s="25"/>
      <c r="D107" s="25"/>
      <c r="E107" s="25"/>
      <c r="F107" s="25"/>
      <c r="G107" s="26"/>
      <c r="H107" s="25"/>
      <c r="I107" s="25"/>
      <c r="J107" s="25"/>
      <c r="K107" s="25"/>
      <c r="L107" s="25"/>
      <c r="M107" s="25"/>
      <c r="N107" s="25"/>
      <c r="O107" s="25"/>
      <c r="P107" s="25"/>
      <c r="Q107" s="27"/>
      <c r="R107" s="25"/>
      <c r="S107" s="27">
        <f>S106</f>
        <v>2443.5300000000002</v>
      </c>
    </row>
    <row r="108" spans="1:19" ht="30" customHeight="1" x14ac:dyDescent="0.25">
      <c r="A108" s="22"/>
      <c r="B108" s="22" t="s">
        <v>45</v>
      </c>
      <c r="C108" s="22"/>
      <c r="D108" s="22"/>
      <c r="E108" s="22"/>
      <c r="F108" s="22"/>
      <c r="G108" s="24"/>
      <c r="H108" s="22"/>
      <c r="I108" s="22"/>
      <c r="J108" s="22"/>
      <c r="K108" s="22"/>
      <c r="L108" s="22"/>
      <c r="M108" s="22"/>
      <c r="N108" s="22"/>
      <c r="O108" s="22"/>
      <c r="P108" s="22"/>
      <c r="Q108" s="23"/>
      <c r="R108" s="22"/>
      <c r="S108" s="23">
        <v>0</v>
      </c>
    </row>
    <row r="109" spans="1:19" x14ac:dyDescent="0.25">
      <c r="A109" s="25"/>
      <c r="B109" s="25" t="s">
        <v>46</v>
      </c>
      <c r="C109" s="25"/>
      <c r="D109" s="25"/>
      <c r="E109" s="25"/>
      <c r="F109" s="25"/>
      <c r="G109" s="26"/>
      <c r="H109" s="25"/>
      <c r="I109" s="25"/>
      <c r="J109" s="25"/>
      <c r="K109" s="25"/>
      <c r="L109" s="25"/>
      <c r="M109" s="25"/>
      <c r="N109" s="25"/>
      <c r="O109" s="25"/>
      <c r="P109" s="25"/>
      <c r="Q109" s="27"/>
      <c r="R109" s="25"/>
      <c r="S109" s="27">
        <f>S108</f>
        <v>0</v>
      </c>
    </row>
    <row r="110" spans="1:19" ht="30" customHeight="1" x14ac:dyDescent="0.25">
      <c r="A110" s="22"/>
      <c r="B110" s="22" t="s">
        <v>47</v>
      </c>
      <c r="C110" s="22"/>
      <c r="D110" s="22"/>
      <c r="E110" s="22"/>
      <c r="F110" s="22"/>
      <c r="G110" s="24"/>
      <c r="H110" s="22"/>
      <c r="I110" s="22"/>
      <c r="J110" s="22"/>
      <c r="K110" s="22"/>
      <c r="L110" s="22"/>
      <c r="M110" s="22"/>
      <c r="N110" s="22"/>
      <c r="O110" s="22"/>
      <c r="P110" s="22"/>
      <c r="Q110" s="23"/>
      <c r="R110" s="22"/>
      <c r="S110" s="23">
        <v>1416</v>
      </c>
    </row>
    <row r="111" spans="1:19" x14ac:dyDescent="0.25">
      <c r="A111" s="25"/>
      <c r="B111" s="25" t="s">
        <v>48</v>
      </c>
      <c r="C111" s="25"/>
      <c r="D111" s="25"/>
      <c r="E111" s="25"/>
      <c r="F111" s="25"/>
      <c r="G111" s="26"/>
      <c r="H111" s="25"/>
      <c r="I111" s="25"/>
      <c r="J111" s="25"/>
      <c r="K111" s="25"/>
      <c r="L111" s="25"/>
      <c r="M111" s="25"/>
      <c r="N111" s="25"/>
      <c r="O111" s="25"/>
      <c r="P111" s="25"/>
      <c r="Q111" s="27"/>
      <c r="R111" s="25"/>
      <c r="S111" s="27">
        <f>S110</f>
        <v>1416</v>
      </c>
    </row>
    <row r="112" spans="1:19" ht="30" customHeight="1" x14ac:dyDescent="0.25">
      <c r="A112" s="22"/>
      <c r="B112" s="22" t="s">
        <v>49</v>
      </c>
      <c r="C112" s="22"/>
      <c r="D112" s="22"/>
      <c r="E112" s="22"/>
      <c r="F112" s="22"/>
      <c r="G112" s="24"/>
      <c r="H112" s="22"/>
      <c r="I112" s="22"/>
      <c r="J112" s="22"/>
      <c r="K112" s="22"/>
      <c r="L112" s="22"/>
      <c r="M112" s="22"/>
      <c r="N112" s="22"/>
      <c r="O112" s="22"/>
      <c r="P112" s="22"/>
      <c r="Q112" s="23"/>
      <c r="R112" s="22"/>
      <c r="S112" s="23">
        <v>134000.20000000001</v>
      </c>
    </row>
    <row r="113" spans="1:19" x14ac:dyDescent="0.25">
      <c r="A113" s="22"/>
      <c r="B113" s="22"/>
      <c r="C113" s="22" t="s">
        <v>50</v>
      </c>
      <c r="D113" s="22"/>
      <c r="E113" s="22"/>
      <c r="F113" s="22"/>
      <c r="G113" s="24"/>
      <c r="H113" s="22"/>
      <c r="I113" s="22"/>
      <c r="J113" s="22"/>
      <c r="K113" s="22"/>
      <c r="L113" s="22"/>
      <c r="M113" s="22"/>
      <c r="N113" s="22"/>
      <c r="O113" s="22"/>
      <c r="P113" s="22"/>
      <c r="Q113" s="23"/>
      <c r="R113" s="22"/>
      <c r="S113" s="23">
        <v>-190999.8</v>
      </c>
    </row>
    <row r="114" spans="1:19" x14ac:dyDescent="0.25">
      <c r="A114" s="25"/>
      <c r="B114" s="25"/>
      <c r="C114" s="25" t="s">
        <v>51</v>
      </c>
      <c r="D114" s="25"/>
      <c r="E114" s="25"/>
      <c r="F114" s="25"/>
      <c r="G114" s="26"/>
      <c r="H114" s="25"/>
      <c r="I114" s="25"/>
      <c r="J114" s="25"/>
      <c r="K114" s="25"/>
      <c r="L114" s="25"/>
      <c r="M114" s="25"/>
      <c r="N114" s="25"/>
      <c r="O114" s="25"/>
      <c r="P114" s="25"/>
      <c r="Q114" s="27"/>
      <c r="R114" s="25"/>
      <c r="S114" s="27">
        <f>S113</f>
        <v>-190999.8</v>
      </c>
    </row>
    <row r="115" spans="1:19" ht="30" customHeight="1" x14ac:dyDescent="0.25">
      <c r="A115" s="22"/>
      <c r="B115" s="22"/>
      <c r="C115" s="22" t="s">
        <v>52</v>
      </c>
      <c r="D115" s="22"/>
      <c r="E115" s="22"/>
      <c r="F115" s="22"/>
      <c r="G115" s="24"/>
      <c r="H115" s="22"/>
      <c r="I115" s="22"/>
      <c r="J115" s="22"/>
      <c r="K115" s="22"/>
      <c r="L115" s="22"/>
      <c r="M115" s="22"/>
      <c r="N115" s="22"/>
      <c r="O115" s="22"/>
      <c r="P115" s="22"/>
      <c r="Q115" s="23"/>
      <c r="R115" s="22"/>
      <c r="S115" s="23">
        <v>325000</v>
      </c>
    </row>
    <row r="116" spans="1:19" ht="15.75" thickBot="1" x14ac:dyDescent="0.3">
      <c r="A116" s="25"/>
      <c r="B116" s="25"/>
      <c r="C116" s="25" t="s">
        <v>53</v>
      </c>
      <c r="D116" s="25"/>
      <c r="E116" s="25"/>
      <c r="F116" s="25"/>
      <c r="G116" s="26"/>
      <c r="H116" s="25"/>
      <c r="I116" s="25"/>
      <c r="J116" s="25"/>
      <c r="K116" s="25"/>
      <c r="L116" s="25"/>
      <c r="M116" s="25"/>
      <c r="N116" s="25"/>
      <c r="O116" s="25"/>
      <c r="P116" s="25"/>
      <c r="Q116" s="28"/>
      <c r="R116" s="25"/>
      <c r="S116" s="28">
        <f>S115</f>
        <v>325000</v>
      </c>
    </row>
    <row r="117" spans="1:19" ht="30" customHeight="1" x14ac:dyDescent="0.25">
      <c r="A117" s="25"/>
      <c r="B117" s="25" t="s">
        <v>54</v>
      </c>
      <c r="C117" s="25"/>
      <c r="D117" s="25"/>
      <c r="E117" s="25"/>
      <c r="F117" s="25"/>
      <c r="G117" s="26"/>
      <c r="H117" s="25"/>
      <c r="I117" s="25"/>
      <c r="J117" s="25"/>
      <c r="K117" s="25"/>
      <c r="L117" s="25"/>
      <c r="M117" s="25"/>
      <c r="N117" s="25"/>
      <c r="O117" s="25"/>
      <c r="P117" s="25"/>
      <c r="Q117" s="27"/>
      <c r="R117" s="25"/>
      <c r="S117" s="27">
        <f>ROUND(S114+S116,5)</f>
        <v>134000.20000000001</v>
      </c>
    </row>
    <row r="118" spans="1:19" ht="30" customHeight="1" x14ac:dyDescent="0.25">
      <c r="A118" s="22"/>
      <c r="B118" s="22" t="s">
        <v>55</v>
      </c>
      <c r="C118" s="22"/>
      <c r="D118" s="22"/>
      <c r="E118" s="22"/>
      <c r="F118" s="22"/>
      <c r="G118" s="24"/>
      <c r="H118" s="22"/>
      <c r="I118" s="22"/>
      <c r="J118" s="22"/>
      <c r="K118" s="22"/>
      <c r="L118" s="22"/>
      <c r="M118" s="22"/>
      <c r="N118" s="22"/>
      <c r="O118" s="22"/>
      <c r="P118" s="22"/>
      <c r="Q118" s="23"/>
      <c r="R118" s="22"/>
      <c r="S118" s="23">
        <v>-1538.32</v>
      </c>
    </row>
    <row r="119" spans="1:19" ht="15.75" thickBot="1" x14ac:dyDescent="0.3">
      <c r="A119" s="21"/>
      <c r="B119" s="21"/>
      <c r="C119" s="21"/>
      <c r="D119" s="21"/>
      <c r="E119" s="25" t="s">
        <v>279</v>
      </c>
      <c r="F119" s="25"/>
      <c r="G119" s="26">
        <v>42277</v>
      </c>
      <c r="H119" s="25"/>
      <c r="I119" s="25"/>
      <c r="J119" s="25"/>
      <c r="K119" s="25" t="s">
        <v>152</v>
      </c>
      <c r="L119" s="25"/>
      <c r="M119" s="25" t="s">
        <v>573</v>
      </c>
      <c r="N119" s="25"/>
      <c r="O119" s="25" t="s">
        <v>212</v>
      </c>
      <c r="P119" s="25"/>
      <c r="Q119" s="28">
        <v>-35000</v>
      </c>
      <c r="R119" s="25"/>
      <c r="S119" s="28">
        <f>ROUND(S118+Q119,5)</f>
        <v>-36538.32</v>
      </c>
    </row>
    <row r="120" spans="1:19" x14ac:dyDescent="0.25">
      <c r="A120" s="25"/>
      <c r="B120" s="25" t="s">
        <v>56</v>
      </c>
      <c r="C120" s="25"/>
      <c r="D120" s="25"/>
      <c r="E120" s="25"/>
      <c r="F120" s="25"/>
      <c r="G120" s="26"/>
      <c r="H120" s="25"/>
      <c r="I120" s="25"/>
      <c r="J120" s="25"/>
      <c r="K120" s="25"/>
      <c r="L120" s="25"/>
      <c r="M120" s="25"/>
      <c r="N120" s="25"/>
      <c r="O120" s="25"/>
      <c r="P120" s="25"/>
      <c r="Q120" s="27">
        <f>ROUND(SUM(Q118:Q119),5)</f>
        <v>-35000</v>
      </c>
      <c r="R120" s="25"/>
      <c r="S120" s="27">
        <f>S119</f>
        <v>-36538.32</v>
      </c>
    </row>
    <row r="121" spans="1:19" ht="30" customHeight="1" x14ac:dyDescent="0.25">
      <c r="A121" s="22"/>
      <c r="B121" s="22" t="s">
        <v>57</v>
      </c>
      <c r="C121" s="22"/>
      <c r="D121" s="22"/>
      <c r="E121" s="22"/>
      <c r="F121" s="22"/>
      <c r="G121" s="24"/>
      <c r="H121" s="22"/>
      <c r="I121" s="22"/>
      <c r="J121" s="22"/>
      <c r="K121" s="22"/>
      <c r="L121" s="22"/>
      <c r="M121" s="22"/>
      <c r="N121" s="22"/>
      <c r="O121" s="22"/>
      <c r="P121" s="22"/>
      <c r="Q121" s="23"/>
      <c r="R121" s="22"/>
      <c r="S121" s="23">
        <v>0</v>
      </c>
    </row>
    <row r="122" spans="1:19" x14ac:dyDescent="0.25">
      <c r="A122" s="25"/>
      <c r="B122" s="25" t="s">
        <v>58</v>
      </c>
      <c r="C122" s="25"/>
      <c r="D122" s="25"/>
      <c r="E122" s="25"/>
      <c r="F122" s="25"/>
      <c r="G122" s="26"/>
      <c r="H122" s="25"/>
      <c r="I122" s="25"/>
      <c r="J122" s="25"/>
      <c r="K122" s="25"/>
      <c r="L122" s="25"/>
      <c r="M122" s="25"/>
      <c r="N122" s="25"/>
      <c r="O122" s="25"/>
      <c r="P122" s="25"/>
      <c r="Q122" s="27"/>
      <c r="R122" s="25"/>
      <c r="S122" s="27">
        <f>S121</f>
        <v>0</v>
      </c>
    </row>
    <row r="123" spans="1:19" ht="30" customHeight="1" x14ac:dyDescent="0.25">
      <c r="A123" s="22"/>
      <c r="B123" s="22" t="s">
        <v>59</v>
      </c>
      <c r="C123" s="22"/>
      <c r="D123" s="22"/>
      <c r="E123" s="22"/>
      <c r="F123" s="22"/>
      <c r="G123" s="24"/>
      <c r="H123" s="22"/>
      <c r="I123" s="22"/>
      <c r="J123" s="22"/>
      <c r="K123" s="22"/>
      <c r="L123" s="22"/>
      <c r="M123" s="22"/>
      <c r="N123" s="22"/>
      <c r="O123" s="22"/>
      <c r="P123" s="22"/>
      <c r="Q123" s="23"/>
      <c r="R123" s="22"/>
      <c r="S123" s="23">
        <v>-56746.03</v>
      </c>
    </row>
    <row r="124" spans="1:19" x14ac:dyDescent="0.25">
      <c r="A124" s="25"/>
      <c r="B124" s="25" t="s">
        <v>60</v>
      </c>
      <c r="C124" s="25"/>
      <c r="D124" s="25"/>
      <c r="E124" s="25"/>
      <c r="F124" s="25"/>
      <c r="G124" s="26"/>
      <c r="H124" s="25"/>
      <c r="I124" s="25"/>
      <c r="J124" s="25"/>
      <c r="K124" s="25"/>
      <c r="L124" s="25"/>
      <c r="M124" s="25"/>
      <c r="N124" s="25"/>
      <c r="O124" s="25"/>
      <c r="P124" s="25"/>
      <c r="Q124" s="27"/>
      <c r="R124" s="25"/>
      <c r="S124" s="27">
        <f>S123</f>
        <v>-56746.03</v>
      </c>
    </row>
    <row r="125" spans="1:19" ht="30" customHeight="1" x14ac:dyDescent="0.25">
      <c r="A125" s="22"/>
      <c r="B125" s="22" t="s">
        <v>61</v>
      </c>
      <c r="C125" s="22"/>
      <c r="D125" s="22"/>
      <c r="E125" s="22"/>
      <c r="F125" s="22"/>
      <c r="G125" s="24"/>
      <c r="H125" s="22"/>
      <c r="I125" s="22"/>
      <c r="J125" s="22"/>
      <c r="K125" s="22"/>
      <c r="L125" s="22"/>
      <c r="M125" s="22"/>
      <c r="N125" s="22"/>
      <c r="O125" s="22"/>
      <c r="P125" s="22"/>
      <c r="Q125" s="23"/>
      <c r="R125" s="22"/>
      <c r="S125" s="23">
        <v>-23168.86</v>
      </c>
    </row>
    <row r="126" spans="1:19" x14ac:dyDescent="0.25">
      <c r="A126" s="25"/>
      <c r="B126" s="25" t="s">
        <v>62</v>
      </c>
      <c r="C126" s="25"/>
      <c r="D126" s="25"/>
      <c r="E126" s="25"/>
      <c r="F126" s="25"/>
      <c r="G126" s="26"/>
      <c r="H126" s="25"/>
      <c r="I126" s="25"/>
      <c r="J126" s="25"/>
      <c r="K126" s="25"/>
      <c r="L126" s="25"/>
      <c r="M126" s="25"/>
      <c r="N126" s="25"/>
      <c r="O126" s="25"/>
      <c r="P126" s="25"/>
      <c r="Q126" s="27"/>
      <c r="R126" s="25"/>
      <c r="S126" s="27">
        <f>S125</f>
        <v>-23168.86</v>
      </c>
    </row>
    <row r="127" spans="1:19" ht="30" customHeight="1" x14ac:dyDescent="0.25">
      <c r="A127" s="22"/>
      <c r="B127" s="22" t="s">
        <v>63</v>
      </c>
      <c r="C127" s="22"/>
      <c r="D127" s="22"/>
      <c r="E127" s="22"/>
      <c r="F127" s="22"/>
      <c r="G127" s="24"/>
      <c r="H127" s="22"/>
      <c r="I127" s="22"/>
      <c r="J127" s="22"/>
      <c r="K127" s="22"/>
      <c r="L127" s="22"/>
      <c r="M127" s="22"/>
      <c r="N127" s="22"/>
      <c r="O127" s="22"/>
      <c r="P127" s="22"/>
      <c r="Q127" s="23"/>
      <c r="R127" s="22"/>
      <c r="S127" s="23">
        <v>-248243.83</v>
      </c>
    </row>
    <row r="128" spans="1:19" x14ac:dyDescent="0.25">
      <c r="A128" s="25"/>
      <c r="B128" s="25" t="s">
        <v>64</v>
      </c>
      <c r="C128" s="25"/>
      <c r="D128" s="25"/>
      <c r="E128" s="25"/>
      <c r="F128" s="25"/>
      <c r="G128" s="26"/>
      <c r="H128" s="25"/>
      <c r="I128" s="25"/>
      <c r="J128" s="25"/>
      <c r="K128" s="25"/>
      <c r="L128" s="25"/>
      <c r="M128" s="25"/>
      <c r="N128" s="25"/>
      <c r="O128" s="25"/>
      <c r="P128" s="25"/>
      <c r="Q128" s="27"/>
      <c r="R128" s="25"/>
      <c r="S128" s="27">
        <f>S127</f>
        <v>-248243.83</v>
      </c>
    </row>
    <row r="129" spans="1:19" ht="30" customHeight="1" x14ac:dyDescent="0.25">
      <c r="A129" s="22"/>
      <c r="B129" s="22" t="s">
        <v>65</v>
      </c>
      <c r="C129" s="22"/>
      <c r="D129" s="22"/>
      <c r="E129" s="22"/>
      <c r="F129" s="22"/>
      <c r="G129" s="24"/>
      <c r="H129" s="22"/>
      <c r="I129" s="22"/>
      <c r="J129" s="22"/>
      <c r="K129" s="22"/>
      <c r="L129" s="22"/>
      <c r="M129" s="22"/>
      <c r="N129" s="22"/>
      <c r="O129" s="22"/>
      <c r="P129" s="22"/>
      <c r="Q129" s="23"/>
      <c r="R129" s="22"/>
      <c r="S129" s="23">
        <v>-6601</v>
      </c>
    </row>
    <row r="130" spans="1:19" x14ac:dyDescent="0.25">
      <c r="A130" s="25"/>
      <c r="B130" s="25" t="s">
        <v>66</v>
      </c>
      <c r="C130" s="25"/>
      <c r="D130" s="25"/>
      <c r="E130" s="25"/>
      <c r="F130" s="25"/>
      <c r="G130" s="26"/>
      <c r="H130" s="25"/>
      <c r="I130" s="25"/>
      <c r="J130" s="25"/>
      <c r="K130" s="25"/>
      <c r="L130" s="25"/>
      <c r="M130" s="25"/>
      <c r="N130" s="25"/>
      <c r="O130" s="25"/>
      <c r="P130" s="25"/>
      <c r="Q130" s="27"/>
      <c r="R130" s="25"/>
      <c r="S130" s="27">
        <f>S129</f>
        <v>-6601</v>
      </c>
    </row>
    <row r="131" spans="1:19" ht="30" customHeight="1" x14ac:dyDescent="0.25">
      <c r="A131" s="22"/>
      <c r="B131" s="22" t="s">
        <v>67</v>
      </c>
      <c r="C131" s="22"/>
      <c r="D131" s="22"/>
      <c r="E131" s="22"/>
      <c r="F131" s="22"/>
      <c r="G131" s="24"/>
      <c r="H131" s="22"/>
      <c r="I131" s="22"/>
      <c r="J131" s="22"/>
      <c r="K131" s="22"/>
      <c r="L131" s="22"/>
      <c r="M131" s="22"/>
      <c r="N131" s="22"/>
      <c r="O131" s="22"/>
      <c r="P131" s="22"/>
      <c r="Q131" s="23"/>
      <c r="R131" s="22"/>
      <c r="S131" s="23">
        <v>243782.47</v>
      </c>
    </row>
    <row r="132" spans="1:19" x14ac:dyDescent="0.25">
      <c r="A132" s="25"/>
      <c r="B132" s="25" t="s">
        <v>68</v>
      </c>
      <c r="C132" s="25"/>
      <c r="D132" s="25"/>
      <c r="E132" s="25"/>
      <c r="F132" s="25"/>
      <c r="G132" s="26"/>
      <c r="H132" s="25"/>
      <c r="I132" s="25"/>
      <c r="J132" s="25"/>
      <c r="K132" s="25"/>
      <c r="L132" s="25"/>
      <c r="M132" s="25"/>
      <c r="N132" s="25"/>
      <c r="O132" s="25"/>
      <c r="P132" s="25"/>
      <c r="Q132" s="27"/>
      <c r="R132" s="25"/>
      <c r="S132" s="27">
        <v>243782.47</v>
      </c>
    </row>
    <row r="133" spans="1:19" ht="30" customHeight="1" x14ac:dyDescent="0.25">
      <c r="A133" s="22"/>
      <c r="B133" s="22" t="s">
        <v>271</v>
      </c>
      <c r="C133" s="22"/>
      <c r="D133" s="22"/>
      <c r="E133" s="22"/>
      <c r="F133" s="22"/>
      <c r="G133" s="24"/>
      <c r="H133" s="22"/>
      <c r="I133" s="22"/>
      <c r="J133" s="22"/>
      <c r="K133" s="22"/>
      <c r="L133" s="22"/>
      <c r="M133" s="22"/>
      <c r="N133" s="22"/>
      <c r="O133" s="22"/>
      <c r="P133" s="22"/>
      <c r="Q133" s="23"/>
      <c r="R133" s="22"/>
      <c r="S133" s="23">
        <v>-22196.75</v>
      </c>
    </row>
    <row r="134" spans="1:19" x14ac:dyDescent="0.25">
      <c r="A134" s="25"/>
      <c r="B134" s="25"/>
      <c r="C134" s="25"/>
      <c r="D134" s="25"/>
      <c r="E134" s="25" t="s">
        <v>107</v>
      </c>
      <c r="F134" s="25"/>
      <c r="G134" s="26">
        <v>42277</v>
      </c>
      <c r="H134" s="25"/>
      <c r="I134" s="25" t="s">
        <v>496</v>
      </c>
      <c r="J134" s="25"/>
      <c r="K134" s="25" t="s">
        <v>239</v>
      </c>
      <c r="L134" s="25"/>
      <c r="M134" s="25" t="s">
        <v>574</v>
      </c>
      <c r="N134" s="25"/>
      <c r="O134" s="25" t="s">
        <v>39</v>
      </c>
      <c r="P134" s="25"/>
      <c r="Q134" s="27">
        <v>-1781.25</v>
      </c>
      <c r="R134" s="25"/>
      <c r="S134" s="27">
        <f t="shared" ref="S134:S148" si="3">ROUND(S133+Q134,5)</f>
        <v>-23978</v>
      </c>
    </row>
    <row r="135" spans="1:19" x14ac:dyDescent="0.25">
      <c r="A135" s="25"/>
      <c r="B135" s="25"/>
      <c r="C135" s="25"/>
      <c r="D135" s="25"/>
      <c r="E135" s="25" t="s">
        <v>107</v>
      </c>
      <c r="F135" s="25"/>
      <c r="G135" s="26">
        <v>42277</v>
      </c>
      <c r="H135" s="25"/>
      <c r="I135" s="25" t="s">
        <v>497</v>
      </c>
      <c r="J135" s="25"/>
      <c r="K135" s="25" t="s">
        <v>321</v>
      </c>
      <c r="L135" s="25"/>
      <c r="M135" s="25" t="s">
        <v>574</v>
      </c>
      <c r="N135" s="25"/>
      <c r="O135" s="25" t="s">
        <v>39</v>
      </c>
      <c r="P135" s="25"/>
      <c r="Q135" s="27">
        <v>-331.25</v>
      </c>
      <c r="R135" s="25"/>
      <c r="S135" s="27">
        <f t="shared" si="3"/>
        <v>-24309.25</v>
      </c>
    </row>
    <row r="136" spans="1:19" x14ac:dyDescent="0.25">
      <c r="A136" s="25"/>
      <c r="B136" s="25"/>
      <c r="C136" s="25"/>
      <c r="D136" s="25"/>
      <c r="E136" s="25" t="s">
        <v>107</v>
      </c>
      <c r="F136" s="25"/>
      <c r="G136" s="26">
        <v>42277</v>
      </c>
      <c r="H136" s="25"/>
      <c r="I136" s="25" t="s">
        <v>498</v>
      </c>
      <c r="J136" s="25"/>
      <c r="K136" s="25" t="s">
        <v>324</v>
      </c>
      <c r="L136" s="25"/>
      <c r="M136" s="25" t="s">
        <v>574</v>
      </c>
      <c r="N136" s="25"/>
      <c r="O136" s="25" t="s">
        <v>39</v>
      </c>
      <c r="P136" s="25"/>
      <c r="Q136" s="27">
        <v>-968.75</v>
      </c>
      <c r="R136" s="25"/>
      <c r="S136" s="27">
        <f t="shared" si="3"/>
        <v>-25278</v>
      </c>
    </row>
    <row r="137" spans="1:19" x14ac:dyDescent="0.25">
      <c r="A137" s="25"/>
      <c r="B137" s="25"/>
      <c r="C137" s="25"/>
      <c r="D137" s="25"/>
      <c r="E137" s="25" t="s">
        <v>107</v>
      </c>
      <c r="F137" s="25"/>
      <c r="G137" s="26">
        <v>42277</v>
      </c>
      <c r="H137" s="25"/>
      <c r="I137" s="25" t="s">
        <v>499</v>
      </c>
      <c r="J137" s="25"/>
      <c r="K137" s="25" t="s">
        <v>153</v>
      </c>
      <c r="L137" s="25"/>
      <c r="M137" s="25" t="s">
        <v>574</v>
      </c>
      <c r="N137" s="25"/>
      <c r="O137" s="25" t="s">
        <v>39</v>
      </c>
      <c r="P137" s="25"/>
      <c r="Q137" s="27">
        <v>-1842.75</v>
      </c>
      <c r="R137" s="25"/>
      <c r="S137" s="27">
        <f t="shared" si="3"/>
        <v>-27120.75</v>
      </c>
    </row>
    <row r="138" spans="1:19" x14ac:dyDescent="0.25">
      <c r="A138" s="25"/>
      <c r="B138" s="25"/>
      <c r="C138" s="25"/>
      <c r="D138" s="25"/>
      <c r="E138" s="25" t="s">
        <v>278</v>
      </c>
      <c r="F138" s="25"/>
      <c r="G138" s="26">
        <v>42277</v>
      </c>
      <c r="H138" s="25"/>
      <c r="I138" s="25" t="s">
        <v>500</v>
      </c>
      <c r="J138" s="25"/>
      <c r="K138" s="25" t="s">
        <v>239</v>
      </c>
      <c r="L138" s="25"/>
      <c r="M138" s="25" t="s">
        <v>575</v>
      </c>
      <c r="N138" s="25"/>
      <c r="O138" s="25" t="s">
        <v>39</v>
      </c>
      <c r="P138" s="25"/>
      <c r="Q138" s="27">
        <v>3640</v>
      </c>
      <c r="R138" s="25"/>
      <c r="S138" s="27">
        <f t="shared" si="3"/>
        <v>-23480.75</v>
      </c>
    </row>
    <row r="139" spans="1:19" x14ac:dyDescent="0.25">
      <c r="A139" s="25"/>
      <c r="B139" s="25"/>
      <c r="C139" s="25"/>
      <c r="D139" s="25"/>
      <c r="E139" s="25" t="s">
        <v>107</v>
      </c>
      <c r="F139" s="25"/>
      <c r="G139" s="26">
        <v>42277</v>
      </c>
      <c r="H139" s="25"/>
      <c r="I139" s="25" t="s">
        <v>501</v>
      </c>
      <c r="J139" s="25"/>
      <c r="K139" s="25" t="s">
        <v>129</v>
      </c>
      <c r="L139" s="25"/>
      <c r="M139" s="25" t="s">
        <v>574</v>
      </c>
      <c r="N139" s="25"/>
      <c r="O139" s="25" t="s">
        <v>39</v>
      </c>
      <c r="P139" s="25"/>
      <c r="Q139" s="27">
        <v>-356.25</v>
      </c>
      <c r="R139" s="25"/>
      <c r="S139" s="27">
        <f t="shared" si="3"/>
        <v>-23837</v>
      </c>
    </row>
    <row r="140" spans="1:19" x14ac:dyDescent="0.25">
      <c r="A140" s="25"/>
      <c r="B140" s="25"/>
      <c r="C140" s="25"/>
      <c r="D140" s="25"/>
      <c r="E140" s="25" t="s">
        <v>107</v>
      </c>
      <c r="F140" s="25"/>
      <c r="G140" s="26">
        <v>42277</v>
      </c>
      <c r="H140" s="25"/>
      <c r="I140" s="25" t="s">
        <v>501</v>
      </c>
      <c r="J140" s="25"/>
      <c r="K140" s="25" t="s">
        <v>129</v>
      </c>
      <c r="L140" s="25"/>
      <c r="M140" s="25" t="s">
        <v>576</v>
      </c>
      <c r="N140" s="25"/>
      <c r="O140" s="25" t="s">
        <v>39</v>
      </c>
      <c r="P140" s="25"/>
      <c r="Q140" s="27">
        <v>65</v>
      </c>
      <c r="R140" s="25"/>
      <c r="S140" s="27">
        <f t="shared" si="3"/>
        <v>-23772</v>
      </c>
    </row>
    <row r="141" spans="1:19" x14ac:dyDescent="0.25">
      <c r="A141" s="25"/>
      <c r="B141" s="25"/>
      <c r="C141" s="25"/>
      <c r="D141" s="25"/>
      <c r="E141" s="25" t="s">
        <v>107</v>
      </c>
      <c r="F141" s="25"/>
      <c r="G141" s="26">
        <v>42277</v>
      </c>
      <c r="H141" s="25"/>
      <c r="I141" s="25" t="s">
        <v>502</v>
      </c>
      <c r="J141" s="25"/>
      <c r="K141" s="25" t="s">
        <v>237</v>
      </c>
      <c r="L141" s="25"/>
      <c r="M141" s="25" t="s">
        <v>574</v>
      </c>
      <c r="N141" s="25"/>
      <c r="O141" s="25" t="s">
        <v>39</v>
      </c>
      <c r="P141" s="25"/>
      <c r="Q141" s="27">
        <v>-681.25</v>
      </c>
      <c r="R141" s="25"/>
      <c r="S141" s="27">
        <f t="shared" si="3"/>
        <v>-24453.25</v>
      </c>
    </row>
    <row r="142" spans="1:19" x14ac:dyDescent="0.25">
      <c r="A142" s="25"/>
      <c r="B142" s="25"/>
      <c r="C142" s="25"/>
      <c r="D142" s="25"/>
      <c r="E142" s="25" t="s">
        <v>107</v>
      </c>
      <c r="F142" s="25"/>
      <c r="G142" s="26">
        <v>42277</v>
      </c>
      <c r="H142" s="25"/>
      <c r="I142" s="25" t="s">
        <v>502</v>
      </c>
      <c r="J142" s="25"/>
      <c r="K142" s="25" t="s">
        <v>237</v>
      </c>
      <c r="L142" s="25"/>
      <c r="M142" s="25" t="s">
        <v>577</v>
      </c>
      <c r="N142" s="25"/>
      <c r="O142" s="25" t="s">
        <v>39</v>
      </c>
      <c r="P142" s="25"/>
      <c r="Q142" s="27">
        <v>65</v>
      </c>
      <c r="R142" s="25"/>
      <c r="S142" s="27">
        <f t="shared" si="3"/>
        <v>-24388.25</v>
      </c>
    </row>
    <row r="143" spans="1:19" x14ac:dyDescent="0.25">
      <c r="A143" s="25"/>
      <c r="B143" s="25"/>
      <c r="C143" s="25"/>
      <c r="D143" s="25"/>
      <c r="E143" s="25" t="s">
        <v>107</v>
      </c>
      <c r="F143" s="25"/>
      <c r="G143" s="26">
        <v>42277</v>
      </c>
      <c r="H143" s="25"/>
      <c r="I143" s="25" t="s">
        <v>503</v>
      </c>
      <c r="J143" s="25"/>
      <c r="K143" s="25" t="s">
        <v>151</v>
      </c>
      <c r="L143" s="25"/>
      <c r="M143" s="25" t="s">
        <v>574</v>
      </c>
      <c r="N143" s="25"/>
      <c r="O143" s="25" t="s">
        <v>39</v>
      </c>
      <c r="P143" s="25"/>
      <c r="Q143" s="27">
        <v>-7412.5</v>
      </c>
      <c r="R143" s="25"/>
      <c r="S143" s="27">
        <f t="shared" si="3"/>
        <v>-31800.75</v>
      </c>
    </row>
    <row r="144" spans="1:19" x14ac:dyDescent="0.25">
      <c r="A144" s="25"/>
      <c r="B144" s="25"/>
      <c r="C144" s="25"/>
      <c r="D144" s="25"/>
      <c r="E144" s="25" t="s">
        <v>107</v>
      </c>
      <c r="F144" s="25"/>
      <c r="G144" s="26">
        <v>42277</v>
      </c>
      <c r="H144" s="25"/>
      <c r="I144" s="25" t="s">
        <v>504</v>
      </c>
      <c r="J144" s="25"/>
      <c r="K144" s="25" t="s">
        <v>323</v>
      </c>
      <c r="L144" s="25"/>
      <c r="M144" s="25" t="s">
        <v>574</v>
      </c>
      <c r="N144" s="25"/>
      <c r="O144" s="25" t="s">
        <v>39</v>
      </c>
      <c r="P144" s="25"/>
      <c r="Q144" s="27">
        <v>-325</v>
      </c>
      <c r="R144" s="25"/>
      <c r="S144" s="27">
        <f t="shared" si="3"/>
        <v>-32125.75</v>
      </c>
    </row>
    <row r="145" spans="1:19" x14ac:dyDescent="0.25">
      <c r="A145" s="25"/>
      <c r="B145" s="25"/>
      <c r="C145" s="25"/>
      <c r="D145" s="25"/>
      <c r="E145" s="25" t="s">
        <v>107</v>
      </c>
      <c r="F145" s="25"/>
      <c r="G145" s="26">
        <v>42277</v>
      </c>
      <c r="H145" s="25"/>
      <c r="I145" s="25" t="s">
        <v>505</v>
      </c>
      <c r="J145" s="25"/>
      <c r="K145" s="25" t="s">
        <v>154</v>
      </c>
      <c r="L145" s="25"/>
      <c r="M145" s="25" t="s">
        <v>574</v>
      </c>
      <c r="N145" s="25"/>
      <c r="O145" s="25" t="s">
        <v>39</v>
      </c>
      <c r="P145" s="25"/>
      <c r="Q145" s="27">
        <v>-312.5</v>
      </c>
      <c r="R145" s="25"/>
      <c r="S145" s="27">
        <f t="shared" si="3"/>
        <v>-32438.25</v>
      </c>
    </row>
    <row r="146" spans="1:19" x14ac:dyDescent="0.25">
      <c r="A146" s="25"/>
      <c r="B146" s="25"/>
      <c r="C146" s="25"/>
      <c r="D146" s="25"/>
      <c r="E146" s="25" t="s">
        <v>107</v>
      </c>
      <c r="F146" s="25"/>
      <c r="G146" s="26">
        <v>42277</v>
      </c>
      <c r="H146" s="25"/>
      <c r="I146" s="25" t="s">
        <v>505</v>
      </c>
      <c r="J146" s="25"/>
      <c r="K146" s="25" t="s">
        <v>154</v>
      </c>
      <c r="L146" s="25"/>
      <c r="M146" s="25" t="s">
        <v>578</v>
      </c>
      <c r="N146" s="25"/>
      <c r="O146" s="25" t="s">
        <v>39</v>
      </c>
      <c r="P146" s="25"/>
      <c r="Q146" s="27">
        <v>-10</v>
      </c>
      <c r="R146" s="25"/>
      <c r="S146" s="27">
        <f t="shared" si="3"/>
        <v>-32448.25</v>
      </c>
    </row>
    <row r="147" spans="1:19" x14ac:dyDescent="0.25">
      <c r="A147" s="25"/>
      <c r="B147" s="25"/>
      <c r="C147" s="25"/>
      <c r="D147" s="25"/>
      <c r="E147" s="25" t="s">
        <v>107</v>
      </c>
      <c r="F147" s="25"/>
      <c r="G147" s="26">
        <v>42277</v>
      </c>
      <c r="H147" s="25"/>
      <c r="I147" s="25" t="s">
        <v>506</v>
      </c>
      <c r="J147" s="25"/>
      <c r="K147" s="25" t="s">
        <v>319</v>
      </c>
      <c r="L147" s="25"/>
      <c r="M147" s="25" t="s">
        <v>574</v>
      </c>
      <c r="N147" s="25"/>
      <c r="O147" s="25" t="s">
        <v>39</v>
      </c>
      <c r="P147" s="25"/>
      <c r="Q147" s="27">
        <v>-437.5</v>
      </c>
      <c r="R147" s="25"/>
      <c r="S147" s="27">
        <f t="shared" si="3"/>
        <v>-32885.75</v>
      </c>
    </row>
    <row r="148" spans="1:19" ht="15.75" thickBot="1" x14ac:dyDescent="0.3">
      <c r="A148" s="25"/>
      <c r="B148" s="25"/>
      <c r="C148" s="25"/>
      <c r="D148" s="25"/>
      <c r="E148" s="25" t="s">
        <v>278</v>
      </c>
      <c r="F148" s="25"/>
      <c r="G148" s="26">
        <v>42277</v>
      </c>
      <c r="H148" s="25"/>
      <c r="I148" s="25" t="s">
        <v>500</v>
      </c>
      <c r="J148" s="25"/>
      <c r="K148" s="25" t="s">
        <v>239</v>
      </c>
      <c r="L148" s="25"/>
      <c r="M148" s="25" t="s">
        <v>579</v>
      </c>
      <c r="N148" s="25"/>
      <c r="O148" s="25" t="s">
        <v>39</v>
      </c>
      <c r="P148" s="25"/>
      <c r="Q148" s="28">
        <v>50</v>
      </c>
      <c r="R148" s="25"/>
      <c r="S148" s="28">
        <f t="shared" si="3"/>
        <v>-32835.75</v>
      </c>
    </row>
    <row r="149" spans="1:19" x14ac:dyDescent="0.25">
      <c r="A149" s="25"/>
      <c r="B149" s="25" t="s">
        <v>272</v>
      </c>
      <c r="C149" s="25"/>
      <c r="D149" s="25"/>
      <c r="E149" s="25"/>
      <c r="F149" s="25"/>
      <c r="G149" s="26"/>
      <c r="H149" s="25"/>
      <c r="I149" s="25"/>
      <c r="J149" s="25"/>
      <c r="K149" s="25"/>
      <c r="L149" s="25"/>
      <c r="M149" s="25"/>
      <c r="N149" s="25"/>
      <c r="O149" s="25"/>
      <c r="P149" s="25"/>
      <c r="Q149" s="27">
        <f>ROUND(SUM(Q133:Q148),5)</f>
        <v>-10639</v>
      </c>
      <c r="R149" s="25"/>
      <c r="S149" s="27">
        <f>S148</f>
        <v>-32835.75</v>
      </c>
    </row>
    <row r="150" spans="1:19" ht="30" customHeight="1" x14ac:dyDescent="0.25">
      <c r="A150" s="22"/>
      <c r="B150" s="22" t="s">
        <v>213</v>
      </c>
      <c r="C150" s="22"/>
      <c r="D150" s="22"/>
      <c r="E150" s="22"/>
      <c r="F150" s="22"/>
      <c r="G150" s="24"/>
      <c r="H150" s="22"/>
      <c r="I150" s="22"/>
      <c r="J150" s="22"/>
      <c r="K150" s="22"/>
      <c r="L150" s="22"/>
      <c r="M150" s="22"/>
      <c r="N150" s="22"/>
      <c r="O150" s="22"/>
      <c r="P150" s="22"/>
      <c r="Q150" s="23"/>
      <c r="R150" s="22"/>
      <c r="S150" s="23">
        <v>-165</v>
      </c>
    </row>
    <row r="151" spans="1:19" x14ac:dyDescent="0.25">
      <c r="A151" s="25"/>
      <c r="B151" s="25"/>
      <c r="C151" s="25"/>
      <c r="D151" s="25"/>
      <c r="E151" s="25" t="s">
        <v>106</v>
      </c>
      <c r="F151" s="25"/>
      <c r="G151" s="26">
        <v>42267</v>
      </c>
      <c r="H151" s="25"/>
      <c r="I151" s="25"/>
      <c r="J151" s="25"/>
      <c r="K151" s="25" t="s">
        <v>551</v>
      </c>
      <c r="L151" s="25"/>
      <c r="M151" s="25" t="s">
        <v>431</v>
      </c>
      <c r="N151" s="25"/>
      <c r="O151" s="25" t="s">
        <v>37</v>
      </c>
      <c r="P151" s="25"/>
      <c r="Q151" s="27">
        <v>-125</v>
      </c>
      <c r="R151" s="25"/>
      <c r="S151" s="27">
        <f>ROUND(S150+Q151,5)</f>
        <v>-290</v>
      </c>
    </row>
    <row r="152" spans="1:19" ht="15.75" thickBot="1" x14ac:dyDescent="0.3">
      <c r="A152" s="25"/>
      <c r="B152" s="25"/>
      <c r="C152" s="25"/>
      <c r="D152" s="25"/>
      <c r="E152" s="25" t="s">
        <v>106</v>
      </c>
      <c r="F152" s="25"/>
      <c r="G152" s="26">
        <v>42268</v>
      </c>
      <c r="H152" s="25"/>
      <c r="I152" s="25"/>
      <c r="J152" s="25"/>
      <c r="K152" s="25" t="s">
        <v>552</v>
      </c>
      <c r="L152" s="25"/>
      <c r="M152" s="25" t="s">
        <v>431</v>
      </c>
      <c r="N152" s="25"/>
      <c r="O152" s="25" t="s">
        <v>37</v>
      </c>
      <c r="P152" s="25"/>
      <c r="Q152" s="29">
        <v>-125</v>
      </c>
      <c r="R152" s="25"/>
      <c r="S152" s="29">
        <f>ROUND(S151+Q152,5)</f>
        <v>-415</v>
      </c>
    </row>
    <row r="153" spans="1:19" ht="15.75" thickBot="1" x14ac:dyDescent="0.3">
      <c r="A153" s="25"/>
      <c r="B153" s="25" t="s">
        <v>214</v>
      </c>
      <c r="C153" s="25"/>
      <c r="D153" s="25"/>
      <c r="E153" s="25"/>
      <c r="F153" s="25"/>
      <c r="G153" s="26"/>
      <c r="H153" s="25"/>
      <c r="I153" s="25"/>
      <c r="J153" s="25"/>
      <c r="K153" s="25"/>
      <c r="L153" s="25"/>
      <c r="M153" s="25"/>
      <c r="N153" s="25"/>
      <c r="O153" s="25"/>
      <c r="P153" s="25"/>
      <c r="Q153" s="30">
        <f>ROUND(SUM(Q150:Q152),5)</f>
        <v>-250</v>
      </c>
      <c r="R153" s="25"/>
      <c r="S153" s="30">
        <f>S152</f>
        <v>-415</v>
      </c>
    </row>
    <row r="154" spans="1:19" ht="30" customHeight="1" x14ac:dyDescent="0.25">
      <c r="A154" s="25"/>
      <c r="B154" s="25" t="s">
        <v>215</v>
      </c>
      <c r="C154" s="25"/>
      <c r="D154" s="25"/>
      <c r="E154" s="25"/>
      <c r="F154" s="25"/>
      <c r="G154" s="26"/>
      <c r="H154" s="25"/>
      <c r="I154" s="25"/>
      <c r="J154" s="25"/>
      <c r="K154" s="25"/>
      <c r="L154" s="25"/>
      <c r="M154" s="25"/>
      <c r="N154" s="25"/>
      <c r="O154" s="25"/>
      <c r="P154" s="25"/>
      <c r="Q154" s="27"/>
      <c r="R154" s="25"/>
      <c r="S154" s="27">
        <v>-17770</v>
      </c>
    </row>
    <row r="155" spans="1:19" ht="30" customHeight="1" x14ac:dyDescent="0.25">
      <c r="A155" s="22"/>
      <c r="B155" s="22" t="s">
        <v>273</v>
      </c>
      <c r="C155" s="22"/>
      <c r="D155" s="22"/>
      <c r="E155" s="22"/>
      <c r="F155" s="22"/>
      <c r="G155" s="24"/>
      <c r="H155" s="22"/>
      <c r="I155" s="22"/>
      <c r="J155" s="22"/>
      <c r="K155" s="22"/>
      <c r="L155" s="22"/>
      <c r="M155" s="22"/>
      <c r="N155" s="22"/>
      <c r="O155" s="22"/>
      <c r="P155" s="22"/>
      <c r="Q155" s="23"/>
      <c r="R155" s="22"/>
      <c r="S155" s="23">
        <v>-1809.03</v>
      </c>
    </row>
    <row r="156" spans="1:19" x14ac:dyDescent="0.25">
      <c r="A156" s="25"/>
      <c r="B156" s="25"/>
      <c r="C156" s="25"/>
      <c r="D156" s="25"/>
      <c r="E156" s="25" t="s">
        <v>107</v>
      </c>
      <c r="F156" s="25"/>
      <c r="G156" s="26">
        <v>42277</v>
      </c>
      <c r="H156" s="25"/>
      <c r="I156" s="25" t="s">
        <v>496</v>
      </c>
      <c r="J156" s="25"/>
      <c r="K156" s="25" t="s">
        <v>239</v>
      </c>
      <c r="L156" s="25"/>
      <c r="M156" s="25" t="s">
        <v>363</v>
      </c>
      <c r="N156" s="25"/>
      <c r="O156" s="25" t="s">
        <v>39</v>
      </c>
      <c r="P156" s="25"/>
      <c r="Q156" s="27">
        <v>-320.63</v>
      </c>
      <c r="R156" s="25"/>
      <c r="S156" s="27">
        <f t="shared" ref="S156:S164" si="4">ROUND(S155+Q156,5)</f>
        <v>-2129.66</v>
      </c>
    </row>
    <row r="157" spans="1:19" x14ac:dyDescent="0.25">
      <c r="A157" s="25"/>
      <c r="B157" s="25"/>
      <c r="C157" s="25"/>
      <c r="D157" s="25"/>
      <c r="E157" s="25" t="s">
        <v>107</v>
      </c>
      <c r="F157" s="25"/>
      <c r="G157" s="26">
        <v>42277</v>
      </c>
      <c r="H157" s="25"/>
      <c r="I157" s="25" t="s">
        <v>497</v>
      </c>
      <c r="J157" s="25"/>
      <c r="K157" s="25" t="s">
        <v>321</v>
      </c>
      <c r="L157" s="25"/>
      <c r="M157" s="25" t="s">
        <v>362</v>
      </c>
      <c r="N157" s="25"/>
      <c r="O157" s="25" t="s">
        <v>39</v>
      </c>
      <c r="P157" s="25"/>
      <c r="Q157" s="27">
        <v>-59.63</v>
      </c>
      <c r="R157" s="25"/>
      <c r="S157" s="27">
        <f t="shared" si="4"/>
        <v>-2189.29</v>
      </c>
    </row>
    <row r="158" spans="1:19" x14ac:dyDescent="0.25">
      <c r="A158" s="25"/>
      <c r="B158" s="25"/>
      <c r="C158" s="25"/>
      <c r="D158" s="25"/>
      <c r="E158" s="25" t="s">
        <v>107</v>
      </c>
      <c r="F158" s="25"/>
      <c r="G158" s="26">
        <v>42277</v>
      </c>
      <c r="H158" s="25"/>
      <c r="I158" s="25" t="s">
        <v>498</v>
      </c>
      <c r="J158" s="25"/>
      <c r="K158" s="25" t="s">
        <v>324</v>
      </c>
      <c r="L158" s="25"/>
      <c r="M158" s="25" t="s">
        <v>363</v>
      </c>
      <c r="N158" s="25"/>
      <c r="O158" s="25" t="s">
        <v>39</v>
      </c>
      <c r="P158" s="25"/>
      <c r="Q158" s="27">
        <v>-174.38</v>
      </c>
      <c r="R158" s="25"/>
      <c r="S158" s="27">
        <f t="shared" si="4"/>
        <v>-2363.67</v>
      </c>
    </row>
    <row r="159" spans="1:19" x14ac:dyDescent="0.25">
      <c r="A159" s="25"/>
      <c r="B159" s="25"/>
      <c r="C159" s="25"/>
      <c r="D159" s="25"/>
      <c r="E159" s="25" t="s">
        <v>107</v>
      </c>
      <c r="F159" s="25"/>
      <c r="G159" s="26">
        <v>42277</v>
      </c>
      <c r="H159" s="25"/>
      <c r="I159" s="25" t="s">
        <v>499</v>
      </c>
      <c r="J159" s="25"/>
      <c r="K159" s="25" t="s">
        <v>153</v>
      </c>
      <c r="L159" s="25"/>
      <c r="M159" s="25" t="s">
        <v>360</v>
      </c>
      <c r="N159" s="25"/>
      <c r="O159" s="25" t="s">
        <v>39</v>
      </c>
      <c r="P159" s="25"/>
      <c r="Q159" s="27">
        <v>-637.88</v>
      </c>
      <c r="R159" s="25"/>
      <c r="S159" s="27">
        <f t="shared" si="4"/>
        <v>-3001.55</v>
      </c>
    </row>
    <row r="160" spans="1:19" x14ac:dyDescent="0.25">
      <c r="A160" s="25"/>
      <c r="B160" s="25"/>
      <c r="C160" s="25"/>
      <c r="D160" s="25"/>
      <c r="E160" s="25" t="s">
        <v>107</v>
      </c>
      <c r="F160" s="25"/>
      <c r="G160" s="26">
        <v>42277</v>
      </c>
      <c r="H160" s="25"/>
      <c r="I160" s="25" t="s">
        <v>501</v>
      </c>
      <c r="J160" s="25"/>
      <c r="K160" s="25" t="s">
        <v>129</v>
      </c>
      <c r="L160" s="25"/>
      <c r="M160" s="25" t="s">
        <v>364</v>
      </c>
      <c r="N160" s="25"/>
      <c r="O160" s="25" t="s">
        <v>39</v>
      </c>
      <c r="P160" s="25"/>
      <c r="Q160" s="27">
        <v>-64.13</v>
      </c>
      <c r="R160" s="25"/>
      <c r="S160" s="27">
        <f t="shared" si="4"/>
        <v>-3065.68</v>
      </c>
    </row>
    <row r="161" spans="1:19" x14ac:dyDescent="0.25">
      <c r="A161" s="25"/>
      <c r="B161" s="25"/>
      <c r="C161" s="25"/>
      <c r="D161" s="25"/>
      <c r="E161" s="25" t="s">
        <v>107</v>
      </c>
      <c r="F161" s="25"/>
      <c r="G161" s="26">
        <v>42277</v>
      </c>
      <c r="H161" s="25"/>
      <c r="I161" s="25" t="s">
        <v>502</v>
      </c>
      <c r="J161" s="25"/>
      <c r="K161" s="25" t="s">
        <v>237</v>
      </c>
      <c r="L161" s="25"/>
      <c r="M161" s="25" t="s">
        <v>364</v>
      </c>
      <c r="N161" s="25"/>
      <c r="O161" s="25" t="s">
        <v>39</v>
      </c>
      <c r="P161" s="25"/>
      <c r="Q161" s="27">
        <v>-122.63</v>
      </c>
      <c r="R161" s="25"/>
      <c r="S161" s="27">
        <f t="shared" si="4"/>
        <v>-3188.31</v>
      </c>
    </row>
    <row r="162" spans="1:19" x14ac:dyDescent="0.25">
      <c r="A162" s="25"/>
      <c r="B162" s="25"/>
      <c r="C162" s="25"/>
      <c r="D162" s="25"/>
      <c r="E162" s="25" t="s">
        <v>107</v>
      </c>
      <c r="F162" s="25"/>
      <c r="G162" s="26">
        <v>42277</v>
      </c>
      <c r="H162" s="25"/>
      <c r="I162" s="25" t="s">
        <v>504</v>
      </c>
      <c r="J162" s="25"/>
      <c r="K162" s="25" t="s">
        <v>323</v>
      </c>
      <c r="L162" s="25"/>
      <c r="M162" s="25" t="s">
        <v>362</v>
      </c>
      <c r="N162" s="25"/>
      <c r="O162" s="25" t="s">
        <v>39</v>
      </c>
      <c r="P162" s="25"/>
      <c r="Q162" s="27">
        <v>-58.5</v>
      </c>
      <c r="R162" s="25"/>
      <c r="S162" s="27">
        <f t="shared" si="4"/>
        <v>-3246.81</v>
      </c>
    </row>
    <row r="163" spans="1:19" x14ac:dyDescent="0.25">
      <c r="A163" s="25"/>
      <c r="B163" s="25"/>
      <c r="C163" s="25"/>
      <c r="D163" s="25"/>
      <c r="E163" s="25" t="s">
        <v>107</v>
      </c>
      <c r="F163" s="25"/>
      <c r="G163" s="26">
        <v>42277</v>
      </c>
      <c r="H163" s="25"/>
      <c r="I163" s="25" t="s">
        <v>505</v>
      </c>
      <c r="J163" s="25"/>
      <c r="K163" s="25" t="s">
        <v>154</v>
      </c>
      <c r="L163" s="25"/>
      <c r="M163" s="25" t="s">
        <v>360</v>
      </c>
      <c r="N163" s="25"/>
      <c r="O163" s="25" t="s">
        <v>39</v>
      </c>
      <c r="P163" s="25"/>
      <c r="Q163" s="27">
        <v>-67.5</v>
      </c>
      <c r="R163" s="25"/>
      <c r="S163" s="27">
        <f t="shared" si="4"/>
        <v>-3314.31</v>
      </c>
    </row>
    <row r="164" spans="1:19" ht="15.75" thickBot="1" x14ac:dyDescent="0.3">
      <c r="A164" s="25"/>
      <c r="B164" s="25"/>
      <c r="C164" s="25"/>
      <c r="D164" s="25"/>
      <c r="E164" s="25" t="s">
        <v>107</v>
      </c>
      <c r="F164" s="25"/>
      <c r="G164" s="26">
        <v>42277</v>
      </c>
      <c r="H164" s="25"/>
      <c r="I164" s="25" t="s">
        <v>506</v>
      </c>
      <c r="J164" s="25"/>
      <c r="K164" s="25" t="s">
        <v>319</v>
      </c>
      <c r="L164" s="25"/>
      <c r="M164" s="25" t="s">
        <v>364</v>
      </c>
      <c r="N164" s="25"/>
      <c r="O164" s="25" t="s">
        <v>39</v>
      </c>
      <c r="P164" s="25"/>
      <c r="Q164" s="28">
        <v>-78.75</v>
      </c>
      <c r="R164" s="25"/>
      <c r="S164" s="28">
        <f t="shared" si="4"/>
        <v>-3393.06</v>
      </c>
    </row>
    <row r="165" spans="1:19" x14ac:dyDescent="0.25">
      <c r="A165" s="25"/>
      <c r="B165" s="25" t="s">
        <v>274</v>
      </c>
      <c r="C165" s="25"/>
      <c r="D165" s="25"/>
      <c r="E165" s="25"/>
      <c r="F165" s="25"/>
      <c r="G165" s="26"/>
      <c r="H165" s="25"/>
      <c r="I165" s="25"/>
      <c r="J165" s="25"/>
      <c r="K165" s="25"/>
      <c r="L165" s="25"/>
      <c r="M165" s="25"/>
      <c r="N165" s="25"/>
      <c r="O165" s="25"/>
      <c r="P165" s="25"/>
      <c r="Q165" s="27">
        <f>ROUND(SUM(Q155:Q164),5)</f>
        <v>-1584.03</v>
      </c>
      <c r="R165" s="25"/>
      <c r="S165" s="27">
        <f>S164</f>
        <v>-3393.06</v>
      </c>
    </row>
    <row r="166" spans="1:19" ht="30" customHeight="1" x14ac:dyDescent="0.25">
      <c r="A166" s="22"/>
      <c r="B166" s="22" t="s">
        <v>369</v>
      </c>
      <c r="C166" s="22"/>
      <c r="D166" s="22"/>
      <c r="E166" s="22"/>
      <c r="F166" s="22"/>
      <c r="G166" s="24"/>
      <c r="H166" s="22"/>
      <c r="I166" s="22"/>
      <c r="J166" s="22"/>
      <c r="K166" s="22"/>
      <c r="L166" s="22"/>
      <c r="M166" s="22"/>
      <c r="N166" s="22"/>
      <c r="O166" s="22"/>
      <c r="P166" s="22"/>
      <c r="Q166" s="23"/>
      <c r="R166" s="22"/>
      <c r="S166" s="23">
        <v>-34963</v>
      </c>
    </row>
    <row r="167" spans="1:19" x14ac:dyDescent="0.25">
      <c r="A167" s="25"/>
      <c r="B167" s="25" t="s">
        <v>370</v>
      </c>
      <c r="C167" s="25"/>
      <c r="D167" s="25"/>
      <c r="E167" s="25"/>
      <c r="F167" s="25"/>
      <c r="G167" s="26"/>
      <c r="H167" s="25"/>
      <c r="I167" s="25"/>
      <c r="J167" s="25"/>
      <c r="K167" s="25"/>
      <c r="L167" s="25"/>
      <c r="M167" s="25"/>
      <c r="N167" s="25"/>
      <c r="O167" s="25"/>
      <c r="P167" s="25"/>
      <c r="Q167" s="27"/>
      <c r="R167" s="25"/>
      <c r="S167" s="27">
        <f>S166</f>
        <v>-34963</v>
      </c>
    </row>
    <row r="168" spans="1:19" ht="30" customHeight="1" x14ac:dyDescent="0.25">
      <c r="A168" s="22"/>
      <c r="B168" s="22" t="s">
        <v>69</v>
      </c>
      <c r="C168" s="22"/>
      <c r="D168" s="22"/>
      <c r="E168" s="22"/>
      <c r="F168" s="22"/>
      <c r="G168" s="24"/>
      <c r="H168" s="22"/>
      <c r="I168" s="22"/>
      <c r="J168" s="22"/>
      <c r="K168" s="22"/>
      <c r="L168" s="22"/>
      <c r="M168" s="22"/>
      <c r="N168" s="22"/>
      <c r="O168" s="22"/>
      <c r="P168" s="22"/>
      <c r="Q168" s="23"/>
      <c r="R168" s="22"/>
      <c r="S168" s="23">
        <v>-720</v>
      </c>
    </row>
    <row r="169" spans="1:19" x14ac:dyDescent="0.25">
      <c r="A169" s="25"/>
      <c r="B169" s="25"/>
      <c r="C169" s="25"/>
      <c r="D169" s="25"/>
      <c r="E169" s="25" t="s">
        <v>106</v>
      </c>
      <c r="F169" s="25"/>
      <c r="G169" s="26">
        <v>42249</v>
      </c>
      <c r="H169" s="25"/>
      <c r="I169" s="25"/>
      <c r="J169" s="25"/>
      <c r="K169" s="25" t="s">
        <v>516</v>
      </c>
      <c r="L169" s="25"/>
      <c r="M169" s="25" t="s">
        <v>432</v>
      </c>
      <c r="N169" s="25"/>
      <c r="O169" s="25" t="s">
        <v>37</v>
      </c>
      <c r="P169" s="25"/>
      <c r="Q169" s="27">
        <v>-35</v>
      </c>
      <c r="R169" s="25"/>
      <c r="S169" s="27">
        <f t="shared" ref="S169:S203" si="5">ROUND(S168+Q169,5)</f>
        <v>-755</v>
      </c>
    </row>
    <row r="170" spans="1:19" x14ac:dyDescent="0.25">
      <c r="A170" s="25"/>
      <c r="B170" s="25"/>
      <c r="C170" s="25"/>
      <c r="D170" s="25"/>
      <c r="E170" s="25" t="s">
        <v>106</v>
      </c>
      <c r="F170" s="25"/>
      <c r="G170" s="26">
        <v>42249</v>
      </c>
      <c r="H170" s="25"/>
      <c r="I170" s="25"/>
      <c r="J170" s="25"/>
      <c r="K170" s="25" t="s">
        <v>517</v>
      </c>
      <c r="L170" s="25"/>
      <c r="M170" s="25" t="s">
        <v>432</v>
      </c>
      <c r="N170" s="25"/>
      <c r="O170" s="25" t="s">
        <v>37</v>
      </c>
      <c r="P170" s="25"/>
      <c r="Q170" s="27">
        <v>-35</v>
      </c>
      <c r="R170" s="25"/>
      <c r="S170" s="27">
        <f t="shared" si="5"/>
        <v>-790</v>
      </c>
    </row>
    <row r="171" spans="1:19" x14ac:dyDescent="0.25">
      <c r="A171" s="25"/>
      <c r="B171" s="25"/>
      <c r="C171" s="25"/>
      <c r="D171" s="25"/>
      <c r="E171" s="25" t="s">
        <v>106</v>
      </c>
      <c r="F171" s="25"/>
      <c r="G171" s="26">
        <v>42251</v>
      </c>
      <c r="H171" s="25"/>
      <c r="I171" s="25"/>
      <c r="J171" s="25"/>
      <c r="K171" s="25" t="s">
        <v>518</v>
      </c>
      <c r="L171" s="25"/>
      <c r="M171" s="25" t="s">
        <v>432</v>
      </c>
      <c r="N171" s="25"/>
      <c r="O171" s="25" t="s">
        <v>37</v>
      </c>
      <c r="P171" s="25"/>
      <c r="Q171" s="27">
        <v>-35</v>
      </c>
      <c r="R171" s="25"/>
      <c r="S171" s="27">
        <f t="shared" si="5"/>
        <v>-825</v>
      </c>
    </row>
    <row r="172" spans="1:19" x14ac:dyDescent="0.25">
      <c r="A172" s="25"/>
      <c r="B172" s="25"/>
      <c r="C172" s="25"/>
      <c r="D172" s="25"/>
      <c r="E172" s="25" t="s">
        <v>106</v>
      </c>
      <c r="F172" s="25"/>
      <c r="G172" s="26">
        <v>42251</v>
      </c>
      <c r="H172" s="25"/>
      <c r="I172" s="25"/>
      <c r="J172" s="25"/>
      <c r="K172" s="25" t="s">
        <v>519</v>
      </c>
      <c r="L172" s="25"/>
      <c r="M172" s="25" t="s">
        <v>432</v>
      </c>
      <c r="N172" s="25"/>
      <c r="O172" s="25" t="s">
        <v>37</v>
      </c>
      <c r="P172" s="25"/>
      <c r="Q172" s="27">
        <v>-35</v>
      </c>
      <c r="R172" s="25"/>
      <c r="S172" s="27">
        <f t="shared" si="5"/>
        <v>-860</v>
      </c>
    </row>
    <row r="173" spans="1:19" x14ac:dyDescent="0.25">
      <c r="A173" s="25"/>
      <c r="B173" s="25"/>
      <c r="C173" s="25"/>
      <c r="D173" s="25"/>
      <c r="E173" s="25" t="s">
        <v>106</v>
      </c>
      <c r="F173" s="25"/>
      <c r="G173" s="26">
        <v>42251</v>
      </c>
      <c r="H173" s="25"/>
      <c r="I173" s="25"/>
      <c r="J173" s="25"/>
      <c r="K173" s="25" t="s">
        <v>520</v>
      </c>
      <c r="L173" s="25"/>
      <c r="M173" s="25" t="s">
        <v>432</v>
      </c>
      <c r="N173" s="25"/>
      <c r="O173" s="25" t="s">
        <v>37</v>
      </c>
      <c r="P173" s="25"/>
      <c r="Q173" s="27">
        <v>-35</v>
      </c>
      <c r="R173" s="25"/>
      <c r="S173" s="27">
        <f t="shared" si="5"/>
        <v>-895</v>
      </c>
    </row>
    <row r="174" spans="1:19" x14ac:dyDescent="0.25">
      <c r="A174" s="25"/>
      <c r="B174" s="25"/>
      <c r="C174" s="25"/>
      <c r="D174" s="25"/>
      <c r="E174" s="25" t="s">
        <v>106</v>
      </c>
      <c r="F174" s="25"/>
      <c r="G174" s="26">
        <v>42252</v>
      </c>
      <c r="H174" s="25"/>
      <c r="I174" s="25"/>
      <c r="J174" s="25"/>
      <c r="K174" s="25" t="s">
        <v>521</v>
      </c>
      <c r="L174" s="25"/>
      <c r="M174" s="25" t="s">
        <v>432</v>
      </c>
      <c r="N174" s="25"/>
      <c r="O174" s="25" t="s">
        <v>37</v>
      </c>
      <c r="P174" s="25"/>
      <c r="Q174" s="27">
        <v>-35</v>
      </c>
      <c r="R174" s="25"/>
      <c r="S174" s="27">
        <f t="shared" si="5"/>
        <v>-930</v>
      </c>
    </row>
    <row r="175" spans="1:19" x14ac:dyDescent="0.25">
      <c r="A175" s="25"/>
      <c r="B175" s="25"/>
      <c r="C175" s="25"/>
      <c r="D175" s="25"/>
      <c r="E175" s="25" t="s">
        <v>106</v>
      </c>
      <c r="F175" s="25"/>
      <c r="G175" s="26">
        <v>42252</v>
      </c>
      <c r="H175" s="25"/>
      <c r="I175" s="25"/>
      <c r="J175" s="25"/>
      <c r="K175" s="25" t="s">
        <v>522</v>
      </c>
      <c r="L175" s="25"/>
      <c r="M175" s="25" t="s">
        <v>432</v>
      </c>
      <c r="N175" s="25"/>
      <c r="O175" s="25" t="s">
        <v>37</v>
      </c>
      <c r="P175" s="25"/>
      <c r="Q175" s="27">
        <v>-35</v>
      </c>
      <c r="R175" s="25"/>
      <c r="S175" s="27">
        <f t="shared" si="5"/>
        <v>-965</v>
      </c>
    </row>
    <row r="176" spans="1:19" x14ac:dyDescent="0.25">
      <c r="A176" s="25"/>
      <c r="B176" s="25"/>
      <c r="C176" s="25"/>
      <c r="D176" s="25"/>
      <c r="E176" s="25" t="s">
        <v>106</v>
      </c>
      <c r="F176" s="25"/>
      <c r="G176" s="26">
        <v>42253</v>
      </c>
      <c r="H176" s="25"/>
      <c r="I176" s="25"/>
      <c r="J176" s="25"/>
      <c r="K176" s="25" t="s">
        <v>523</v>
      </c>
      <c r="L176" s="25"/>
      <c r="M176" s="25" t="s">
        <v>432</v>
      </c>
      <c r="N176" s="25"/>
      <c r="O176" s="25" t="s">
        <v>37</v>
      </c>
      <c r="P176" s="25"/>
      <c r="Q176" s="27">
        <v>-35</v>
      </c>
      <c r="R176" s="25"/>
      <c r="S176" s="27">
        <f t="shared" si="5"/>
        <v>-1000</v>
      </c>
    </row>
    <row r="177" spans="1:19" x14ac:dyDescent="0.25">
      <c r="A177" s="25"/>
      <c r="B177" s="25"/>
      <c r="C177" s="25"/>
      <c r="D177" s="25"/>
      <c r="E177" s="25" t="s">
        <v>106</v>
      </c>
      <c r="F177" s="25"/>
      <c r="G177" s="26">
        <v>42253</v>
      </c>
      <c r="H177" s="25"/>
      <c r="I177" s="25"/>
      <c r="J177" s="25"/>
      <c r="K177" s="25" t="s">
        <v>524</v>
      </c>
      <c r="L177" s="25"/>
      <c r="M177" s="25" t="s">
        <v>432</v>
      </c>
      <c r="N177" s="25"/>
      <c r="O177" s="25" t="s">
        <v>37</v>
      </c>
      <c r="P177" s="25"/>
      <c r="Q177" s="27">
        <v>-35</v>
      </c>
      <c r="R177" s="25"/>
      <c r="S177" s="27">
        <f t="shared" si="5"/>
        <v>-1035</v>
      </c>
    </row>
    <row r="178" spans="1:19" x14ac:dyDescent="0.25">
      <c r="A178" s="25"/>
      <c r="B178" s="25"/>
      <c r="C178" s="25"/>
      <c r="D178" s="25"/>
      <c r="E178" s="25" t="s">
        <v>106</v>
      </c>
      <c r="F178" s="25"/>
      <c r="G178" s="26">
        <v>42253</v>
      </c>
      <c r="H178" s="25"/>
      <c r="I178" s="25"/>
      <c r="J178" s="25"/>
      <c r="K178" s="25" t="s">
        <v>525</v>
      </c>
      <c r="L178" s="25"/>
      <c r="M178" s="25" t="s">
        <v>432</v>
      </c>
      <c r="N178" s="25"/>
      <c r="O178" s="25" t="s">
        <v>37</v>
      </c>
      <c r="P178" s="25"/>
      <c r="Q178" s="27">
        <v>-35</v>
      </c>
      <c r="R178" s="25"/>
      <c r="S178" s="27">
        <f t="shared" si="5"/>
        <v>-1070</v>
      </c>
    </row>
    <row r="179" spans="1:19" x14ac:dyDescent="0.25">
      <c r="A179" s="25"/>
      <c r="B179" s="25"/>
      <c r="C179" s="25"/>
      <c r="D179" s="25"/>
      <c r="E179" s="25" t="s">
        <v>106</v>
      </c>
      <c r="F179" s="25"/>
      <c r="G179" s="26">
        <v>42254</v>
      </c>
      <c r="H179" s="25"/>
      <c r="I179" s="25"/>
      <c r="J179" s="25"/>
      <c r="K179" s="25" t="s">
        <v>526</v>
      </c>
      <c r="L179" s="25"/>
      <c r="M179" s="25" t="s">
        <v>432</v>
      </c>
      <c r="N179" s="25"/>
      <c r="O179" s="25" t="s">
        <v>37</v>
      </c>
      <c r="P179" s="25"/>
      <c r="Q179" s="27">
        <v>-35</v>
      </c>
      <c r="R179" s="25"/>
      <c r="S179" s="27">
        <f t="shared" si="5"/>
        <v>-1105</v>
      </c>
    </row>
    <row r="180" spans="1:19" x14ac:dyDescent="0.25">
      <c r="A180" s="25"/>
      <c r="B180" s="25"/>
      <c r="C180" s="25"/>
      <c r="D180" s="25"/>
      <c r="E180" s="25" t="s">
        <v>106</v>
      </c>
      <c r="F180" s="25"/>
      <c r="G180" s="26">
        <v>42254</v>
      </c>
      <c r="H180" s="25"/>
      <c r="I180" s="25"/>
      <c r="J180" s="25"/>
      <c r="K180" s="25" t="s">
        <v>527</v>
      </c>
      <c r="L180" s="25"/>
      <c r="M180" s="25" t="s">
        <v>432</v>
      </c>
      <c r="N180" s="25"/>
      <c r="O180" s="25" t="s">
        <v>37</v>
      </c>
      <c r="P180" s="25"/>
      <c r="Q180" s="27">
        <v>-35</v>
      </c>
      <c r="R180" s="25"/>
      <c r="S180" s="27">
        <f t="shared" si="5"/>
        <v>-1140</v>
      </c>
    </row>
    <row r="181" spans="1:19" x14ac:dyDescent="0.25">
      <c r="A181" s="25"/>
      <c r="B181" s="25"/>
      <c r="C181" s="25"/>
      <c r="D181" s="25"/>
      <c r="E181" s="25" t="s">
        <v>106</v>
      </c>
      <c r="F181" s="25"/>
      <c r="G181" s="26">
        <v>42254</v>
      </c>
      <c r="H181" s="25"/>
      <c r="I181" s="25"/>
      <c r="J181" s="25"/>
      <c r="K181" s="25" t="s">
        <v>528</v>
      </c>
      <c r="L181" s="25"/>
      <c r="M181" s="25" t="s">
        <v>432</v>
      </c>
      <c r="N181" s="25"/>
      <c r="O181" s="25" t="s">
        <v>37</v>
      </c>
      <c r="P181" s="25"/>
      <c r="Q181" s="27">
        <v>-35</v>
      </c>
      <c r="R181" s="25"/>
      <c r="S181" s="27">
        <f t="shared" si="5"/>
        <v>-1175</v>
      </c>
    </row>
    <row r="182" spans="1:19" x14ac:dyDescent="0.25">
      <c r="A182" s="25"/>
      <c r="B182" s="25"/>
      <c r="C182" s="25"/>
      <c r="D182" s="25"/>
      <c r="E182" s="25" t="s">
        <v>106</v>
      </c>
      <c r="F182" s="25"/>
      <c r="G182" s="26">
        <v>42254</v>
      </c>
      <c r="H182" s="25"/>
      <c r="I182" s="25"/>
      <c r="J182" s="25"/>
      <c r="K182" s="25" t="s">
        <v>529</v>
      </c>
      <c r="L182" s="25"/>
      <c r="M182" s="25" t="s">
        <v>432</v>
      </c>
      <c r="N182" s="25"/>
      <c r="O182" s="25" t="s">
        <v>37</v>
      </c>
      <c r="P182" s="25"/>
      <c r="Q182" s="27">
        <v>-35</v>
      </c>
      <c r="R182" s="25"/>
      <c r="S182" s="27">
        <f t="shared" si="5"/>
        <v>-1210</v>
      </c>
    </row>
    <row r="183" spans="1:19" x14ac:dyDescent="0.25">
      <c r="A183" s="25"/>
      <c r="B183" s="25"/>
      <c r="C183" s="25"/>
      <c r="D183" s="25"/>
      <c r="E183" s="25" t="s">
        <v>106</v>
      </c>
      <c r="F183" s="25"/>
      <c r="G183" s="26">
        <v>42254</v>
      </c>
      <c r="H183" s="25"/>
      <c r="I183" s="25"/>
      <c r="J183" s="25"/>
      <c r="K183" s="25" t="s">
        <v>530</v>
      </c>
      <c r="L183" s="25"/>
      <c r="M183" s="25" t="s">
        <v>432</v>
      </c>
      <c r="N183" s="25"/>
      <c r="O183" s="25" t="s">
        <v>37</v>
      </c>
      <c r="P183" s="25"/>
      <c r="Q183" s="27">
        <v>-35</v>
      </c>
      <c r="R183" s="25"/>
      <c r="S183" s="27">
        <f t="shared" si="5"/>
        <v>-1245</v>
      </c>
    </row>
    <row r="184" spans="1:19" x14ac:dyDescent="0.25">
      <c r="A184" s="25"/>
      <c r="B184" s="25"/>
      <c r="C184" s="25"/>
      <c r="D184" s="25"/>
      <c r="E184" s="25" t="s">
        <v>106</v>
      </c>
      <c r="F184" s="25"/>
      <c r="G184" s="26">
        <v>42254</v>
      </c>
      <c r="H184" s="25"/>
      <c r="I184" s="25"/>
      <c r="J184" s="25"/>
      <c r="K184" s="25" t="s">
        <v>531</v>
      </c>
      <c r="L184" s="25"/>
      <c r="M184" s="25" t="s">
        <v>432</v>
      </c>
      <c r="N184" s="25"/>
      <c r="O184" s="25" t="s">
        <v>37</v>
      </c>
      <c r="P184" s="25"/>
      <c r="Q184" s="27">
        <v>-35</v>
      </c>
      <c r="R184" s="25"/>
      <c r="S184" s="27">
        <f t="shared" si="5"/>
        <v>-1280</v>
      </c>
    </row>
    <row r="185" spans="1:19" x14ac:dyDescent="0.25">
      <c r="A185" s="25"/>
      <c r="B185" s="25"/>
      <c r="C185" s="25"/>
      <c r="D185" s="25"/>
      <c r="E185" s="25" t="s">
        <v>106</v>
      </c>
      <c r="F185" s="25"/>
      <c r="G185" s="26">
        <v>42255</v>
      </c>
      <c r="H185" s="25"/>
      <c r="I185" s="25"/>
      <c r="J185" s="25"/>
      <c r="K185" s="25" t="s">
        <v>532</v>
      </c>
      <c r="L185" s="25"/>
      <c r="M185" s="25" t="s">
        <v>432</v>
      </c>
      <c r="N185" s="25"/>
      <c r="O185" s="25" t="s">
        <v>37</v>
      </c>
      <c r="P185" s="25"/>
      <c r="Q185" s="27">
        <v>-35</v>
      </c>
      <c r="R185" s="25"/>
      <c r="S185" s="27">
        <f t="shared" si="5"/>
        <v>-1315</v>
      </c>
    </row>
    <row r="186" spans="1:19" x14ac:dyDescent="0.25">
      <c r="A186" s="25"/>
      <c r="B186" s="25"/>
      <c r="C186" s="25"/>
      <c r="D186" s="25"/>
      <c r="E186" s="25" t="s">
        <v>106</v>
      </c>
      <c r="F186" s="25"/>
      <c r="G186" s="26">
        <v>42255</v>
      </c>
      <c r="H186" s="25"/>
      <c r="I186" s="25"/>
      <c r="J186" s="25"/>
      <c r="K186" s="25" t="s">
        <v>533</v>
      </c>
      <c r="L186" s="25"/>
      <c r="M186" s="25" t="s">
        <v>432</v>
      </c>
      <c r="N186" s="25"/>
      <c r="O186" s="25" t="s">
        <v>37</v>
      </c>
      <c r="P186" s="25"/>
      <c r="Q186" s="27">
        <v>-35</v>
      </c>
      <c r="R186" s="25"/>
      <c r="S186" s="27">
        <f t="shared" si="5"/>
        <v>-1350</v>
      </c>
    </row>
    <row r="187" spans="1:19" x14ac:dyDescent="0.25">
      <c r="A187" s="25"/>
      <c r="B187" s="25"/>
      <c r="C187" s="25"/>
      <c r="D187" s="25"/>
      <c r="E187" s="25" t="s">
        <v>106</v>
      </c>
      <c r="F187" s="25"/>
      <c r="G187" s="26">
        <v>42255</v>
      </c>
      <c r="H187" s="25"/>
      <c r="I187" s="25"/>
      <c r="J187" s="25"/>
      <c r="K187" s="25" t="s">
        <v>534</v>
      </c>
      <c r="L187" s="25"/>
      <c r="M187" s="25" t="s">
        <v>432</v>
      </c>
      <c r="N187" s="25"/>
      <c r="O187" s="25" t="s">
        <v>37</v>
      </c>
      <c r="P187" s="25"/>
      <c r="Q187" s="27">
        <v>-35</v>
      </c>
      <c r="R187" s="25"/>
      <c r="S187" s="27">
        <f t="shared" si="5"/>
        <v>-1385</v>
      </c>
    </row>
    <row r="188" spans="1:19" x14ac:dyDescent="0.25">
      <c r="A188" s="25"/>
      <c r="B188" s="25"/>
      <c r="C188" s="25"/>
      <c r="D188" s="25"/>
      <c r="E188" s="25" t="s">
        <v>106</v>
      </c>
      <c r="F188" s="25"/>
      <c r="G188" s="26">
        <v>42255</v>
      </c>
      <c r="H188" s="25"/>
      <c r="I188" s="25"/>
      <c r="J188" s="25"/>
      <c r="K188" s="25" t="s">
        <v>535</v>
      </c>
      <c r="L188" s="25"/>
      <c r="M188" s="25" t="s">
        <v>432</v>
      </c>
      <c r="N188" s="25"/>
      <c r="O188" s="25" t="s">
        <v>37</v>
      </c>
      <c r="P188" s="25"/>
      <c r="Q188" s="27">
        <v>-35</v>
      </c>
      <c r="R188" s="25"/>
      <c r="S188" s="27">
        <f t="shared" si="5"/>
        <v>-1420</v>
      </c>
    </row>
    <row r="189" spans="1:19" x14ac:dyDescent="0.25">
      <c r="A189" s="25"/>
      <c r="B189" s="25"/>
      <c r="C189" s="25"/>
      <c r="D189" s="25"/>
      <c r="E189" s="25" t="s">
        <v>106</v>
      </c>
      <c r="F189" s="25"/>
      <c r="G189" s="26">
        <v>42256</v>
      </c>
      <c r="H189" s="25"/>
      <c r="I189" s="25"/>
      <c r="J189" s="25"/>
      <c r="K189" s="25" t="s">
        <v>536</v>
      </c>
      <c r="L189" s="25"/>
      <c r="M189" s="25" t="s">
        <v>432</v>
      </c>
      <c r="N189" s="25"/>
      <c r="O189" s="25" t="s">
        <v>37</v>
      </c>
      <c r="P189" s="25"/>
      <c r="Q189" s="27">
        <v>-35</v>
      </c>
      <c r="R189" s="25"/>
      <c r="S189" s="27">
        <f t="shared" si="5"/>
        <v>-1455</v>
      </c>
    </row>
    <row r="190" spans="1:19" x14ac:dyDescent="0.25">
      <c r="A190" s="25"/>
      <c r="B190" s="25"/>
      <c r="C190" s="25"/>
      <c r="D190" s="25"/>
      <c r="E190" s="25" t="s">
        <v>106</v>
      </c>
      <c r="F190" s="25"/>
      <c r="G190" s="26">
        <v>42256</v>
      </c>
      <c r="H190" s="25"/>
      <c r="I190" s="25"/>
      <c r="J190" s="25"/>
      <c r="K190" s="25" t="s">
        <v>537</v>
      </c>
      <c r="L190" s="25"/>
      <c r="M190" s="25" t="s">
        <v>432</v>
      </c>
      <c r="N190" s="25"/>
      <c r="O190" s="25" t="s">
        <v>37</v>
      </c>
      <c r="P190" s="25"/>
      <c r="Q190" s="27">
        <v>-35</v>
      </c>
      <c r="R190" s="25"/>
      <c r="S190" s="27">
        <f t="shared" si="5"/>
        <v>-1490</v>
      </c>
    </row>
    <row r="191" spans="1:19" x14ac:dyDescent="0.25">
      <c r="A191" s="25"/>
      <c r="B191" s="25"/>
      <c r="C191" s="25"/>
      <c r="D191" s="25"/>
      <c r="E191" s="25" t="s">
        <v>106</v>
      </c>
      <c r="F191" s="25"/>
      <c r="G191" s="26">
        <v>42256</v>
      </c>
      <c r="H191" s="25"/>
      <c r="I191" s="25"/>
      <c r="J191" s="25"/>
      <c r="K191" s="25" t="s">
        <v>538</v>
      </c>
      <c r="L191" s="25"/>
      <c r="M191" s="25" t="s">
        <v>432</v>
      </c>
      <c r="N191" s="25"/>
      <c r="O191" s="25" t="s">
        <v>37</v>
      </c>
      <c r="P191" s="25"/>
      <c r="Q191" s="27">
        <v>-35</v>
      </c>
      <c r="R191" s="25"/>
      <c r="S191" s="27">
        <f t="shared" si="5"/>
        <v>-1525</v>
      </c>
    </row>
    <row r="192" spans="1:19" x14ac:dyDescent="0.25">
      <c r="A192" s="25"/>
      <c r="B192" s="25"/>
      <c r="C192" s="25"/>
      <c r="D192" s="25"/>
      <c r="E192" s="25" t="s">
        <v>106</v>
      </c>
      <c r="F192" s="25"/>
      <c r="G192" s="26">
        <v>42256</v>
      </c>
      <c r="H192" s="25"/>
      <c r="I192" s="25"/>
      <c r="J192" s="25"/>
      <c r="K192" s="25" t="s">
        <v>539</v>
      </c>
      <c r="L192" s="25"/>
      <c r="M192" s="25" t="s">
        <v>432</v>
      </c>
      <c r="N192" s="25"/>
      <c r="O192" s="25" t="s">
        <v>37</v>
      </c>
      <c r="P192" s="25"/>
      <c r="Q192" s="27">
        <v>-35</v>
      </c>
      <c r="R192" s="25"/>
      <c r="S192" s="27">
        <f t="shared" si="5"/>
        <v>-1560</v>
      </c>
    </row>
    <row r="193" spans="1:19" x14ac:dyDescent="0.25">
      <c r="A193" s="25"/>
      <c r="B193" s="25"/>
      <c r="C193" s="25"/>
      <c r="D193" s="25"/>
      <c r="E193" s="25" t="s">
        <v>106</v>
      </c>
      <c r="F193" s="25"/>
      <c r="G193" s="26">
        <v>42257</v>
      </c>
      <c r="H193" s="25"/>
      <c r="I193" s="25"/>
      <c r="J193" s="25"/>
      <c r="K193" s="25" t="s">
        <v>540</v>
      </c>
      <c r="L193" s="25"/>
      <c r="M193" s="25" t="s">
        <v>432</v>
      </c>
      <c r="N193" s="25"/>
      <c r="O193" s="25" t="s">
        <v>37</v>
      </c>
      <c r="P193" s="25"/>
      <c r="Q193" s="27">
        <v>-35</v>
      </c>
      <c r="R193" s="25"/>
      <c r="S193" s="27">
        <f t="shared" si="5"/>
        <v>-1595</v>
      </c>
    </row>
    <row r="194" spans="1:19" x14ac:dyDescent="0.25">
      <c r="A194" s="25"/>
      <c r="B194" s="25"/>
      <c r="C194" s="25"/>
      <c r="D194" s="25"/>
      <c r="E194" s="25" t="s">
        <v>106</v>
      </c>
      <c r="F194" s="25"/>
      <c r="G194" s="26">
        <v>42257</v>
      </c>
      <c r="H194" s="25"/>
      <c r="I194" s="25"/>
      <c r="J194" s="25"/>
      <c r="K194" s="25" t="s">
        <v>541</v>
      </c>
      <c r="L194" s="25"/>
      <c r="M194" s="25" t="s">
        <v>432</v>
      </c>
      <c r="N194" s="25"/>
      <c r="O194" s="25" t="s">
        <v>37</v>
      </c>
      <c r="P194" s="25"/>
      <c r="Q194" s="27">
        <v>-35</v>
      </c>
      <c r="R194" s="25"/>
      <c r="S194" s="27">
        <f t="shared" si="5"/>
        <v>-1630</v>
      </c>
    </row>
    <row r="195" spans="1:19" x14ac:dyDescent="0.25">
      <c r="A195" s="25"/>
      <c r="B195" s="25"/>
      <c r="C195" s="25"/>
      <c r="D195" s="25"/>
      <c r="E195" s="25" t="s">
        <v>106</v>
      </c>
      <c r="F195" s="25"/>
      <c r="G195" s="26">
        <v>42257</v>
      </c>
      <c r="H195" s="25"/>
      <c r="I195" s="25"/>
      <c r="J195" s="25"/>
      <c r="K195" s="25" t="s">
        <v>542</v>
      </c>
      <c r="L195" s="25"/>
      <c r="M195" s="25" t="s">
        <v>432</v>
      </c>
      <c r="N195" s="25"/>
      <c r="O195" s="25" t="s">
        <v>37</v>
      </c>
      <c r="P195" s="25"/>
      <c r="Q195" s="27">
        <v>-35</v>
      </c>
      <c r="R195" s="25"/>
      <c r="S195" s="27">
        <f t="shared" si="5"/>
        <v>-1665</v>
      </c>
    </row>
    <row r="196" spans="1:19" x14ac:dyDescent="0.25">
      <c r="A196" s="25"/>
      <c r="B196" s="25"/>
      <c r="C196" s="25"/>
      <c r="D196" s="25"/>
      <c r="E196" s="25" t="s">
        <v>106</v>
      </c>
      <c r="F196" s="25"/>
      <c r="G196" s="26">
        <v>42257</v>
      </c>
      <c r="H196" s="25"/>
      <c r="I196" s="25"/>
      <c r="J196" s="25"/>
      <c r="K196" s="25" t="s">
        <v>543</v>
      </c>
      <c r="L196" s="25"/>
      <c r="M196" s="25" t="s">
        <v>432</v>
      </c>
      <c r="N196" s="25"/>
      <c r="O196" s="25" t="s">
        <v>37</v>
      </c>
      <c r="P196" s="25"/>
      <c r="Q196" s="27">
        <v>-35</v>
      </c>
      <c r="R196" s="25"/>
      <c r="S196" s="27">
        <f t="shared" si="5"/>
        <v>-1700</v>
      </c>
    </row>
    <row r="197" spans="1:19" x14ac:dyDescent="0.25">
      <c r="A197" s="25"/>
      <c r="B197" s="25"/>
      <c r="C197" s="25"/>
      <c r="D197" s="25"/>
      <c r="E197" s="25" t="s">
        <v>106</v>
      </c>
      <c r="F197" s="25"/>
      <c r="G197" s="26">
        <v>42257</v>
      </c>
      <c r="H197" s="25"/>
      <c r="I197" s="25"/>
      <c r="J197" s="25"/>
      <c r="K197" s="25" t="s">
        <v>544</v>
      </c>
      <c r="L197" s="25"/>
      <c r="M197" s="25" t="s">
        <v>432</v>
      </c>
      <c r="N197" s="25"/>
      <c r="O197" s="25" t="s">
        <v>37</v>
      </c>
      <c r="P197" s="25"/>
      <c r="Q197" s="27">
        <v>-35</v>
      </c>
      <c r="R197" s="25"/>
      <c r="S197" s="27">
        <f t="shared" si="5"/>
        <v>-1735</v>
      </c>
    </row>
    <row r="198" spans="1:19" x14ac:dyDescent="0.25">
      <c r="A198" s="25"/>
      <c r="B198" s="25"/>
      <c r="C198" s="25"/>
      <c r="D198" s="25"/>
      <c r="E198" s="25" t="s">
        <v>106</v>
      </c>
      <c r="F198" s="25"/>
      <c r="G198" s="26">
        <v>42258</v>
      </c>
      <c r="H198" s="25"/>
      <c r="I198" s="25"/>
      <c r="J198" s="25"/>
      <c r="K198" s="25" t="s">
        <v>545</v>
      </c>
      <c r="L198" s="25"/>
      <c r="M198" s="25" t="s">
        <v>432</v>
      </c>
      <c r="N198" s="25"/>
      <c r="O198" s="25" t="s">
        <v>37</v>
      </c>
      <c r="P198" s="25"/>
      <c r="Q198" s="27">
        <v>-35</v>
      </c>
      <c r="R198" s="25"/>
      <c r="S198" s="27">
        <f t="shared" si="5"/>
        <v>-1770</v>
      </c>
    </row>
    <row r="199" spans="1:19" x14ac:dyDescent="0.25">
      <c r="A199" s="25"/>
      <c r="B199" s="25"/>
      <c r="C199" s="25"/>
      <c r="D199" s="25"/>
      <c r="E199" s="25" t="s">
        <v>106</v>
      </c>
      <c r="F199" s="25"/>
      <c r="G199" s="26">
        <v>42258</v>
      </c>
      <c r="H199" s="25"/>
      <c r="I199" s="25"/>
      <c r="J199" s="25"/>
      <c r="K199" s="25" t="s">
        <v>546</v>
      </c>
      <c r="L199" s="25"/>
      <c r="M199" s="25" t="s">
        <v>432</v>
      </c>
      <c r="N199" s="25"/>
      <c r="O199" s="25" t="s">
        <v>37</v>
      </c>
      <c r="P199" s="25"/>
      <c r="Q199" s="27">
        <v>-35</v>
      </c>
      <c r="R199" s="25"/>
      <c r="S199" s="27">
        <f t="shared" si="5"/>
        <v>-1805</v>
      </c>
    </row>
    <row r="200" spans="1:19" x14ac:dyDescent="0.25">
      <c r="A200" s="25"/>
      <c r="B200" s="25"/>
      <c r="C200" s="25"/>
      <c r="D200" s="25"/>
      <c r="E200" s="25" t="s">
        <v>106</v>
      </c>
      <c r="F200" s="25"/>
      <c r="G200" s="26">
        <v>42258</v>
      </c>
      <c r="H200" s="25"/>
      <c r="I200" s="25"/>
      <c r="J200" s="25"/>
      <c r="K200" s="25" t="s">
        <v>547</v>
      </c>
      <c r="L200" s="25"/>
      <c r="M200" s="25" t="s">
        <v>432</v>
      </c>
      <c r="N200" s="25"/>
      <c r="O200" s="25" t="s">
        <v>37</v>
      </c>
      <c r="P200" s="25"/>
      <c r="Q200" s="27">
        <v>-35</v>
      </c>
      <c r="R200" s="25"/>
      <c r="S200" s="27">
        <f t="shared" si="5"/>
        <v>-1840</v>
      </c>
    </row>
    <row r="201" spans="1:19" x14ac:dyDescent="0.25">
      <c r="A201" s="25"/>
      <c r="B201" s="25"/>
      <c r="C201" s="25"/>
      <c r="D201" s="25"/>
      <c r="E201" s="25" t="s">
        <v>106</v>
      </c>
      <c r="F201" s="25"/>
      <c r="G201" s="26">
        <v>42259</v>
      </c>
      <c r="H201" s="25"/>
      <c r="I201" s="25"/>
      <c r="J201" s="25"/>
      <c r="K201" s="25" t="s">
        <v>548</v>
      </c>
      <c r="L201" s="25"/>
      <c r="M201" s="25" t="s">
        <v>432</v>
      </c>
      <c r="N201" s="25"/>
      <c r="O201" s="25" t="s">
        <v>37</v>
      </c>
      <c r="P201" s="25"/>
      <c r="Q201" s="27">
        <v>-35</v>
      </c>
      <c r="R201" s="25"/>
      <c r="S201" s="27">
        <f t="shared" si="5"/>
        <v>-1875</v>
      </c>
    </row>
    <row r="202" spans="1:19" x14ac:dyDescent="0.25">
      <c r="A202" s="25"/>
      <c r="B202" s="25"/>
      <c r="C202" s="25"/>
      <c r="D202" s="25"/>
      <c r="E202" s="25" t="s">
        <v>106</v>
      </c>
      <c r="F202" s="25"/>
      <c r="G202" s="26">
        <v>42260</v>
      </c>
      <c r="H202" s="25"/>
      <c r="I202" s="25"/>
      <c r="J202" s="25"/>
      <c r="K202" s="25" t="s">
        <v>549</v>
      </c>
      <c r="L202" s="25"/>
      <c r="M202" s="25" t="s">
        <v>432</v>
      </c>
      <c r="N202" s="25"/>
      <c r="O202" s="25" t="s">
        <v>37</v>
      </c>
      <c r="P202" s="25"/>
      <c r="Q202" s="27">
        <v>-35</v>
      </c>
      <c r="R202" s="25"/>
      <c r="S202" s="27">
        <f t="shared" si="5"/>
        <v>-1910</v>
      </c>
    </row>
    <row r="203" spans="1:19" ht="15.75" thickBot="1" x14ac:dyDescent="0.3">
      <c r="A203" s="25"/>
      <c r="B203" s="25"/>
      <c r="C203" s="25"/>
      <c r="D203" s="25"/>
      <c r="E203" s="25" t="s">
        <v>106</v>
      </c>
      <c r="F203" s="25"/>
      <c r="G203" s="26">
        <v>42267</v>
      </c>
      <c r="H203" s="25"/>
      <c r="I203" s="25"/>
      <c r="J203" s="25"/>
      <c r="K203" s="25" t="s">
        <v>550</v>
      </c>
      <c r="L203" s="25"/>
      <c r="M203" s="25" t="s">
        <v>432</v>
      </c>
      <c r="N203" s="25"/>
      <c r="O203" s="25" t="s">
        <v>37</v>
      </c>
      <c r="P203" s="25"/>
      <c r="Q203" s="28">
        <v>-35</v>
      </c>
      <c r="R203" s="25"/>
      <c r="S203" s="28">
        <f t="shared" si="5"/>
        <v>-1945</v>
      </c>
    </row>
    <row r="204" spans="1:19" x14ac:dyDescent="0.25">
      <c r="A204" s="25"/>
      <c r="B204" s="25" t="s">
        <v>70</v>
      </c>
      <c r="C204" s="25"/>
      <c r="D204" s="25"/>
      <c r="E204" s="25"/>
      <c r="F204" s="25"/>
      <c r="G204" s="26"/>
      <c r="H204" s="25"/>
      <c r="I204" s="25"/>
      <c r="J204" s="25"/>
      <c r="K204" s="25"/>
      <c r="L204" s="25"/>
      <c r="M204" s="25"/>
      <c r="N204" s="25"/>
      <c r="O204" s="25"/>
      <c r="P204" s="25"/>
      <c r="Q204" s="27">
        <f>ROUND(SUM(Q168:Q203),5)</f>
        <v>-1225</v>
      </c>
      <c r="R204" s="25"/>
      <c r="S204" s="27">
        <f>S203</f>
        <v>-1945</v>
      </c>
    </row>
    <row r="205" spans="1:19" ht="30" customHeight="1" x14ac:dyDescent="0.25">
      <c r="A205" s="22"/>
      <c r="B205" s="22" t="s">
        <v>71</v>
      </c>
      <c r="C205" s="22"/>
      <c r="D205" s="22"/>
      <c r="E205" s="22"/>
      <c r="F205" s="22"/>
      <c r="G205" s="24"/>
      <c r="H205" s="22"/>
      <c r="I205" s="22"/>
      <c r="J205" s="22"/>
      <c r="K205" s="22"/>
      <c r="L205" s="22"/>
      <c r="M205" s="22"/>
      <c r="N205" s="22"/>
      <c r="O205" s="22"/>
      <c r="P205" s="22"/>
      <c r="Q205" s="23"/>
      <c r="R205" s="22"/>
      <c r="S205" s="23">
        <v>-337500</v>
      </c>
    </row>
    <row r="206" spans="1:19" x14ac:dyDescent="0.25">
      <c r="A206" s="25"/>
      <c r="B206" s="25"/>
      <c r="C206" s="25"/>
      <c r="D206" s="25"/>
      <c r="E206" s="25" t="s">
        <v>107</v>
      </c>
      <c r="F206" s="25"/>
      <c r="G206" s="26">
        <v>42248</v>
      </c>
      <c r="H206" s="25"/>
      <c r="I206" s="25" t="s">
        <v>493</v>
      </c>
      <c r="J206" s="25"/>
      <c r="K206" s="25" t="s">
        <v>553</v>
      </c>
      <c r="L206" s="25"/>
      <c r="M206" s="25" t="s">
        <v>580</v>
      </c>
      <c r="N206" s="25"/>
      <c r="O206" s="25" t="s">
        <v>39</v>
      </c>
      <c r="P206" s="25"/>
      <c r="Q206" s="27">
        <v>-5000</v>
      </c>
      <c r="R206" s="25"/>
      <c r="S206" s="27">
        <f>ROUND(S205+Q206,5)</f>
        <v>-342500</v>
      </c>
    </row>
    <row r="207" spans="1:19" x14ac:dyDescent="0.25">
      <c r="A207" s="25"/>
      <c r="B207" s="25"/>
      <c r="C207" s="25"/>
      <c r="D207" s="25"/>
      <c r="E207" s="25" t="s">
        <v>107</v>
      </c>
      <c r="F207" s="25"/>
      <c r="G207" s="26">
        <v>42263</v>
      </c>
      <c r="H207" s="25"/>
      <c r="I207" s="25" t="s">
        <v>494</v>
      </c>
      <c r="J207" s="25"/>
      <c r="K207" s="25" t="s">
        <v>554</v>
      </c>
      <c r="L207" s="25"/>
      <c r="M207" s="25" t="s">
        <v>581</v>
      </c>
      <c r="N207" s="25"/>
      <c r="O207" s="25" t="s">
        <v>39</v>
      </c>
      <c r="P207" s="25"/>
      <c r="Q207" s="27">
        <v>-2500</v>
      </c>
      <c r="R207" s="25"/>
      <c r="S207" s="27">
        <f>ROUND(S206+Q207,5)</f>
        <v>-345000</v>
      </c>
    </row>
    <row r="208" spans="1:19" ht="15.75" thickBot="1" x14ac:dyDescent="0.3">
      <c r="A208" s="25"/>
      <c r="B208" s="25"/>
      <c r="C208" s="25"/>
      <c r="D208" s="25"/>
      <c r="E208" s="25" t="s">
        <v>107</v>
      </c>
      <c r="F208" s="25"/>
      <c r="G208" s="26">
        <v>42263</v>
      </c>
      <c r="H208" s="25"/>
      <c r="I208" s="25" t="s">
        <v>495</v>
      </c>
      <c r="J208" s="25"/>
      <c r="K208" s="25" t="s">
        <v>236</v>
      </c>
      <c r="L208" s="25"/>
      <c r="M208" s="25" t="s">
        <v>581</v>
      </c>
      <c r="N208" s="25"/>
      <c r="O208" s="25" t="s">
        <v>39</v>
      </c>
      <c r="P208" s="25"/>
      <c r="Q208" s="28">
        <v>-2500</v>
      </c>
      <c r="R208" s="25"/>
      <c r="S208" s="28">
        <f>ROUND(S207+Q208,5)</f>
        <v>-347500</v>
      </c>
    </row>
    <row r="209" spans="1:19" x14ac:dyDescent="0.25">
      <c r="A209" s="25"/>
      <c r="B209" s="25" t="s">
        <v>72</v>
      </c>
      <c r="C209" s="25"/>
      <c r="D209" s="25"/>
      <c r="E209" s="25"/>
      <c r="F209" s="25"/>
      <c r="G209" s="26"/>
      <c r="H209" s="25"/>
      <c r="I209" s="25"/>
      <c r="J209" s="25"/>
      <c r="K209" s="25"/>
      <c r="L209" s="25"/>
      <c r="M209" s="25"/>
      <c r="N209" s="25"/>
      <c r="O209" s="25"/>
      <c r="P209" s="25"/>
      <c r="Q209" s="27">
        <f>ROUND(SUM(Q205:Q208),5)</f>
        <v>-10000</v>
      </c>
      <c r="R209" s="25"/>
      <c r="S209" s="27">
        <f>S208</f>
        <v>-347500</v>
      </c>
    </row>
    <row r="210" spans="1:19" ht="30" customHeight="1" x14ac:dyDescent="0.25">
      <c r="A210" s="22"/>
      <c r="B210" s="22" t="s">
        <v>73</v>
      </c>
      <c r="C210" s="22"/>
      <c r="D210" s="22"/>
      <c r="E210" s="22"/>
      <c r="F210" s="22"/>
      <c r="G210" s="24"/>
      <c r="H210" s="22"/>
      <c r="I210" s="22"/>
      <c r="J210" s="22"/>
      <c r="K210" s="22"/>
      <c r="L210" s="22"/>
      <c r="M210" s="22"/>
      <c r="N210" s="22"/>
      <c r="O210" s="22"/>
      <c r="P210" s="22"/>
      <c r="Q210" s="23"/>
      <c r="R210" s="22"/>
      <c r="S210" s="23">
        <v>10632.54</v>
      </c>
    </row>
    <row r="211" spans="1:19" x14ac:dyDescent="0.25">
      <c r="A211" s="22"/>
      <c r="B211" s="22"/>
      <c r="C211" s="22" t="s">
        <v>74</v>
      </c>
      <c r="D211" s="22"/>
      <c r="E211" s="22"/>
      <c r="F211" s="22"/>
      <c r="G211" s="24"/>
      <c r="H211" s="22"/>
      <c r="I211" s="22"/>
      <c r="J211" s="22"/>
      <c r="K211" s="22"/>
      <c r="L211" s="22"/>
      <c r="M211" s="22"/>
      <c r="N211" s="22"/>
      <c r="O211" s="22"/>
      <c r="P211" s="22"/>
      <c r="Q211" s="23"/>
      <c r="R211" s="22"/>
      <c r="S211" s="23">
        <v>1204.71</v>
      </c>
    </row>
    <row r="212" spans="1:19" x14ac:dyDescent="0.25">
      <c r="A212" s="25"/>
      <c r="B212" s="25"/>
      <c r="C212" s="25" t="s">
        <v>75</v>
      </c>
      <c r="D212" s="25"/>
      <c r="E212" s="25"/>
      <c r="F212" s="25"/>
      <c r="G212" s="26"/>
      <c r="H212" s="25"/>
      <c r="I212" s="25"/>
      <c r="J212" s="25"/>
      <c r="K212" s="25"/>
      <c r="L212" s="25"/>
      <c r="M212" s="25"/>
      <c r="N212" s="25"/>
      <c r="O212" s="25"/>
      <c r="P212" s="25"/>
      <c r="Q212" s="27"/>
      <c r="R212" s="25"/>
      <c r="S212" s="27">
        <f>S211</f>
        <v>1204.71</v>
      </c>
    </row>
    <row r="213" spans="1:19" ht="30" customHeight="1" x14ac:dyDescent="0.25">
      <c r="A213" s="22"/>
      <c r="B213" s="22"/>
      <c r="C213" s="22" t="s">
        <v>76</v>
      </c>
      <c r="D213" s="22"/>
      <c r="E213" s="22"/>
      <c r="F213" s="22"/>
      <c r="G213" s="24"/>
      <c r="H213" s="22"/>
      <c r="I213" s="22"/>
      <c r="J213" s="22"/>
      <c r="K213" s="22"/>
      <c r="L213" s="22"/>
      <c r="M213" s="22"/>
      <c r="N213" s="22"/>
      <c r="O213" s="22"/>
      <c r="P213" s="22"/>
      <c r="Q213" s="23"/>
      <c r="R213" s="22"/>
      <c r="S213" s="23">
        <v>1600</v>
      </c>
    </row>
    <row r="214" spans="1:19" ht="15.75" thickBot="1" x14ac:dyDescent="0.3">
      <c r="A214" s="21"/>
      <c r="B214" s="21"/>
      <c r="C214" s="21"/>
      <c r="D214" s="21"/>
      <c r="E214" s="25" t="s">
        <v>104</v>
      </c>
      <c r="F214" s="25"/>
      <c r="G214" s="26">
        <v>42276</v>
      </c>
      <c r="H214" s="25"/>
      <c r="I214" s="25"/>
      <c r="J214" s="25"/>
      <c r="K214" s="25" t="s">
        <v>142</v>
      </c>
      <c r="L214" s="25"/>
      <c r="M214" s="25" t="s">
        <v>209</v>
      </c>
      <c r="N214" s="25"/>
      <c r="O214" s="25" t="s">
        <v>33</v>
      </c>
      <c r="P214" s="25"/>
      <c r="Q214" s="28">
        <v>300</v>
      </c>
      <c r="R214" s="25"/>
      <c r="S214" s="28">
        <f>ROUND(S213+Q214,5)</f>
        <v>1900</v>
      </c>
    </row>
    <row r="215" spans="1:19" x14ac:dyDescent="0.25">
      <c r="A215" s="25"/>
      <c r="B215" s="25"/>
      <c r="C215" s="25" t="s">
        <v>77</v>
      </c>
      <c r="D215" s="25"/>
      <c r="E215" s="25"/>
      <c r="F215" s="25"/>
      <c r="G215" s="26"/>
      <c r="H215" s="25"/>
      <c r="I215" s="25"/>
      <c r="J215" s="25"/>
      <c r="K215" s="25"/>
      <c r="L215" s="25"/>
      <c r="M215" s="25"/>
      <c r="N215" s="25"/>
      <c r="O215" s="25"/>
      <c r="P215" s="25"/>
      <c r="Q215" s="27">
        <f>ROUND(SUM(Q213:Q214),5)</f>
        <v>300</v>
      </c>
      <c r="R215" s="25"/>
      <c r="S215" s="27">
        <f>S214</f>
        <v>1900</v>
      </c>
    </row>
    <row r="216" spans="1:19" ht="30" customHeight="1" x14ac:dyDescent="0.25">
      <c r="A216" s="22"/>
      <c r="B216" s="22"/>
      <c r="C216" s="22" t="s">
        <v>371</v>
      </c>
      <c r="D216" s="22"/>
      <c r="E216" s="22"/>
      <c r="F216" s="22"/>
      <c r="G216" s="24"/>
      <c r="H216" s="22"/>
      <c r="I216" s="22"/>
      <c r="J216" s="22"/>
      <c r="K216" s="22"/>
      <c r="L216" s="22"/>
      <c r="M216" s="22"/>
      <c r="N216" s="22"/>
      <c r="O216" s="22"/>
      <c r="P216" s="22"/>
      <c r="Q216" s="23"/>
      <c r="R216" s="22"/>
      <c r="S216" s="23">
        <v>236.67</v>
      </c>
    </row>
    <row r="217" spans="1:19" x14ac:dyDescent="0.25">
      <c r="A217" s="25"/>
      <c r="B217" s="25"/>
      <c r="C217" s="25"/>
      <c r="D217" s="25"/>
      <c r="E217" s="25" t="s">
        <v>104</v>
      </c>
      <c r="F217" s="25"/>
      <c r="G217" s="26">
        <v>42257</v>
      </c>
      <c r="H217" s="25"/>
      <c r="I217" s="25"/>
      <c r="J217" s="25"/>
      <c r="K217" s="25" t="s">
        <v>460</v>
      </c>
      <c r="L217" s="25"/>
      <c r="M217" s="25" t="s">
        <v>560</v>
      </c>
      <c r="N217" s="25"/>
      <c r="O217" s="25" t="s">
        <v>33</v>
      </c>
      <c r="P217" s="25"/>
      <c r="Q217" s="27">
        <v>82.6</v>
      </c>
      <c r="R217" s="25"/>
      <c r="S217" s="27">
        <f>ROUND(S216+Q217,5)</f>
        <v>319.27</v>
      </c>
    </row>
    <row r="218" spans="1:19" ht="15.75" thickBot="1" x14ac:dyDescent="0.3">
      <c r="A218" s="25"/>
      <c r="B218" s="25"/>
      <c r="C218" s="25"/>
      <c r="D218" s="25"/>
      <c r="E218" s="25" t="s">
        <v>104</v>
      </c>
      <c r="F218" s="25"/>
      <c r="G218" s="26">
        <v>42261</v>
      </c>
      <c r="H218" s="25"/>
      <c r="I218" s="25"/>
      <c r="J218" s="25"/>
      <c r="K218" s="25" t="s">
        <v>460</v>
      </c>
      <c r="L218" s="25"/>
      <c r="M218" s="25" t="s">
        <v>563</v>
      </c>
      <c r="N218" s="25"/>
      <c r="O218" s="25" t="s">
        <v>33</v>
      </c>
      <c r="P218" s="25"/>
      <c r="Q218" s="28">
        <v>153.72999999999999</v>
      </c>
      <c r="R218" s="25"/>
      <c r="S218" s="28">
        <f>ROUND(S217+Q218,5)</f>
        <v>473</v>
      </c>
    </row>
    <row r="219" spans="1:19" x14ac:dyDescent="0.25">
      <c r="A219" s="25"/>
      <c r="B219" s="25"/>
      <c r="C219" s="25" t="s">
        <v>372</v>
      </c>
      <c r="D219" s="25"/>
      <c r="E219" s="25"/>
      <c r="F219" s="25"/>
      <c r="G219" s="26"/>
      <c r="H219" s="25"/>
      <c r="I219" s="25"/>
      <c r="J219" s="25"/>
      <c r="K219" s="25"/>
      <c r="L219" s="25"/>
      <c r="M219" s="25"/>
      <c r="N219" s="25"/>
      <c r="O219" s="25"/>
      <c r="P219" s="25"/>
      <c r="Q219" s="27">
        <f>ROUND(SUM(Q216:Q218),5)</f>
        <v>236.33</v>
      </c>
      <c r="R219" s="25"/>
      <c r="S219" s="27">
        <f>S218</f>
        <v>473</v>
      </c>
    </row>
    <row r="220" spans="1:19" ht="30" customHeight="1" x14ac:dyDescent="0.25">
      <c r="A220" s="22"/>
      <c r="B220" s="22"/>
      <c r="C220" s="22" t="s">
        <v>436</v>
      </c>
      <c r="D220" s="22"/>
      <c r="E220" s="22"/>
      <c r="F220" s="22"/>
      <c r="G220" s="24"/>
      <c r="H220" s="22"/>
      <c r="I220" s="22"/>
      <c r="J220" s="22"/>
      <c r="K220" s="22"/>
      <c r="L220" s="22"/>
      <c r="M220" s="22"/>
      <c r="N220" s="22"/>
      <c r="O220" s="22"/>
      <c r="P220" s="22"/>
      <c r="Q220" s="23"/>
      <c r="R220" s="22"/>
      <c r="S220" s="23">
        <v>7591.16</v>
      </c>
    </row>
    <row r="221" spans="1:19" x14ac:dyDescent="0.25">
      <c r="A221" s="22"/>
      <c r="B221" s="22"/>
      <c r="C221" s="22"/>
      <c r="D221" s="22" t="s">
        <v>437</v>
      </c>
      <c r="E221" s="22"/>
      <c r="F221" s="22"/>
      <c r="G221" s="24"/>
      <c r="H221" s="22"/>
      <c r="I221" s="22"/>
      <c r="J221" s="22"/>
      <c r="K221" s="22"/>
      <c r="L221" s="22"/>
      <c r="M221" s="22"/>
      <c r="N221" s="22"/>
      <c r="O221" s="22"/>
      <c r="P221" s="22"/>
      <c r="Q221" s="23"/>
      <c r="R221" s="22"/>
      <c r="S221" s="23">
        <v>7500</v>
      </c>
    </row>
    <row r="222" spans="1:19" x14ac:dyDescent="0.25">
      <c r="A222" s="25"/>
      <c r="B222" s="25"/>
      <c r="C222" s="25"/>
      <c r="D222" s="25" t="s">
        <v>438</v>
      </c>
      <c r="E222" s="25"/>
      <c r="F222" s="25"/>
      <c r="G222" s="26"/>
      <c r="H222" s="25"/>
      <c r="I222" s="25"/>
      <c r="J222" s="25"/>
      <c r="K222" s="25"/>
      <c r="L222" s="25"/>
      <c r="M222" s="25"/>
      <c r="N222" s="25"/>
      <c r="O222" s="25"/>
      <c r="P222" s="25"/>
      <c r="Q222" s="27"/>
      <c r="R222" s="25"/>
      <c r="S222" s="27">
        <f>S221</f>
        <v>7500</v>
      </c>
    </row>
    <row r="223" spans="1:19" ht="30" customHeight="1" x14ac:dyDescent="0.25">
      <c r="A223" s="22"/>
      <c r="B223" s="22"/>
      <c r="C223" s="22"/>
      <c r="D223" s="22" t="s">
        <v>439</v>
      </c>
      <c r="E223" s="22"/>
      <c r="F223" s="22"/>
      <c r="G223" s="24"/>
      <c r="H223" s="22"/>
      <c r="I223" s="22"/>
      <c r="J223" s="22"/>
      <c r="K223" s="22"/>
      <c r="L223" s="22"/>
      <c r="M223" s="22"/>
      <c r="N223" s="22"/>
      <c r="O223" s="22"/>
      <c r="P223" s="22"/>
      <c r="Q223" s="23"/>
      <c r="R223" s="22"/>
      <c r="S223" s="23">
        <v>75</v>
      </c>
    </row>
    <row r="224" spans="1:19" x14ac:dyDescent="0.25">
      <c r="A224" s="25"/>
      <c r="B224" s="25"/>
      <c r="C224" s="25"/>
      <c r="D224" s="25" t="s">
        <v>440</v>
      </c>
      <c r="E224" s="25"/>
      <c r="F224" s="25"/>
      <c r="G224" s="26"/>
      <c r="H224" s="25"/>
      <c r="I224" s="25"/>
      <c r="J224" s="25"/>
      <c r="K224" s="25"/>
      <c r="L224" s="25"/>
      <c r="M224" s="25"/>
      <c r="N224" s="25"/>
      <c r="O224" s="25"/>
      <c r="P224" s="25"/>
      <c r="Q224" s="27"/>
      <c r="R224" s="25"/>
      <c r="S224" s="27">
        <f>S223</f>
        <v>75</v>
      </c>
    </row>
    <row r="225" spans="1:19" ht="30" customHeight="1" x14ac:dyDescent="0.25">
      <c r="A225" s="22"/>
      <c r="B225" s="22"/>
      <c r="C225" s="22"/>
      <c r="D225" s="22" t="s">
        <v>441</v>
      </c>
      <c r="E225" s="22"/>
      <c r="F225" s="22"/>
      <c r="G225" s="24"/>
      <c r="H225" s="22"/>
      <c r="I225" s="22"/>
      <c r="J225" s="22"/>
      <c r="K225" s="22"/>
      <c r="L225" s="22"/>
      <c r="M225" s="22"/>
      <c r="N225" s="22"/>
      <c r="O225" s="22"/>
      <c r="P225" s="22"/>
      <c r="Q225" s="23"/>
      <c r="R225" s="22"/>
      <c r="S225" s="23">
        <v>16.16</v>
      </c>
    </row>
    <row r="226" spans="1:19" ht="15.75" thickBot="1" x14ac:dyDescent="0.3">
      <c r="A226" s="25"/>
      <c r="B226" s="25"/>
      <c r="C226" s="25"/>
      <c r="D226" s="25" t="s">
        <v>442</v>
      </c>
      <c r="E226" s="25"/>
      <c r="F226" s="25"/>
      <c r="G226" s="26"/>
      <c r="H226" s="25"/>
      <c r="I226" s="25"/>
      <c r="J226" s="25"/>
      <c r="K226" s="25"/>
      <c r="L226" s="25"/>
      <c r="M226" s="25"/>
      <c r="N226" s="25"/>
      <c r="O226" s="25"/>
      <c r="P226" s="25"/>
      <c r="Q226" s="29"/>
      <c r="R226" s="25"/>
      <c r="S226" s="29">
        <f>S225</f>
        <v>16.16</v>
      </c>
    </row>
    <row r="227" spans="1:19" ht="30" customHeight="1" thickBot="1" x14ac:dyDescent="0.3">
      <c r="A227" s="25"/>
      <c r="B227" s="25"/>
      <c r="C227" s="25" t="s">
        <v>443</v>
      </c>
      <c r="D227" s="25"/>
      <c r="E227" s="25"/>
      <c r="F227" s="25"/>
      <c r="G227" s="26"/>
      <c r="H227" s="25"/>
      <c r="I227" s="25"/>
      <c r="J227" s="25"/>
      <c r="K227" s="25"/>
      <c r="L227" s="25"/>
      <c r="M227" s="25"/>
      <c r="N227" s="25"/>
      <c r="O227" s="25"/>
      <c r="P227" s="25"/>
      <c r="Q227" s="30"/>
      <c r="R227" s="25"/>
      <c r="S227" s="30">
        <f>ROUND(S222+S224+S226,5)</f>
        <v>7591.16</v>
      </c>
    </row>
    <row r="228" spans="1:19" ht="30" customHeight="1" x14ac:dyDescent="0.25">
      <c r="A228" s="25"/>
      <c r="B228" s="25" t="s">
        <v>78</v>
      </c>
      <c r="C228" s="25"/>
      <c r="D228" s="25"/>
      <c r="E228" s="25"/>
      <c r="F228" s="25"/>
      <c r="G228" s="26"/>
      <c r="H228" s="25"/>
      <c r="I228" s="25"/>
      <c r="J228" s="25"/>
      <c r="K228" s="25"/>
      <c r="L228" s="25"/>
      <c r="M228" s="25"/>
      <c r="N228" s="25"/>
      <c r="O228" s="25"/>
      <c r="P228" s="25"/>
      <c r="Q228" s="27">
        <f>ROUND(Q212+Q215+Q219+Q227,5)</f>
        <v>536.33000000000004</v>
      </c>
      <c r="R228" s="25"/>
      <c r="S228" s="27">
        <f>ROUND(S212+S215+S219+S227,5)</f>
        <v>11168.87</v>
      </c>
    </row>
    <row r="229" spans="1:19" ht="30" customHeight="1" x14ac:dyDescent="0.25">
      <c r="A229" s="22"/>
      <c r="B229" s="22" t="s">
        <v>79</v>
      </c>
      <c r="C229" s="22"/>
      <c r="D229" s="22"/>
      <c r="E229" s="22"/>
      <c r="F229" s="22"/>
      <c r="G229" s="24"/>
      <c r="H229" s="22"/>
      <c r="I229" s="22"/>
      <c r="J229" s="22"/>
      <c r="K229" s="22"/>
      <c r="L229" s="22"/>
      <c r="M229" s="22"/>
      <c r="N229" s="22"/>
      <c r="O229" s="22"/>
      <c r="P229" s="22"/>
      <c r="Q229" s="23"/>
      <c r="R229" s="22"/>
      <c r="S229" s="23">
        <v>48000</v>
      </c>
    </row>
    <row r="230" spans="1:19" x14ac:dyDescent="0.25">
      <c r="A230" s="25"/>
      <c r="B230" s="25"/>
      <c r="C230" s="25"/>
      <c r="D230" s="25"/>
      <c r="E230" s="25" t="s">
        <v>104</v>
      </c>
      <c r="F230" s="25"/>
      <c r="G230" s="26">
        <v>42265</v>
      </c>
      <c r="H230" s="25"/>
      <c r="I230" s="25" t="s">
        <v>491</v>
      </c>
      <c r="J230" s="25"/>
      <c r="K230" s="25" t="s">
        <v>510</v>
      </c>
      <c r="L230" s="25"/>
      <c r="M230" s="25" t="s">
        <v>567</v>
      </c>
      <c r="N230" s="25"/>
      <c r="O230" s="25" t="s">
        <v>33</v>
      </c>
      <c r="P230" s="25"/>
      <c r="Q230" s="27">
        <v>2581</v>
      </c>
      <c r="R230" s="25"/>
      <c r="S230" s="27">
        <f>ROUND(S229+Q230,5)</f>
        <v>50581</v>
      </c>
    </row>
    <row r="231" spans="1:19" ht="15.75" thickBot="1" x14ac:dyDescent="0.3">
      <c r="A231" s="25"/>
      <c r="B231" s="25"/>
      <c r="C231" s="25"/>
      <c r="D231" s="25"/>
      <c r="E231" s="25" t="s">
        <v>279</v>
      </c>
      <c r="F231" s="25"/>
      <c r="G231" s="26">
        <v>42277</v>
      </c>
      <c r="H231" s="25"/>
      <c r="I231" s="25"/>
      <c r="J231" s="25"/>
      <c r="K231" s="25" t="s">
        <v>152</v>
      </c>
      <c r="L231" s="25"/>
      <c r="M231" s="25" t="s">
        <v>582</v>
      </c>
      <c r="N231" s="25"/>
      <c r="O231" s="25" t="s">
        <v>55</v>
      </c>
      <c r="P231" s="25"/>
      <c r="Q231" s="28">
        <v>35000</v>
      </c>
      <c r="R231" s="25"/>
      <c r="S231" s="28">
        <f>ROUND(S230+Q231,5)</f>
        <v>85581</v>
      </c>
    </row>
    <row r="232" spans="1:19" x14ac:dyDescent="0.25">
      <c r="A232" s="25"/>
      <c r="B232" s="25" t="s">
        <v>80</v>
      </c>
      <c r="C232" s="25"/>
      <c r="D232" s="25"/>
      <c r="E232" s="25"/>
      <c r="F232" s="25"/>
      <c r="G232" s="26"/>
      <c r="H232" s="25"/>
      <c r="I232" s="25"/>
      <c r="J232" s="25"/>
      <c r="K232" s="25"/>
      <c r="L232" s="25"/>
      <c r="M232" s="25"/>
      <c r="N232" s="25"/>
      <c r="O232" s="25"/>
      <c r="P232" s="25"/>
      <c r="Q232" s="27">
        <f>ROUND(SUM(Q229:Q231),5)</f>
        <v>37581</v>
      </c>
      <c r="R232" s="25"/>
      <c r="S232" s="27">
        <f>S231</f>
        <v>85581</v>
      </c>
    </row>
    <row r="233" spans="1:19" ht="30" customHeight="1" x14ac:dyDescent="0.25">
      <c r="A233" s="22"/>
      <c r="B233" s="22" t="s">
        <v>81</v>
      </c>
      <c r="C233" s="22"/>
      <c r="D233" s="22"/>
      <c r="E233" s="22"/>
      <c r="F233" s="22"/>
      <c r="G233" s="24"/>
      <c r="H233" s="22"/>
      <c r="I233" s="22"/>
      <c r="J233" s="22"/>
      <c r="K233" s="22"/>
      <c r="L233" s="22"/>
      <c r="M233" s="22"/>
      <c r="N233" s="22"/>
      <c r="O233" s="22"/>
      <c r="P233" s="22"/>
      <c r="Q233" s="23"/>
      <c r="R233" s="22"/>
      <c r="S233" s="23">
        <v>35705.81</v>
      </c>
    </row>
    <row r="234" spans="1:19" x14ac:dyDescent="0.25">
      <c r="A234" s="22"/>
      <c r="B234" s="22"/>
      <c r="C234" s="22" t="s">
        <v>82</v>
      </c>
      <c r="D234" s="22"/>
      <c r="E234" s="22"/>
      <c r="F234" s="22"/>
      <c r="G234" s="24"/>
      <c r="H234" s="22"/>
      <c r="I234" s="22"/>
      <c r="J234" s="22"/>
      <c r="K234" s="22"/>
      <c r="L234" s="22"/>
      <c r="M234" s="22"/>
      <c r="N234" s="22"/>
      <c r="O234" s="22"/>
      <c r="P234" s="22"/>
      <c r="Q234" s="23"/>
      <c r="R234" s="22"/>
      <c r="S234" s="23">
        <v>255</v>
      </c>
    </row>
    <row r="235" spans="1:19" x14ac:dyDescent="0.25">
      <c r="A235" s="25"/>
      <c r="B235" s="25"/>
      <c r="C235" s="25"/>
      <c r="D235" s="25"/>
      <c r="E235" s="25" t="s">
        <v>104</v>
      </c>
      <c r="F235" s="25"/>
      <c r="G235" s="26">
        <v>42255</v>
      </c>
      <c r="H235" s="25"/>
      <c r="I235" s="25"/>
      <c r="J235" s="25"/>
      <c r="K235" s="25" t="s">
        <v>507</v>
      </c>
      <c r="L235" s="25"/>
      <c r="M235" s="25" t="s">
        <v>558</v>
      </c>
      <c r="N235" s="25"/>
      <c r="O235" s="25" t="s">
        <v>33</v>
      </c>
      <c r="P235" s="25"/>
      <c r="Q235" s="27">
        <v>1788</v>
      </c>
      <c r="R235" s="25"/>
      <c r="S235" s="27">
        <f t="shared" ref="S235:S242" si="6">ROUND(S234+Q235,5)</f>
        <v>2043</v>
      </c>
    </row>
    <row r="236" spans="1:19" x14ac:dyDescent="0.25">
      <c r="A236" s="25"/>
      <c r="B236" s="25"/>
      <c r="C236" s="25"/>
      <c r="D236" s="25"/>
      <c r="E236" s="25" t="s">
        <v>104</v>
      </c>
      <c r="F236" s="25"/>
      <c r="G236" s="26">
        <v>42255</v>
      </c>
      <c r="H236" s="25"/>
      <c r="I236" s="25"/>
      <c r="J236" s="25"/>
      <c r="K236" s="25" t="s">
        <v>507</v>
      </c>
      <c r="L236" s="25"/>
      <c r="M236" s="25" t="s">
        <v>558</v>
      </c>
      <c r="N236" s="25"/>
      <c r="O236" s="25" t="s">
        <v>33</v>
      </c>
      <c r="P236" s="25"/>
      <c r="Q236" s="27">
        <v>119</v>
      </c>
      <c r="R236" s="25"/>
      <c r="S236" s="27">
        <f t="shared" si="6"/>
        <v>2162</v>
      </c>
    </row>
    <row r="237" spans="1:19" x14ac:dyDescent="0.25">
      <c r="A237" s="25"/>
      <c r="B237" s="25"/>
      <c r="C237" s="25"/>
      <c r="D237" s="25"/>
      <c r="E237" s="25" t="s">
        <v>104</v>
      </c>
      <c r="F237" s="25"/>
      <c r="G237" s="26">
        <v>42256</v>
      </c>
      <c r="H237" s="25"/>
      <c r="I237" s="25"/>
      <c r="J237" s="25"/>
      <c r="K237" s="25" t="s">
        <v>507</v>
      </c>
      <c r="L237" s="25"/>
      <c r="M237" s="25" t="s">
        <v>558</v>
      </c>
      <c r="N237" s="25"/>
      <c r="O237" s="25" t="s">
        <v>33</v>
      </c>
      <c r="P237" s="25"/>
      <c r="Q237" s="27">
        <v>119</v>
      </c>
      <c r="R237" s="25"/>
      <c r="S237" s="27">
        <f t="shared" si="6"/>
        <v>2281</v>
      </c>
    </row>
    <row r="238" spans="1:19" x14ac:dyDescent="0.25">
      <c r="A238" s="25"/>
      <c r="B238" s="25"/>
      <c r="C238" s="25"/>
      <c r="D238" s="25"/>
      <c r="E238" s="25" t="s">
        <v>104</v>
      </c>
      <c r="F238" s="25"/>
      <c r="G238" s="26">
        <v>42258</v>
      </c>
      <c r="H238" s="25"/>
      <c r="I238" s="25"/>
      <c r="J238" s="25"/>
      <c r="K238" s="25" t="s">
        <v>509</v>
      </c>
      <c r="L238" s="25"/>
      <c r="M238" s="25" t="s">
        <v>561</v>
      </c>
      <c r="N238" s="25"/>
      <c r="O238" s="25" t="s">
        <v>33</v>
      </c>
      <c r="P238" s="25"/>
      <c r="Q238" s="27">
        <v>3786.53</v>
      </c>
      <c r="R238" s="25"/>
      <c r="S238" s="27">
        <f t="shared" si="6"/>
        <v>6067.53</v>
      </c>
    </row>
    <row r="239" spans="1:19" x14ac:dyDescent="0.25">
      <c r="A239" s="25"/>
      <c r="B239" s="25"/>
      <c r="C239" s="25"/>
      <c r="D239" s="25"/>
      <c r="E239" s="25" t="s">
        <v>104</v>
      </c>
      <c r="F239" s="25"/>
      <c r="G239" s="26">
        <v>42268</v>
      </c>
      <c r="H239" s="25"/>
      <c r="I239" s="25"/>
      <c r="J239" s="25"/>
      <c r="K239" s="25" t="s">
        <v>511</v>
      </c>
      <c r="L239" s="25"/>
      <c r="M239" s="25" t="s">
        <v>568</v>
      </c>
      <c r="N239" s="25"/>
      <c r="O239" s="25" t="s">
        <v>33</v>
      </c>
      <c r="P239" s="25"/>
      <c r="Q239" s="27">
        <v>2902</v>
      </c>
      <c r="R239" s="25"/>
      <c r="S239" s="27">
        <f t="shared" si="6"/>
        <v>8969.5300000000007</v>
      </c>
    </row>
    <row r="240" spans="1:19" x14ac:dyDescent="0.25">
      <c r="A240" s="25"/>
      <c r="B240" s="25"/>
      <c r="C240" s="25"/>
      <c r="D240" s="25"/>
      <c r="E240" s="25" t="s">
        <v>104</v>
      </c>
      <c r="F240" s="25"/>
      <c r="G240" s="26">
        <v>42268</v>
      </c>
      <c r="H240" s="25"/>
      <c r="I240" s="25"/>
      <c r="J240" s="25"/>
      <c r="K240" s="25" t="s">
        <v>511</v>
      </c>
      <c r="L240" s="25"/>
      <c r="M240" s="25" t="s">
        <v>568</v>
      </c>
      <c r="N240" s="25"/>
      <c r="O240" s="25" t="s">
        <v>33</v>
      </c>
      <c r="P240" s="25"/>
      <c r="Q240" s="27">
        <v>242</v>
      </c>
      <c r="R240" s="25"/>
      <c r="S240" s="27">
        <f t="shared" si="6"/>
        <v>9211.5300000000007</v>
      </c>
    </row>
    <row r="241" spans="1:19" x14ac:dyDescent="0.25">
      <c r="A241" s="25"/>
      <c r="B241" s="25"/>
      <c r="C241" s="25"/>
      <c r="D241" s="25"/>
      <c r="E241" s="25" t="s">
        <v>104</v>
      </c>
      <c r="F241" s="25"/>
      <c r="G241" s="26">
        <v>42268</v>
      </c>
      <c r="H241" s="25"/>
      <c r="I241" s="25"/>
      <c r="J241" s="25"/>
      <c r="K241" s="25" t="s">
        <v>512</v>
      </c>
      <c r="L241" s="25"/>
      <c r="M241" s="25" t="s">
        <v>569</v>
      </c>
      <c r="N241" s="25"/>
      <c r="O241" s="25" t="s">
        <v>33</v>
      </c>
      <c r="P241" s="25"/>
      <c r="Q241" s="27">
        <v>145.31</v>
      </c>
      <c r="R241" s="25"/>
      <c r="S241" s="27">
        <f t="shared" si="6"/>
        <v>9356.84</v>
      </c>
    </row>
    <row r="242" spans="1:19" ht="15.75" thickBot="1" x14ac:dyDescent="0.3">
      <c r="A242" s="25"/>
      <c r="B242" s="25"/>
      <c r="C242" s="25"/>
      <c r="D242" s="25"/>
      <c r="E242" s="25" t="s">
        <v>104</v>
      </c>
      <c r="F242" s="25"/>
      <c r="G242" s="26">
        <v>42271</v>
      </c>
      <c r="H242" s="25"/>
      <c r="I242" s="25"/>
      <c r="J242" s="25"/>
      <c r="K242" s="25" t="s">
        <v>514</v>
      </c>
      <c r="L242" s="25"/>
      <c r="M242" s="25" t="s">
        <v>571</v>
      </c>
      <c r="N242" s="25"/>
      <c r="O242" s="25" t="s">
        <v>33</v>
      </c>
      <c r="P242" s="25"/>
      <c r="Q242" s="28">
        <v>1903.06</v>
      </c>
      <c r="R242" s="25"/>
      <c r="S242" s="28">
        <f t="shared" si="6"/>
        <v>11259.9</v>
      </c>
    </row>
    <row r="243" spans="1:19" x14ac:dyDescent="0.25">
      <c r="A243" s="25"/>
      <c r="B243" s="25"/>
      <c r="C243" s="25" t="s">
        <v>83</v>
      </c>
      <c r="D243" s="25"/>
      <c r="E243" s="25"/>
      <c r="F243" s="25"/>
      <c r="G243" s="26"/>
      <c r="H243" s="25"/>
      <c r="I243" s="25"/>
      <c r="J243" s="25"/>
      <c r="K243" s="25"/>
      <c r="L243" s="25"/>
      <c r="M243" s="25"/>
      <c r="N243" s="25"/>
      <c r="O243" s="25"/>
      <c r="P243" s="25"/>
      <c r="Q243" s="27">
        <f>ROUND(SUM(Q234:Q242),5)</f>
        <v>11004.9</v>
      </c>
      <c r="R243" s="25"/>
      <c r="S243" s="27">
        <f>S242</f>
        <v>11259.9</v>
      </c>
    </row>
    <row r="244" spans="1:19" ht="30" customHeight="1" x14ac:dyDescent="0.25">
      <c r="A244" s="22"/>
      <c r="B244" s="22"/>
      <c r="C244" s="22" t="s">
        <v>275</v>
      </c>
      <c r="D244" s="22"/>
      <c r="E244" s="22"/>
      <c r="F244" s="22"/>
      <c r="G244" s="24"/>
      <c r="H244" s="22"/>
      <c r="I244" s="22"/>
      <c r="J244" s="22"/>
      <c r="K244" s="22"/>
      <c r="L244" s="22"/>
      <c r="M244" s="22"/>
      <c r="N244" s="22"/>
      <c r="O244" s="22"/>
      <c r="P244" s="22"/>
      <c r="Q244" s="23"/>
      <c r="R244" s="22"/>
      <c r="S244" s="23">
        <v>677.62</v>
      </c>
    </row>
    <row r="245" spans="1:19" x14ac:dyDescent="0.25">
      <c r="A245" s="25"/>
      <c r="B245" s="25"/>
      <c r="C245" s="25" t="s">
        <v>276</v>
      </c>
      <c r="D245" s="25"/>
      <c r="E245" s="25"/>
      <c r="F245" s="25"/>
      <c r="G245" s="26"/>
      <c r="H245" s="25"/>
      <c r="I245" s="25"/>
      <c r="J245" s="25"/>
      <c r="K245" s="25"/>
      <c r="L245" s="25"/>
      <c r="M245" s="25"/>
      <c r="N245" s="25"/>
      <c r="O245" s="25"/>
      <c r="P245" s="25"/>
      <c r="Q245" s="27"/>
      <c r="R245" s="25"/>
      <c r="S245" s="27">
        <f>S244</f>
        <v>677.62</v>
      </c>
    </row>
    <row r="246" spans="1:19" ht="30" customHeight="1" x14ac:dyDescent="0.25">
      <c r="A246" s="22"/>
      <c r="B246" s="22"/>
      <c r="C246" s="22" t="s">
        <v>84</v>
      </c>
      <c r="D246" s="22"/>
      <c r="E246" s="22"/>
      <c r="F246" s="22"/>
      <c r="G246" s="24"/>
      <c r="H246" s="22"/>
      <c r="I246" s="22"/>
      <c r="J246" s="22"/>
      <c r="K246" s="22"/>
      <c r="L246" s="22"/>
      <c r="M246" s="22"/>
      <c r="N246" s="22"/>
      <c r="O246" s="22"/>
      <c r="P246" s="22"/>
      <c r="Q246" s="23"/>
      <c r="R246" s="22"/>
      <c r="S246" s="23">
        <v>5349.29</v>
      </c>
    </row>
    <row r="247" spans="1:19" x14ac:dyDescent="0.25">
      <c r="A247" s="25"/>
      <c r="B247" s="25"/>
      <c r="C247" s="25" t="s">
        <v>85</v>
      </c>
      <c r="D247" s="25"/>
      <c r="E247" s="25"/>
      <c r="F247" s="25"/>
      <c r="G247" s="26"/>
      <c r="H247" s="25"/>
      <c r="I247" s="25"/>
      <c r="J247" s="25"/>
      <c r="K247" s="25"/>
      <c r="L247" s="25"/>
      <c r="M247" s="25"/>
      <c r="N247" s="25"/>
      <c r="O247" s="25"/>
      <c r="P247" s="25"/>
      <c r="Q247" s="27"/>
      <c r="R247" s="25"/>
      <c r="S247" s="27">
        <f>S246</f>
        <v>5349.29</v>
      </c>
    </row>
    <row r="248" spans="1:19" ht="30" customHeight="1" x14ac:dyDescent="0.25">
      <c r="A248" s="22"/>
      <c r="B248" s="22"/>
      <c r="C248" s="22" t="s">
        <v>217</v>
      </c>
      <c r="D248" s="22"/>
      <c r="E248" s="22"/>
      <c r="F248" s="22"/>
      <c r="G248" s="24"/>
      <c r="H248" s="22"/>
      <c r="I248" s="22"/>
      <c r="J248" s="22"/>
      <c r="K248" s="22"/>
      <c r="L248" s="22"/>
      <c r="M248" s="22"/>
      <c r="N248" s="22"/>
      <c r="O248" s="22"/>
      <c r="P248" s="22"/>
      <c r="Q248" s="23"/>
      <c r="R248" s="22"/>
      <c r="S248" s="23">
        <v>29423.9</v>
      </c>
    </row>
    <row r="249" spans="1:19" ht="15.75" thickBot="1" x14ac:dyDescent="0.3">
      <c r="A249" s="21"/>
      <c r="B249" s="21"/>
      <c r="C249" s="21"/>
      <c r="D249" s="21"/>
      <c r="E249" s="25" t="s">
        <v>104</v>
      </c>
      <c r="F249" s="25"/>
      <c r="G249" s="26">
        <v>42248</v>
      </c>
      <c r="H249" s="25"/>
      <c r="I249" s="25"/>
      <c r="J249" s="25"/>
      <c r="K249" s="25" t="s">
        <v>303</v>
      </c>
      <c r="L249" s="25"/>
      <c r="M249" s="25" t="s">
        <v>325</v>
      </c>
      <c r="N249" s="25"/>
      <c r="O249" s="25" t="s">
        <v>33</v>
      </c>
      <c r="P249" s="25"/>
      <c r="Q249" s="29">
        <v>5637.73</v>
      </c>
      <c r="R249" s="25"/>
      <c r="S249" s="29">
        <f>ROUND(S248+Q249,5)</f>
        <v>35061.629999999997</v>
      </c>
    </row>
    <row r="250" spans="1:19" ht="15.75" thickBot="1" x14ac:dyDescent="0.3">
      <c r="A250" s="25"/>
      <c r="B250" s="25"/>
      <c r="C250" s="25" t="s">
        <v>218</v>
      </c>
      <c r="D250" s="25"/>
      <c r="E250" s="25"/>
      <c r="F250" s="25"/>
      <c r="G250" s="26"/>
      <c r="H250" s="25"/>
      <c r="I250" s="25"/>
      <c r="J250" s="25"/>
      <c r="K250" s="25"/>
      <c r="L250" s="25"/>
      <c r="M250" s="25"/>
      <c r="N250" s="25"/>
      <c r="O250" s="25"/>
      <c r="P250" s="25"/>
      <c r="Q250" s="30">
        <f>ROUND(SUM(Q248:Q249),5)</f>
        <v>5637.73</v>
      </c>
      <c r="R250" s="25"/>
      <c r="S250" s="30">
        <f>S249</f>
        <v>35061.629999999997</v>
      </c>
    </row>
    <row r="251" spans="1:19" ht="30" customHeight="1" x14ac:dyDescent="0.25">
      <c r="A251" s="25"/>
      <c r="B251" s="25" t="s">
        <v>86</v>
      </c>
      <c r="C251" s="25"/>
      <c r="D251" s="25"/>
      <c r="E251" s="25"/>
      <c r="F251" s="25"/>
      <c r="G251" s="26"/>
      <c r="H251" s="25"/>
      <c r="I251" s="25"/>
      <c r="J251" s="25"/>
      <c r="K251" s="25"/>
      <c r="L251" s="25"/>
      <c r="M251" s="25"/>
      <c r="N251" s="25"/>
      <c r="O251" s="25"/>
      <c r="P251" s="25"/>
      <c r="Q251" s="27">
        <f>ROUND(Q243+Q245+Q247+Q250,5)</f>
        <v>16642.63</v>
      </c>
      <c r="R251" s="25"/>
      <c r="S251" s="27">
        <f>ROUND(S243+S245+S247+S250,5)</f>
        <v>52348.44</v>
      </c>
    </row>
    <row r="252" spans="1:19" ht="30" customHeight="1" x14ac:dyDescent="0.25">
      <c r="A252" s="22"/>
      <c r="B252" s="22" t="s">
        <v>87</v>
      </c>
      <c r="C252" s="22"/>
      <c r="D252" s="22"/>
      <c r="E252" s="22"/>
      <c r="F252" s="22"/>
      <c r="G252" s="24"/>
      <c r="H252" s="22"/>
      <c r="I252" s="22"/>
      <c r="J252" s="22"/>
      <c r="K252" s="22"/>
      <c r="L252" s="22"/>
      <c r="M252" s="22"/>
      <c r="N252" s="22"/>
      <c r="O252" s="22"/>
      <c r="P252" s="22"/>
      <c r="Q252" s="23"/>
      <c r="R252" s="22"/>
      <c r="S252" s="23">
        <v>1913.26</v>
      </c>
    </row>
    <row r="253" spans="1:19" x14ac:dyDescent="0.25">
      <c r="A253" s="22"/>
      <c r="B253" s="22"/>
      <c r="C253" s="22" t="s">
        <v>88</v>
      </c>
      <c r="D253" s="22"/>
      <c r="E253" s="22"/>
      <c r="F253" s="22"/>
      <c r="G253" s="24"/>
      <c r="H253" s="22"/>
      <c r="I253" s="22"/>
      <c r="J253" s="22"/>
      <c r="K253" s="22"/>
      <c r="L253" s="22"/>
      <c r="M253" s="22"/>
      <c r="N253" s="22"/>
      <c r="O253" s="22"/>
      <c r="P253" s="22"/>
      <c r="Q253" s="23"/>
      <c r="R253" s="22"/>
      <c r="S253" s="23">
        <v>907</v>
      </c>
    </row>
    <row r="254" spans="1:19" x14ac:dyDescent="0.25">
      <c r="A254" s="25"/>
      <c r="B254" s="25"/>
      <c r="C254" s="25" t="s">
        <v>89</v>
      </c>
      <c r="D254" s="25"/>
      <c r="E254" s="25"/>
      <c r="F254" s="25"/>
      <c r="G254" s="26"/>
      <c r="H254" s="25"/>
      <c r="I254" s="25"/>
      <c r="J254" s="25"/>
      <c r="K254" s="25"/>
      <c r="L254" s="25"/>
      <c r="M254" s="25"/>
      <c r="N254" s="25"/>
      <c r="O254" s="25"/>
      <c r="P254" s="25"/>
      <c r="Q254" s="27"/>
      <c r="R254" s="25"/>
      <c r="S254" s="27">
        <f>S253</f>
        <v>907</v>
      </c>
    </row>
    <row r="255" spans="1:19" ht="30" customHeight="1" x14ac:dyDescent="0.25">
      <c r="A255" s="22"/>
      <c r="B255" s="22"/>
      <c r="C255" s="22" t="s">
        <v>90</v>
      </c>
      <c r="D255" s="22"/>
      <c r="E255" s="22"/>
      <c r="F255" s="22"/>
      <c r="G255" s="24"/>
      <c r="H255" s="22"/>
      <c r="I255" s="22"/>
      <c r="J255" s="22"/>
      <c r="K255" s="22"/>
      <c r="L255" s="22"/>
      <c r="M255" s="22"/>
      <c r="N255" s="22"/>
      <c r="O255" s="22"/>
      <c r="P255" s="22"/>
      <c r="Q255" s="23"/>
      <c r="R255" s="22"/>
      <c r="S255" s="23">
        <v>1006.26</v>
      </c>
    </row>
    <row r="256" spans="1:19" ht="15.75" thickBot="1" x14ac:dyDescent="0.3">
      <c r="A256" s="21"/>
      <c r="B256" s="21"/>
      <c r="C256" s="21"/>
      <c r="D256" s="21"/>
      <c r="E256" s="25" t="s">
        <v>104</v>
      </c>
      <c r="F256" s="25"/>
      <c r="G256" s="26">
        <v>42270</v>
      </c>
      <c r="H256" s="25"/>
      <c r="I256" s="25"/>
      <c r="J256" s="25"/>
      <c r="K256" s="25" t="s">
        <v>143</v>
      </c>
      <c r="L256" s="25"/>
      <c r="M256" s="25" t="s">
        <v>187</v>
      </c>
      <c r="N256" s="25"/>
      <c r="O256" s="25" t="s">
        <v>33</v>
      </c>
      <c r="P256" s="25"/>
      <c r="Q256" s="29">
        <v>55</v>
      </c>
      <c r="R256" s="25"/>
      <c r="S256" s="29">
        <f>ROUND(S255+Q256,5)</f>
        <v>1061.26</v>
      </c>
    </row>
    <row r="257" spans="1:19" ht="15.75" thickBot="1" x14ac:dyDescent="0.3">
      <c r="A257" s="25"/>
      <c r="B257" s="25"/>
      <c r="C257" s="25" t="s">
        <v>91</v>
      </c>
      <c r="D257" s="25"/>
      <c r="E257" s="25"/>
      <c r="F257" s="25"/>
      <c r="G257" s="26"/>
      <c r="H257" s="25"/>
      <c r="I257" s="25"/>
      <c r="J257" s="25"/>
      <c r="K257" s="25"/>
      <c r="L257" s="25"/>
      <c r="M257" s="25"/>
      <c r="N257" s="25"/>
      <c r="O257" s="25"/>
      <c r="P257" s="25"/>
      <c r="Q257" s="30">
        <f>ROUND(SUM(Q255:Q256),5)</f>
        <v>55</v>
      </c>
      <c r="R257" s="25"/>
      <c r="S257" s="30">
        <f>S256</f>
        <v>1061.26</v>
      </c>
    </row>
    <row r="258" spans="1:19" ht="30" customHeight="1" x14ac:dyDescent="0.25">
      <c r="A258" s="25"/>
      <c r="B258" s="25" t="s">
        <v>92</v>
      </c>
      <c r="C258" s="25"/>
      <c r="D258" s="25"/>
      <c r="E258" s="25"/>
      <c r="F258" s="25"/>
      <c r="G258" s="26"/>
      <c r="H258" s="25"/>
      <c r="I258" s="25"/>
      <c r="J258" s="25"/>
      <c r="K258" s="25"/>
      <c r="L258" s="25"/>
      <c r="M258" s="25"/>
      <c r="N258" s="25"/>
      <c r="O258" s="25"/>
      <c r="P258" s="25"/>
      <c r="Q258" s="27">
        <f>ROUND(Q254+Q257,5)</f>
        <v>55</v>
      </c>
      <c r="R258" s="25"/>
      <c r="S258" s="27">
        <f>ROUND(S254+S257,5)</f>
        <v>1968.26</v>
      </c>
    </row>
    <row r="259" spans="1:19" ht="30" customHeight="1" x14ac:dyDescent="0.25">
      <c r="A259" s="22"/>
      <c r="B259" s="22" t="s">
        <v>93</v>
      </c>
      <c r="C259" s="22"/>
      <c r="D259" s="22"/>
      <c r="E259" s="22"/>
      <c r="F259" s="22"/>
      <c r="G259" s="24"/>
      <c r="H259" s="22"/>
      <c r="I259" s="22"/>
      <c r="J259" s="22"/>
      <c r="K259" s="22"/>
      <c r="L259" s="22"/>
      <c r="M259" s="22"/>
      <c r="N259" s="22"/>
      <c r="O259" s="22"/>
      <c r="P259" s="22"/>
      <c r="Q259" s="23"/>
      <c r="R259" s="22"/>
      <c r="S259" s="23">
        <v>15369.16</v>
      </c>
    </row>
    <row r="260" spans="1:19" x14ac:dyDescent="0.25">
      <c r="A260" s="25"/>
      <c r="B260" s="25"/>
      <c r="C260" s="25"/>
      <c r="D260" s="25"/>
      <c r="E260" s="25" t="s">
        <v>104</v>
      </c>
      <c r="F260" s="25"/>
      <c r="G260" s="26">
        <v>42248</v>
      </c>
      <c r="H260" s="25"/>
      <c r="I260" s="25" t="s">
        <v>490</v>
      </c>
      <c r="J260" s="25"/>
      <c r="K260" s="25" t="s">
        <v>120</v>
      </c>
      <c r="L260" s="25"/>
      <c r="M260" s="25" t="s">
        <v>555</v>
      </c>
      <c r="N260" s="25"/>
      <c r="O260" s="25" t="s">
        <v>33</v>
      </c>
      <c r="P260" s="25"/>
      <c r="Q260" s="27">
        <v>6201.79</v>
      </c>
      <c r="R260" s="25"/>
      <c r="S260" s="27">
        <f>ROUND(S259+Q260,5)</f>
        <v>21570.95</v>
      </c>
    </row>
    <row r="261" spans="1:19" x14ac:dyDescent="0.25">
      <c r="A261" s="25"/>
      <c r="B261" s="25"/>
      <c r="C261" s="25"/>
      <c r="D261" s="25"/>
      <c r="E261" s="25" t="s">
        <v>104</v>
      </c>
      <c r="F261" s="25"/>
      <c r="G261" s="26">
        <v>42256</v>
      </c>
      <c r="H261" s="25"/>
      <c r="I261" s="25"/>
      <c r="J261" s="25"/>
      <c r="K261" s="25" t="s">
        <v>508</v>
      </c>
      <c r="L261" s="25"/>
      <c r="M261" s="25" t="s">
        <v>559</v>
      </c>
      <c r="N261" s="25"/>
      <c r="O261" s="25" t="s">
        <v>33</v>
      </c>
      <c r="P261" s="25"/>
      <c r="Q261" s="27">
        <v>579.27</v>
      </c>
      <c r="R261" s="25"/>
      <c r="S261" s="27">
        <f>ROUND(S260+Q261,5)</f>
        <v>22150.22</v>
      </c>
    </row>
    <row r="262" spans="1:19" x14ac:dyDescent="0.25">
      <c r="A262" s="25"/>
      <c r="B262" s="25"/>
      <c r="C262" s="25"/>
      <c r="D262" s="25"/>
      <c r="E262" s="25" t="s">
        <v>104</v>
      </c>
      <c r="F262" s="25"/>
      <c r="G262" s="26">
        <v>42261</v>
      </c>
      <c r="H262" s="25"/>
      <c r="I262" s="25"/>
      <c r="J262" s="25"/>
      <c r="K262" s="25" t="s">
        <v>155</v>
      </c>
      <c r="L262" s="25"/>
      <c r="M262" s="25" t="s">
        <v>427</v>
      </c>
      <c r="N262" s="25"/>
      <c r="O262" s="25" t="s">
        <v>33</v>
      </c>
      <c r="P262" s="25"/>
      <c r="Q262" s="27">
        <v>86</v>
      </c>
      <c r="R262" s="25"/>
      <c r="S262" s="27">
        <f>ROUND(S261+Q262,5)</f>
        <v>22236.22</v>
      </c>
    </row>
    <row r="263" spans="1:19" x14ac:dyDescent="0.25">
      <c r="A263" s="25"/>
      <c r="B263" s="25"/>
      <c r="C263" s="25"/>
      <c r="D263" s="25"/>
      <c r="E263" s="25" t="s">
        <v>104</v>
      </c>
      <c r="F263" s="25"/>
      <c r="G263" s="26">
        <v>42268</v>
      </c>
      <c r="H263" s="25"/>
      <c r="I263" s="25"/>
      <c r="J263" s="25"/>
      <c r="K263" s="25" t="s">
        <v>155</v>
      </c>
      <c r="L263" s="25"/>
      <c r="M263" s="25" t="s">
        <v>427</v>
      </c>
      <c r="N263" s="25"/>
      <c r="O263" s="25" t="s">
        <v>33</v>
      </c>
      <c r="P263" s="25"/>
      <c r="Q263" s="27">
        <v>209</v>
      </c>
      <c r="R263" s="25"/>
      <c r="S263" s="27">
        <f>ROUND(S262+Q263,5)</f>
        <v>22445.22</v>
      </c>
    </row>
    <row r="264" spans="1:19" ht="15.75" thickBot="1" x14ac:dyDescent="0.3">
      <c r="A264" s="25"/>
      <c r="B264" s="25"/>
      <c r="C264" s="25"/>
      <c r="D264" s="25"/>
      <c r="E264" s="25" t="s">
        <v>104</v>
      </c>
      <c r="F264" s="25"/>
      <c r="G264" s="26">
        <v>42270</v>
      </c>
      <c r="H264" s="25"/>
      <c r="I264" s="25"/>
      <c r="J264" s="25"/>
      <c r="K264" s="25" t="s">
        <v>513</v>
      </c>
      <c r="L264" s="25"/>
      <c r="M264" s="25" t="s">
        <v>570</v>
      </c>
      <c r="N264" s="25"/>
      <c r="O264" s="25" t="s">
        <v>33</v>
      </c>
      <c r="P264" s="25"/>
      <c r="Q264" s="28">
        <v>85.97</v>
      </c>
      <c r="R264" s="25"/>
      <c r="S264" s="28">
        <f>ROUND(S263+Q264,5)</f>
        <v>22531.19</v>
      </c>
    </row>
    <row r="265" spans="1:19" x14ac:dyDescent="0.25">
      <c r="A265" s="25"/>
      <c r="B265" s="25" t="s">
        <v>94</v>
      </c>
      <c r="C265" s="25"/>
      <c r="D265" s="25"/>
      <c r="E265" s="25"/>
      <c r="F265" s="25"/>
      <c r="G265" s="26"/>
      <c r="H265" s="25"/>
      <c r="I265" s="25"/>
      <c r="J265" s="25"/>
      <c r="K265" s="25"/>
      <c r="L265" s="25"/>
      <c r="M265" s="25"/>
      <c r="N265" s="25"/>
      <c r="O265" s="25"/>
      <c r="P265" s="25"/>
      <c r="Q265" s="27">
        <f>ROUND(SUM(Q259:Q264),5)</f>
        <v>7162.03</v>
      </c>
      <c r="R265" s="25"/>
      <c r="S265" s="27">
        <f>S264</f>
        <v>22531.19</v>
      </c>
    </row>
    <row r="266" spans="1:19" ht="30" customHeight="1" x14ac:dyDescent="0.25">
      <c r="A266" s="22"/>
      <c r="B266" s="22" t="s">
        <v>95</v>
      </c>
      <c r="C266" s="22"/>
      <c r="D266" s="22"/>
      <c r="E266" s="22"/>
      <c r="F266" s="22"/>
      <c r="G266" s="24"/>
      <c r="H266" s="22"/>
      <c r="I266" s="22"/>
      <c r="J266" s="22"/>
      <c r="K266" s="22"/>
      <c r="L266" s="22"/>
      <c r="M266" s="22"/>
      <c r="N266" s="22"/>
      <c r="O266" s="22"/>
      <c r="P266" s="22"/>
      <c r="Q266" s="23"/>
      <c r="R266" s="22"/>
      <c r="S266" s="23">
        <v>3345.83</v>
      </c>
    </row>
    <row r="267" spans="1:19" x14ac:dyDescent="0.25">
      <c r="A267" s="25"/>
      <c r="B267" s="25"/>
      <c r="C267" s="25"/>
      <c r="D267" s="25"/>
      <c r="E267" s="25" t="s">
        <v>104</v>
      </c>
      <c r="F267" s="25"/>
      <c r="G267" s="26">
        <v>42251</v>
      </c>
      <c r="H267" s="25"/>
      <c r="I267" s="25"/>
      <c r="J267" s="25"/>
      <c r="K267" s="25" t="s">
        <v>234</v>
      </c>
      <c r="L267" s="25"/>
      <c r="M267" s="25" t="s">
        <v>557</v>
      </c>
      <c r="N267" s="25"/>
      <c r="O267" s="25" t="s">
        <v>33</v>
      </c>
      <c r="P267" s="25"/>
      <c r="Q267" s="27">
        <v>268.18</v>
      </c>
      <c r="R267" s="25"/>
      <c r="S267" s="27">
        <f t="shared" ref="S267:S277" si="7">ROUND(S266+Q267,5)</f>
        <v>3614.01</v>
      </c>
    </row>
    <row r="268" spans="1:19" x14ac:dyDescent="0.25">
      <c r="A268" s="25"/>
      <c r="B268" s="25"/>
      <c r="C268" s="25"/>
      <c r="D268" s="25"/>
      <c r="E268" s="25" t="s">
        <v>104</v>
      </c>
      <c r="F268" s="25"/>
      <c r="G268" s="26">
        <v>42251</v>
      </c>
      <c r="H268" s="25"/>
      <c r="I268" s="25"/>
      <c r="J268" s="25"/>
      <c r="K268" s="25" t="s">
        <v>128</v>
      </c>
      <c r="L268" s="25"/>
      <c r="M268" s="25" t="s">
        <v>487</v>
      </c>
      <c r="N268" s="25"/>
      <c r="O268" s="25" t="s">
        <v>33</v>
      </c>
      <c r="P268" s="25"/>
      <c r="Q268" s="27">
        <v>11.88</v>
      </c>
      <c r="R268" s="25"/>
      <c r="S268" s="27">
        <f t="shared" si="7"/>
        <v>3625.89</v>
      </c>
    </row>
    <row r="269" spans="1:19" x14ac:dyDescent="0.25">
      <c r="A269" s="25"/>
      <c r="B269" s="25"/>
      <c r="C269" s="25"/>
      <c r="D269" s="25"/>
      <c r="E269" s="25" t="s">
        <v>104</v>
      </c>
      <c r="F269" s="25"/>
      <c r="G269" s="26">
        <v>42255</v>
      </c>
      <c r="H269" s="25"/>
      <c r="I269" s="25"/>
      <c r="J269" s="25"/>
      <c r="K269" s="25" t="s">
        <v>122</v>
      </c>
      <c r="L269" s="25"/>
      <c r="M269" s="25" t="s">
        <v>163</v>
      </c>
      <c r="N269" s="25"/>
      <c r="O269" s="25" t="s">
        <v>33</v>
      </c>
      <c r="P269" s="25"/>
      <c r="Q269" s="27">
        <v>10</v>
      </c>
      <c r="R269" s="25"/>
      <c r="S269" s="27">
        <f t="shared" si="7"/>
        <v>3635.89</v>
      </c>
    </row>
    <row r="270" spans="1:19" x14ac:dyDescent="0.25">
      <c r="A270" s="25"/>
      <c r="B270" s="25"/>
      <c r="C270" s="25"/>
      <c r="D270" s="25"/>
      <c r="E270" s="25" t="s">
        <v>104</v>
      </c>
      <c r="F270" s="25"/>
      <c r="G270" s="26">
        <v>42258</v>
      </c>
      <c r="H270" s="25"/>
      <c r="I270" s="25"/>
      <c r="J270" s="25"/>
      <c r="K270" s="25" t="s">
        <v>131</v>
      </c>
      <c r="L270" s="25"/>
      <c r="M270" s="25" t="s">
        <v>173</v>
      </c>
      <c r="N270" s="25"/>
      <c r="O270" s="25" t="s">
        <v>33</v>
      </c>
      <c r="P270" s="25"/>
      <c r="Q270" s="27">
        <v>385</v>
      </c>
      <c r="R270" s="25"/>
      <c r="S270" s="27">
        <f t="shared" si="7"/>
        <v>4020.89</v>
      </c>
    </row>
    <row r="271" spans="1:19" x14ac:dyDescent="0.25">
      <c r="A271" s="25"/>
      <c r="B271" s="25"/>
      <c r="C271" s="25"/>
      <c r="D271" s="25"/>
      <c r="E271" s="25" t="s">
        <v>104</v>
      </c>
      <c r="F271" s="25"/>
      <c r="G271" s="26">
        <v>42262</v>
      </c>
      <c r="H271" s="25"/>
      <c r="I271" s="25"/>
      <c r="J271" s="25"/>
      <c r="K271" s="25" t="s">
        <v>125</v>
      </c>
      <c r="L271" s="25"/>
      <c r="M271" s="25" t="s">
        <v>564</v>
      </c>
      <c r="N271" s="25"/>
      <c r="O271" s="25" t="s">
        <v>33</v>
      </c>
      <c r="P271" s="25"/>
      <c r="Q271" s="27">
        <v>107.3</v>
      </c>
      <c r="R271" s="25"/>
      <c r="S271" s="27">
        <f t="shared" si="7"/>
        <v>4128.1899999999996</v>
      </c>
    </row>
    <row r="272" spans="1:19" x14ac:dyDescent="0.25">
      <c r="A272" s="25"/>
      <c r="B272" s="25"/>
      <c r="C272" s="25"/>
      <c r="D272" s="25"/>
      <c r="E272" s="25" t="s">
        <v>104</v>
      </c>
      <c r="F272" s="25"/>
      <c r="G272" s="26">
        <v>42262</v>
      </c>
      <c r="H272" s="25"/>
      <c r="I272" s="25"/>
      <c r="J272" s="25"/>
      <c r="K272" s="25" t="s">
        <v>125</v>
      </c>
      <c r="L272" s="25"/>
      <c r="M272" s="25" t="s">
        <v>565</v>
      </c>
      <c r="N272" s="25"/>
      <c r="O272" s="25" t="s">
        <v>33</v>
      </c>
      <c r="P272" s="25"/>
      <c r="Q272" s="27">
        <v>59.96</v>
      </c>
      <c r="R272" s="25"/>
      <c r="S272" s="27">
        <f t="shared" si="7"/>
        <v>4188.1499999999996</v>
      </c>
    </row>
    <row r="273" spans="1:19" x14ac:dyDescent="0.25">
      <c r="A273" s="25"/>
      <c r="B273" s="25"/>
      <c r="C273" s="25"/>
      <c r="D273" s="25"/>
      <c r="E273" s="25" t="s">
        <v>104</v>
      </c>
      <c r="F273" s="25"/>
      <c r="G273" s="26">
        <v>42263</v>
      </c>
      <c r="H273" s="25"/>
      <c r="I273" s="25"/>
      <c r="J273" s="25"/>
      <c r="K273" s="25" t="s">
        <v>128</v>
      </c>
      <c r="L273" s="25"/>
      <c r="M273" s="25" t="s">
        <v>487</v>
      </c>
      <c r="N273" s="25"/>
      <c r="O273" s="25" t="s">
        <v>33</v>
      </c>
      <c r="P273" s="25"/>
      <c r="Q273" s="27">
        <v>20.6</v>
      </c>
      <c r="R273" s="25"/>
      <c r="S273" s="27">
        <f t="shared" si="7"/>
        <v>4208.75</v>
      </c>
    </row>
    <row r="274" spans="1:19" x14ac:dyDescent="0.25">
      <c r="A274" s="25"/>
      <c r="B274" s="25"/>
      <c r="C274" s="25"/>
      <c r="D274" s="25"/>
      <c r="E274" s="25" t="s">
        <v>104</v>
      </c>
      <c r="F274" s="25"/>
      <c r="G274" s="26">
        <v>42264</v>
      </c>
      <c r="H274" s="25"/>
      <c r="I274" s="25"/>
      <c r="J274" s="25"/>
      <c r="K274" s="25" t="s">
        <v>125</v>
      </c>
      <c r="L274" s="25"/>
      <c r="M274" s="25" t="s">
        <v>566</v>
      </c>
      <c r="N274" s="25"/>
      <c r="O274" s="25" t="s">
        <v>33</v>
      </c>
      <c r="P274" s="25"/>
      <c r="Q274" s="27">
        <v>133.05000000000001</v>
      </c>
      <c r="R274" s="25"/>
      <c r="S274" s="27">
        <f t="shared" si="7"/>
        <v>4341.8</v>
      </c>
    </row>
    <row r="275" spans="1:19" x14ac:dyDescent="0.25">
      <c r="A275" s="25"/>
      <c r="B275" s="25"/>
      <c r="C275" s="25"/>
      <c r="D275" s="25"/>
      <c r="E275" s="25" t="s">
        <v>104</v>
      </c>
      <c r="F275" s="25"/>
      <c r="G275" s="26">
        <v>42268</v>
      </c>
      <c r="H275" s="25"/>
      <c r="I275" s="25"/>
      <c r="J275" s="25"/>
      <c r="K275" s="25" t="s">
        <v>125</v>
      </c>
      <c r="L275" s="25"/>
      <c r="M275" s="25" t="s">
        <v>566</v>
      </c>
      <c r="N275" s="25"/>
      <c r="O275" s="25" t="s">
        <v>33</v>
      </c>
      <c r="P275" s="25"/>
      <c r="Q275" s="27">
        <v>41.18</v>
      </c>
      <c r="R275" s="25"/>
      <c r="S275" s="27">
        <f t="shared" si="7"/>
        <v>4382.9799999999996</v>
      </c>
    </row>
    <row r="276" spans="1:19" x14ac:dyDescent="0.25">
      <c r="A276" s="25"/>
      <c r="B276" s="25"/>
      <c r="C276" s="25"/>
      <c r="D276" s="25"/>
      <c r="E276" s="25" t="s">
        <v>104</v>
      </c>
      <c r="F276" s="25"/>
      <c r="G276" s="26">
        <v>42269</v>
      </c>
      <c r="H276" s="25"/>
      <c r="I276" s="25"/>
      <c r="J276" s="25"/>
      <c r="K276" s="25" t="s">
        <v>125</v>
      </c>
      <c r="L276" s="25"/>
      <c r="M276" s="25" t="s">
        <v>566</v>
      </c>
      <c r="N276" s="25"/>
      <c r="O276" s="25" t="s">
        <v>33</v>
      </c>
      <c r="P276" s="25"/>
      <c r="Q276" s="27">
        <v>40.98</v>
      </c>
      <c r="R276" s="25"/>
      <c r="S276" s="27">
        <f t="shared" si="7"/>
        <v>4423.96</v>
      </c>
    </row>
    <row r="277" spans="1:19" ht="15.75" thickBot="1" x14ac:dyDescent="0.3">
      <c r="A277" s="25"/>
      <c r="B277" s="25"/>
      <c r="C277" s="25"/>
      <c r="D277" s="25"/>
      <c r="E277" s="25" t="s">
        <v>104</v>
      </c>
      <c r="F277" s="25"/>
      <c r="G277" s="26">
        <v>42275</v>
      </c>
      <c r="H277" s="25"/>
      <c r="I277" s="25"/>
      <c r="J277" s="25"/>
      <c r="K277" s="25" t="s">
        <v>128</v>
      </c>
      <c r="L277" s="25"/>
      <c r="M277" s="25" t="s">
        <v>487</v>
      </c>
      <c r="N277" s="25"/>
      <c r="O277" s="25" t="s">
        <v>33</v>
      </c>
      <c r="P277" s="25"/>
      <c r="Q277" s="28">
        <v>59.88</v>
      </c>
      <c r="R277" s="25"/>
      <c r="S277" s="28">
        <f t="shared" si="7"/>
        <v>4483.84</v>
      </c>
    </row>
    <row r="278" spans="1:19" x14ac:dyDescent="0.25">
      <c r="A278" s="25"/>
      <c r="B278" s="25" t="s">
        <v>96</v>
      </c>
      <c r="C278" s="25"/>
      <c r="D278" s="25"/>
      <c r="E278" s="25"/>
      <c r="F278" s="25"/>
      <c r="G278" s="26"/>
      <c r="H278" s="25"/>
      <c r="I278" s="25"/>
      <c r="J278" s="25"/>
      <c r="K278" s="25"/>
      <c r="L278" s="25"/>
      <c r="M278" s="25"/>
      <c r="N278" s="25"/>
      <c r="O278" s="25"/>
      <c r="P278" s="25"/>
      <c r="Q278" s="27">
        <f>ROUND(SUM(Q266:Q277),5)</f>
        <v>1138.01</v>
      </c>
      <c r="R278" s="25"/>
      <c r="S278" s="27">
        <f>S277</f>
        <v>4483.84</v>
      </c>
    </row>
    <row r="279" spans="1:19" ht="30" customHeight="1" x14ac:dyDescent="0.25">
      <c r="A279" s="22"/>
      <c r="B279" s="22" t="s">
        <v>97</v>
      </c>
      <c r="C279" s="22"/>
      <c r="D279" s="22"/>
      <c r="E279" s="22"/>
      <c r="F279" s="22"/>
      <c r="G279" s="24"/>
      <c r="H279" s="22"/>
      <c r="I279" s="22"/>
      <c r="J279" s="22"/>
      <c r="K279" s="22"/>
      <c r="L279" s="22"/>
      <c r="M279" s="22"/>
      <c r="N279" s="22"/>
      <c r="O279" s="22"/>
      <c r="P279" s="22"/>
      <c r="Q279" s="23"/>
      <c r="R279" s="22"/>
      <c r="S279" s="23">
        <v>3976.54</v>
      </c>
    </row>
    <row r="280" spans="1:19" x14ac:dyDescent="0.25">
      <c r="A280" s="25"/>
      <c r="B280" s="25"/>
      <c r="C280" s="25"/>
      <c r="D280" s="25"/>
      <c r="E280" s="25" t="s">
        <v>104</v>
      </c>
      <c r="F280" s="25"/>
      <c r="G280" s="26">
        <v>42248</v>
      </c>
      <c r="H280" s="25"/>
      <c r="I280" s="25"/>
      <c r="J280" s="25"/>
      <c r="K280" s="25" t="s">
        <v>242</v>
      </c>
      <c r="L280" s="25"/>
      <c r="M280" s="25" t="s">
        <v>268</v>
      </c>
      <c r="N280" s="25"/>
      <c r="O280" s="25" t="s">
        <v>37</v>
      </c>
      <c r="P280" s="25"/>
      <c r="Q280" s="27">
        <v>30</v>
      </c>
      <c r="R280" s="25"/>
      <c r="S280" s="27">
        <f t="shared" ref="S280:S322" si="8">ROUND(S279+Q280,5)</f>
        <v>4006.54</v>
      </c>
    </row>
    <row r="281" spans="1:19" x14ac:dyDescent="0.25">
      <c r="A281" s="25"/>
      <c r="B281" s="25"/>
      <c r="C281" s="25"/>
      <c r="D281" s="25"/>
      <c r="E281" s="25" t="s">
        <v>106</v>
      </c>
      <c r="F281" s="25"/>
      <c r="G281" s="26">
        <v>42249</v>
      </c>
      <c r="H281" s="25"/>
      <c r="I281" s="25"/>
      <c r="J281" s="25"/>
      <c r="K281" s="25" t="s">
        <v>160</v>
      </c>
      <c r="L281" s="25"/>
      <c r="M281" s="25" t="s">
        <v>432</v>
      </c>
      <c r="N281" s="25"/>
      <c r="O281" s="25" t="s">
        <v>37</v>
      </c>
      <c r="P281" s="25"/>
      <c r="Q281" s="27">
        <v>1.32</v>
      </c>
      <c r="R281" s="25"/>
      <c r="S281" s="27">
        <f t="shared" si="8"/>
        <v>4007.86</v>
      </c>
    </row>
    <row r="282" spans="1:19" x14ac:dyDescent="0.25">
      <c r="A282" s="25"/>
      <c r="B282" s="25"/>
      <c r="C282" s="25"/>
      <c r="D282" s="25"/>
      <c r="E282" s="25" t="s">
        <v>106</v>
      </c>
      <c r="F282" s="25"/>
      <c r="G282" s="26">
        <v>42249</v>
      </c>
      <c r="H282" s="25"/>
      <c r="I282" s="25"/>
      <c r="J282" s="25"/>
      <c r="K282" s="25" t="s">
        <v>160</v>
      </c>
      <c r="L282" s="25"/>
      <c r="M282" s="25" t="s">
        <v>432</v>
      </c>
      <c r="N282" s="25"/>
      <c r="O282" s="25" t="s">
        <v>37</v>
      </c>
      <c r="P282" s="25"/>
      <c r="Q282" s="27">
        <v>1.32</v>
      </c>
      <c r="R282" s="25"/>
      <c r="S282" s="27">
        <f t="shared" si="8"/>
        <v>4009.18</v>
      </c>
    </row>
    <row r="283" spans="1:19" x14ac:dyDescent="0.25">
      <c r="A283" s="25"/>
      <c r="B283" s="25"/>
      <c r="C283" s="25"/>
      <c r="D283" s="25"/>
      <c r="E283" s="25" t="s">
        <v>106</v>
      </c>
      <c r="F283" s="25"/>
      <c r="G283" s="26">
        <v>42251</v>
      </c>
      <c r="H283" s="25"/>
      <c r="I283" s="25"/>
      <c r="J283" s="25"/>
      <c r="K283" s="25" t="s">
        <v>160</v>
      </c>
      <c r="L283" s="25"/>
      <c r="M283" s="25" t="s">
        <v>432</v>
      </c>
      <c r="N283" s="25"/>
      <c r="O283" s="25" t="s">
        <v>37</v>
      </c>
      <c r="P283" s="25"/>
      <c r="Q283" s="27">
        <v>1.32</v>
      </c>
      <c r="R283" s="25"/>
      <c r="S283" s="27">
        <f t="shared" si="8"/>
        <v>4010.5</v>
      </c>
    </row>
    <row r="284" spans="1:19" x14ac:dyDescent="0.25">
      <c r="A284" s="25"/>
      <c r="B284" s="25"/>
      <c r="C284" s="25"/>
      <c r="D284" s="25"/>
      <c r="E284" s="25" t="s">
        <v>106</v>
      </c>
      <c r="F284" s="25"/>
      <c r="G284" s="26">
        <v>42251</v>
      </c>
      <c r="H284" s="25"/>
      <c r="I284" s="25"/>
      <c r="J284" s="25"/>
      <c r="K284" s="25" t="s">
        <v>160</v>
      </c>
      <c r="L284" s="25"/>
      <c r="M284" s="25" t="s">
        <v>432</v>
      </c>
      <c r="N284" s="25"/>
      <c r="O284" s="25" t="s">
        <v>37</v>
      </c>
      <c r="P284" s="25"/>
      <c r="Q284" s="27">
        <v>1.32</v>
      </c>
      <c r="R284" s="25"/>
      <c r="S284" s="27">
        <f t="shared" si="8"/>
        <v>4011.82</v>
      </c>
    </row>
    <row r="285" spans="1:19" x14ac:dyDescent="0.25">
      <c r="A285" s="25"/>
      <c r="B285" s="25"/>
      <c r="C285" s="25"/>
      <c r="D285" s="25"/>
      <c r="E285" s="25" t="s">
        <v>106</v>
      </c>
      <c r="F285" s="25"/>
      <c r="G285" s="26">
        <v>42251</v>
      </c>
      <c r="H285" s="25"/>
      <c r="I285" s="25"/>
      <c r="J285" s="25"/>
      <c r="K285" s="25" t="s">
        <v>160</v>
      </c>
      <c r="L285" s="25"/>
      <c r="M285" s="25" t="s">
        <v>432</v>
      </c>
      <c r="N285" s="25"/>
      <c r="O285" s="25" t="s">
        <v>37</v>
      </c>
      <c r="P285" s="25"/>
      <c r="Q285" s="27">
        <v>1.32</v>
      </c>
      <c r="R285" s="25"/>
      <c r="S285" s="27">
        <f t="shared" si="8"/>
        <v>4013.14</v>
      </c>
    </row>
    <row r="286" spans="1:19" x14ac:dyDescent="0.25">
      <c r="A286" s="25"/>
      <c r="B286" s="25"/>
      <c r="C286" s="25"/>
      <c r="D286" s="25"/>
      <c r="E286" s="25" t="s">
        <v>106</v>
      </c>
      <c r="F286" s="25"/>
      <c r="G286" s="26">
        <v>42252</v>
      </c>
      <c r="H286" s="25"/>
      <c r="I286" s="25"/>
      <c r="J286" s="25"/>
      <c r="K286" s="25" t="s">
        <v>160</v>
      </c>
      <c r="L286" s="25"/>
      <c r="M286" s="25" t="s">
        <v>432</v>
      </c>
      <c r="N286" s="25"/>
      <c r="O286" s="25" t="s">
        <v>37</v>
      </c>
      <c r="P286" s="25"/>
      <c r="Q286" s="27">
        <v>1.32</v>
      </c>
      <c r="R286" s="25"/>
      <c r="S286" s="27">
        <f t="shared" si="8"/>
        <v>4014.46</v>
      </c>
    </row>
    <row r="287" spans="1:19" x14ac:dyDescent="0.25">
      <c r="A287" s="25"/>
      <c r="B287" s="25"/>
      <c r="C287" s="25"/>
      <c r="D287" s="25"/>
      <c r="E287" s="25" t="s">
        <v>106</v>
      </c>
      <c r="F287" s="25"/>
      <c r="G287" s="26">
        <v>42252</v>
      </c>
      <c r="H287" s="25"/>
      <c r="I287" s="25"/>
      <c r="J287" s="25"/>
      <c r="K287" s="25" t="s">
        <v>160</v>
      </c>
      <c r="L287" s="25"/>
      <c r="M287" s="25" t="s">
        <v>432</v>
      </c>
      <c r="N287" s="25"/>
      <c r="O287" s="25" t="s">
        <v>37</v>
      </c>
      <c r="P287" s="25"/>
      <c r="Q287" s="27">
        <v>1.32</v>
      </c>
      <c r="R287" s="25"/>
      <c r="S287" s="27">
        <f t="shared" si="8"/>
        <v>4015.78</v>
      </c>
    </row>
    <row r="288" spans="1:19" x14ac:dyDescent="0.25">
      <c r="A288" s="25"/>
      <c r="B288" s="25"/>
      <c r="C288" s="25"/>
      <c r="D288" s="25"/>
      <c r="E288" s="25" t="s">
        <v>106</v>
      </c>
      <c r="F288" s="25"/>
      <c r="G288" s="26">
        <v>42253</v>
      </c>
      <c r="H288" s="25"/>
      <c r="I288" s="25"/>
      <c r="J288" s="25"/>
      <c r="K288" s="25" t="s">
        <v>160</v>
      </c>
      <c r="L288" s="25"/>
      <c r="M288" s="25" t="s">
        <v>432</v>
      </c>
      <c r="N288" s="25"/>
      <c r="O288" s="25" t="s">
        <v>37</v>
      </c>
      <c r="P288" s="25"/>
      <c r="Q288" s="27">
        <v>1.23</v>
      </c>
      <c r="R288" s="25"/>
      <c r="S288" s="27">
        <f t="shared" si="8"/>
        <v>4017.01</v>
      </c>
    </row>
    <row r="289" spans="1:19" x14ac:dyDescent="0.25">
      <c r="A289" s="25"/>
      <c r="B289" s="25"/>
      <c r="C289" s="25"/>
      <c r="D289" s="25"/>
      <c r="E289" s="25" t="s">
        <v>106</v>
      </c>
      <c r="F289" s="25"/>
      <c r="G289" s="26">
        <v>42253</v>
      </c>
      <c r="H289" s="25"/>
      <c r="I289" s="25"/>
      <c r="J289" s="25"/>
      <c r="K289" s="25" t="s">
        <v>160</v>
      </c>
      <c r="L289" s="25"/>
      <c r="M289" s="25" t="s">
        <v>432</v>
      </c>
      <c r="N289" s="25"/>
      <c r="O289" s="25" t="s">
        <v>37</v>
      </c>
      <c r="P289" s="25"/>
      <c r="Q289" s="27">
        <v>1.32</v>
      </c>
      <c r="R289" s="25"/>
      <c r="S289" s="27">
        <f t="shared" si="8"/>
        <v>4018.33</v>
      </c>
    </row>
    <row r="290" spans="1:19" x14ac:dyDescent="0.25">
      <c r="A290" s="25"/>
      <c r="B290" s="25"/>
      <c r="C290" s="25"/>
      <c r="D290" s="25"/>
      <c r="E290" s="25" t="s">
        <v>106</v>
      </c>
      <c r="F290" s="25"/>
      <c r="G290" s="26">
        <v>42253</v>
      </c>
      <c r="H290" s="25"/>
      <c r="I290" s="25"/>
      <c r="J290" s="25"/>
      <c r="K290" s="25" t="s">
        <v>160</v>
      </c>
      <c r="L290" s="25"/>
      <c r="M290" s="25" t="s">
        <v>432</v>
      </c>
      <c r="N290" s="25"/>
      <c r="O290" s="25" t="s">
        <v>37</v>
      </c>
      <c r="P290" s="25"/>
      <c r="Q290" s="27">
        <v>1.23</v>
      </c>
      <c r="R290" s="25"/>
      <c r="S290" s="27">
        <f t="shared" si="8"/>
        <v>4019.56</v>
      </c>
    </row>
    <row r="291" spans="1:19" x14ac:dyDescent="0.25">
      <c r="A291" s="25"/>
      <c r="B291" s="25"/>
      <c r="C291" s="25"/>
      <c r="D291" s="25"/>
      <c r="E291" s="25" t="s">
        <v>106</v>
      </c>
      <c r="F291" s="25"/>
      <c r="G291" s="26">
        <v>42254</v>
      </c>
      <c r="H291" s="25"/>
      <c r="I291" s="25"/>
      <c r="J291" s="25"/>
      <c r="K291" s="25" t="s">
        <v>160</v>
      </c>
      <c r="L291" s="25"/>
      <c r="M291" s="25" t="s">
        <v>432</v>
      </c>
      <c r="N291" s="25"/>
      <c r="O291" s="25" t="s">
        <v>37</v>
      </c>
      <c r="P291" s="25"/>
      <c r="Q291" s="27">
        <v>1.32</v>
      </c>
      <c r="R291" s="25"/>
      <c r="S291" s="27">
        <f t="shared" si="8"/>
        <v>4020.88</v>
      </c>
    </row>
    <row r="292" spans="1:19" x14ac:dyDescent="0.25">
      <c r="A292" s="25"/>
      <c r="B292" s="25"/>
      <c r="C292" s="25"/>
      <c r="D292" s="25"/>
      <c r="E292" s="25" t="s">
        <v>106</v>
      </c>
      <c r="F292" s="25"/>
      <c r="G292" s="26">
        <v>42254</v>
      </c>
      <c r="H292" s="25"/>
      <c r="I292" s="25"/>
      <c r="J292" s="25"/>
      <c r="K292" s="25" t="s">
        <v>160</v>
      </c>
      <c r="L292" s="25"/>
      <c r="M292" s="25" t="s">
        <v>432</v>
      </c>
      <c r="N292" s="25"/>
      <c r="O292" s="25" t="s">
        <v>37</v>
      </c>
      <c r="P292" s="25"/>
      <c r="Q292" s="27">
        <v>1.32</v>
      </c>
      <c r="R292" s="25"/>
      <c r="S292" s="27">
        <f t="shared" si="8"/>
        <v>4022.2</v>
      </c>
    </row>
    <row r="293" spans="1:19" x14ac:dyDescent="0.25">
      <c r="A293" s="25"/>
      <c r="B293" s="25"/>
      <c r="C293" s="25"/>
      <c r="D293" s="25"/>
      <c r="E293" s="25" t="s">
        <v>106</v>
      </c>
      <c r="F293" s="25"/>
      <c r="G293" s="26">
        <v>42254</v>
      </c>
      <c r="H293" s="25"/>
      <c r="I293" s="25"/>
      <c r="J293" s="25"/>
      <c r="K293" s="25" t="s">
        <v>160</v>
      </c>
      <c r="L293" s="25"/>
      <c r="M293" s="25" t="s">
        <v>432</v>
      </c>
      <c r="N293" s="25"/>
      <c r="O293" s="25" t="s">
        <v>37</v>
      </c>
      <c r="P293" s="25"/>
      <c r="Q293" s="27">
        <v>1.32</v>
      </c>
      <c r="R293" s="25"/>
      <c r="S293" s="27">
        <f t="shared" si="8"/>
        <v>4023.52</v>
      </c>
    </row>
    <row r="294" spans="1:19" x14ac:dyDescent="0.25">
      <c r="A294" s="25"/>
      <c r="B294" s="25"/>
      <c r="C294" s="25"/>
      <c r="D294" s="25"/>
      <c r="E294" s="25" t="s">
        <v>106</v>
      </c>
      <c r="F294" s="25"/>
      <c r="G294" s="26">
        <v>42254</v>
      </c>
      <c r="H294" s="25"/>
      <c r="I294" s="25"/>
      <c r="J294" s="25"/>
      <c r="K294" s="25" t="s">
        <v>160</v>
      </c>
      <c r="L294" s="25"/>
      <c r="M294" s="25" t="s">
        <v>432</v>
      </c>
      <c r="N294" s="25"/>
      <c r="O294" s="25" t="s">
        <v>37</v>
      </c>
      <c r="P294" s="25"/>
      <c r="Q294" s="27">
        <v>1.32</v>
      </c>
      <c r="R294" s="25"/>
      <c r="S294" s="27">
        <f t="shared" si="8"/>
        <v>4024.84</v>
      </c>
    </row>
    <row r="295" spans="1:19" x14ac:dyDescent="0.25">
      <c r="A295" s="25"/>
      <c r="B295" s="25"/>
      <c r="C295" s="25"/>
      <c r="D295" s="25"/>
      <c r="E295" s="25" t="s">
        <v>106</v>
      </c>
      <c r="F295" s="25"/>
      <c r="G295" s="26">
        <v>42254</v>
      </c>
      <c r="H295" s="25"/>
      <c r="I295" s="25"/>
      <c r="J295" s="25"/>
      <c r="K295" s="25" t="s">
        <v>160</v>
      </c>
      <c r="L295" s="25"/>
      <c r="M295" s="25" t="s">
        <v>432</v>
      </c>
      <c r="N295" s="25"/>
      <c r="O295" s="25" t="s">
        <v>37</v>
      </c>
      <c r="P295" s="25"/>
      <c r="Q295" s="27">
        <v>1.32</v>
      </c>
      <c r="R295" s="25"/>
      <c r="S295" s="27">
        <f t="shared" si="8"/>
        <v>4026.16</v>
      </c>
    </row>
    <row r="296" spans="1:19" x14ac:dyDescent="0.25">
      <c r="A296" s="25"/>
      <c r="B296" s="25"/>
      <c r="C296" s="25"/>
      <c r="D296" s="25"/>
      <c r="E296" s="25" t="s">
        <v>106</v>
      </c>
      <c r="F296" s="25"/>
      <c r="G296" s="26">
        <v>42254</v>
      </c>
      <c r="H296" s="25"/>
      <c r="I296" s="25"/>
      <c r="J296" s="25"/>
      <c r="K296" s="25" t="s">
        <v>160</v>
      </c>
      <c r="L296" s="25"/>
      <c r="M296" s="25" t="s">
        <v>432</v>
      </c>
      <c r="N296" s="25"/>
      <c r="O296" s="25" t="s">
        <v>37</v>
      </c>
      <c r="P296" s="25"/>
      <c r="Q296" s="27">
        <v>1.32</v>
      </c>
      <c r="R296" s="25"/>
      <c r="S296" s="27">
        <f t="shared" si="8"/>
        <v>4027.48</v>
      </c>
    </row>
    <row r="297" spans="1:19" x14ac:dyDescent="0.25">
      <c r="A297" s="25"/>
      <c r="B297" s="25"/>
      <c r="C297" s="25"/>
      <c r="D297" s="25"/>
      <c r="E297" s="25" t="s">
        <v>106</v>
      </c>
      <c r="F297" s="25"/>
      <c r="G297" s="26">
        <v>42255</v>
      </c>
      <c r="H297" s="25"/>
      <c r="I297" s="25"/>
      <c r="J297" s="25"/>
      <c r="K297" s="25" t="s">
        <v>160</v>
      </c>
      <c r="L297" s="25"/>
      <c r="M297" s="25" t="s">
        <v>432</v>
      </c>
      <c r="N297" s="25"/>
      <c r="O297" s="25" t="s">
        <v>37</v>
      </c>
      <c r="P297" s="25"/>
      <c r="Q297" s="27">
        <v>1.32</v>
      </c>
      <c r="R297" s="25"/>
      <c r="S297" s="27">
        <f t="shared" si="8"/>
        <v>4028.8</v>
      </c>
    </row>
    <row r="298" spans="1:19" x14ac:dyDescent="0.25">
      <c r="A298" s="25"/>
      <c r="B298" s="25"/>
      <c r="C298" s="25"/>
      <c r="D298" s="25"/>
      <c r="E298" s="25" t="s">
        <v>106</v>
      </c>
      <c r="F298" s="25"/>
      <c r="G298" s="26">
        <v>42255</v>
      </c>
      <c r="H298" s="25"/>
      <c r="I298" s="25"/>
      <c r="J298" s="25"/>
      <c r="K298" s="25" t="s">
        <v>160</v>
      </c>
      <c r="L298" s="25"/>
      <c r="M298" s="25" t="s">
        <v>432</v>
      </c>
      <c r="N298" s="25"/>
      <c r="O298" s="25" t="s">
        <v>37</v>
      </c>
      <c r="P298" s="25"/>
      <c r="Q298" s="27">
        <v>1.32</v>
      </c>
      <c r="R298" s="25"/>
      <c r="S298" s="27">
        <f t="shared" si="8"/>
        <v>4030.12</v>
      </c>
    </row>
    <row r="299" spans="1:19" x14ac:dyDescent="0.25">
      <c r="A299" s="25"/>
      <c r="B299" s="25"/>
      <c r="C299" s="25"/>
      <c r="D299" s="25"/>
      <c r="E299" s="25" t="s">
        <v>106</v>
      </c>
      <c r="F299" s="25"/>
      <c r="G299" s="26">
        <v>42255</v>
      </c>
      <c r="H299" s="25"/>
      <c r="I299" s="25"/>
      <c r="J299" s="25"/>
      <c r="K299" s="25" t="s">
        <v>160</v>
      </c>
      <c r="L299" s="25"/>
      <c r="M299" s="25" t="s">
        <v>432</v>
      </c>
      <c r="N299" s="25"/>
      <c r="O299" s="25" t="s">
        <v>37</v>
      </c>
      <c r="P299" s="25"/>
      <c r="Q299" s="27">
        <v>1.32</v>
      </c>
      <c r="R299" s="25"/>
      <c r="S299" s="27">
        <f t="shared" si="8"/>
        <v>4031.44</v>
      </c>
    </row>
    <row r="300" spans="1:19" x14ac:dyDescent="0.25">
      <c r="A300" s="25"/>
      <c r="B300" s="25"/>
      <c r="C300" s="25"/>
      <c r="D300" s="25"/>
      <c r="E300" s="25" t="s">
        <v>106</v>
      </c>
      <c r="F300" s="25"/>
      <c r="G300" s="26">
        <v>42255</v>
      </c>
      <c r="H300" s="25"/>
      <c r="I300" s="25"/>
      <c r="J300" s="25"/>
      <c r="K300" s="25" t="s">
        <v>160</v>
      </c>
      <c r="L300" s="25"/>
      <c r="M300" s="25" t="s">
        <v>432</v>
      </c>
      <c r="N300" s="25"/>
      <c r="O300" s="25" t="s">
        <v>37</v>
      </c>
      <c r="P300" s="25"/>
      <c r="Q300" s="27">
        <v>1.32</v>
      </c>
      <c r="R300" s="25"/>
      <c r="S300" s="27">
        <f t="shared" si="8"/>
        <v>4032.76</v>
      </c>
    </row>
    <row r="301" spans="1:19" x14ac:dyDescent="0.25">
      <c r="A301" s="25"/>
      <c r="B301" s="25"/>
      <c r="C301" s="25"/>
      <c r="D301" s="25"/>
      <c r="E301" s="25" t="s">
        <v>104</v>
      </c>
      <c r="F301" s="25"/>
      <c r="G301" s="26">
        <v>42256</v>
      </c>
      <c r="H301" s="25"/>
      <c r="I301" s="25"/>
      <c r="J301" s="25"/>
      <c r="K301" s="25" t="s">
        <v>126</v>
      </c>
      <c r="L301" s="25"/>
      <c r="M301" s="25" t="s">
        <v>266</v>
      </c>
      <c r="N301" s="25"/>
      <c r="O301" s="25" t="s">
        <v>33</v>
      </c>
      <c r="P301" s="25"/>
      <c r="Q301" s="27">
        <v>17.37</v>
      </c>
      <c r="R301" s="25"/>
      <c r="S301" s="27">
        <f t="shared" si="8"/>
        <v>4050.13</v>
      </c>
    </row>
    <row r="302" spans="1:19" x14ac:dyDescent="0.25">
      <c r="A302" s="25"/>
      <c r="B302" s="25"/>
      <c r="C302" s="25"/>
      <c r="D302" s="25"/>
      <c r="E302" s="25" t="s">
        <v>106</v>
      </c>
      <c r="F302" s="25"/>
      <c r="G302" s="26">
        <v>42256</v>
      </c>
      <c r="H302" s="25"/>
      <c r="I302" s="25"/>
      <c r="J302" s="25"/>
      <c r="K302" s="25" t="s">
        <v>160</v>
      </c>
      <c r="L302" s="25"/>
      <c r="M302" s="25" t="s">
        <v>432</v>
      </c>
      <c r="N302" s="25"/>
      <c r="O302" s="25" t="s">
        <v>37</v>
      </c>
      <c r="P302" s="25"/>
      <c r="Q302" s="27">
        <v>1.32</v>
      </c>
      <c r="R302" s="25"/>
      <c r="S302" s="27">
        <f t="shared" si="8"/>
        <v>4051.45</v>
      </c>
    </row>
    <row r="303" spans="1:19" x14ac:dyDescent="0.25">
      <c r="A303" s="25"/>
      <c r="B303" s="25"/>
      <c r="C303" s="25"/>
      <c r="D303" s="25"/>
      <c r="E303" s="25" t="s">
        <v>106</v>
      </c>
      <c r="F303" s="25"/>
      <c r="G303" s="26">
        <v>42256</v>
      </c>
      <c r="H303" s="25"/>
      <c r="I303" s="25"/>
      <c r="J303" s="25"/>
      <c r="K303" s="25" t="s">
        <v>160</v>
      </c>
      <c r="L303" s="25"/>
      <c r="M303" s="25" t="s">
        <v>432</v>
      </c>
      <c r="N303" s="25"/>
      <c r="O303" s="25" t="s">
        <v>37</v>
      </c>
      <c r="P303" s="25"/>
      <c r="Q303" s="27">
        <v>1.32</v>
      </c>
      <c r="R303" s="25"/>
      <c r="S303" s="27">
        <f t="shared" si="8"/>
        <v>4052.77</v>
      </c>
    </row>
    <row r="304" spans="1:19" x14ac:dyDescent="0.25">
      <c r="A304" s="25"/>
      <c r="B304" s="25"/>
      <c r="C304" s="25"/>
      <c r="D304" s="25"/>
      <c r="E304" s="25" t="s">
        <v>106</v>
      </c>
      <c r="F304" s="25"/>
      <c r="G304" s="26">
        <v>42256</v>
      </c>
      <c r="H304" s="25"/>
      <c r="I304" s="25"/>
      <c r="J304" s="25"/>
      <c r="K304" s="25" t="s">
        <v>160</v>
      </c>
      <c r="L304" s="25"/>
      <c r="M304" s="25" t="s">
        <v>432</v>
      </c>
      <c r="N304" s="25"/>
      <c r="O304" s="25" t="s">
        <v>37</v>
      </c>
      <c r="P304" s="25"/>
      <c r="Q304" s="27">
        <v>1.32</v>
      </c>
      <c r="R304" s="25"/>
      <c r="S304" s="27">
        <f t="shared" si="8"/>
        <v>4054.09</v>
      </c>
    </row>
    <row r="305" spans="1:19" x14ac:dyDescent="0.25">
      <c r="A305" s="25"/>
      <c r="B305" s="25"/>
      <c r="C305" s="25"/>
      <c r="D305" s="25"/>
      <c r="E305" s="25" t="s">
        <v>106</v>
      </c>
      <c r="F305" s="25"/>
      <c r="G305" s="26">
        <v>42256</v>
      </c>
      <c r="H305" s="25"/>
      <c r="I305" s="25"/>
      <c r="J305" s="25"/>
      <c r="K305" s="25" t="s">
        <v>160</v>
      </c>
      <c r="L305" s="25"/>
      <c r="M305" s="25" t="s">
        <v>432</v>
      </c>
      <c r="N305" s="25"/>
      <c r="O305" s="25" t="s">
        <v>37</v>
      </c>
      <c r="P305" s="25"/>
      <c r="Q305" s="27">
        <v>1.23</v>
      </c>
      <c r="R305" s="25"/>
      <c r="S305" s="27">
        <f t="shared" si="8"/>
        <v>4055.32</v>
      </c>
    </row>
    <row r="306" spans="1:19" x14ac:dyDescent="0.25">
      <c r="A306" s="25"/>
      <c r="B306" s="25"/>
      <c r="C306" s="25"/>
      <c r="D306" s="25"/>
      <c r="E306" s="25" t="s">
        <v>106</v>
      </c>
      <c r="F306" s="25"/>
      <c r="G306" s="26">
        <v>42257</v>
      </c>
      <c r="H306" s="25"/>
      <c r="I306" s="25"/>
      <c r="J306" s="25"/>
      <c r="K306" s="25" t="s">
        <v>160</v>
      </c>
      <c r="L306" s="25"/>
      <c r="M306" s="25" t="s">
        <v>432</v>
      </c>
      <c r="N306" s="25"/>
      <c r="O306" s="25" t="s">
        <v>37</v>
      </c>
      <c r="P306" s="25"/>
      <c r="Q306" s="27">
        <v>1.32</v>
      </c>
      <c r="R306" s="25"/>
      <c r="S306" s="27">
        <f t="shared" si="8"/>
        <v>4056.64</v>
      </c>
    </row>
    <row r="307" spans="1:19" x14ac:dyDescent="0.25">
      <c r="A307" s="25"/>
      <c r="B307" s="25"/>
      <c r="C307" s="25"/>
      <c r="D307" s="25"/>
      <c r="E307" s="25" t="s">
        <v>106</v>
      </c>
      <c r="F307" s="25"/>
      <c r="G307" s="26">
        <v>42257</v>
      </c>
      <c r="H307" s="25"/>
      <c r="I307" s="25"/>
      <c r="J307" s="25"/>
      <c r="K307" s="25" t="s">
        <v>160</v>
      </c>
      <c r="L307" s="25"/>
      <c r="M307" s="25" t="s">
        <v>432</v>
      </c>
      <c r="N307" s="25"/>
      <c r="O307" s="25" t="s">
        <v>37</v>
      </c>
      <c r="P307" s="25"/>
      <c r="Q307" s="27">
        <v>1.32</v>
      </c>
      <c r="R307" s="25"/>
      <c r="S307" s="27">
        <f t="shared" si="8"/>
        <v>4057.96</v>
      </c>
    </row>
    <row r="308" spans="1:19" x14ac:dyDescent="0.25">
      <c r="A308" s="25"/>
      <c r="B308" s="25"/>
      <c r="C308" s="25"/>
      <c r="D308" s="25"/>
      <c r="E308" s="25" t="s">
        <v>106</v>
      </c>
      <c r="F308" s="25"/>
      <c r="G308" s="26">
        <v>42257</v>
      </c>
      <c r="H308" s="25"/>
      <c r="I308" s="25"/>
      <c r="J308" s="25"/>
      <c r="K308" s="25" t="s">
        <v>160</v>
      </c>
      <c r="L308" s="25"/>
      <c r="M308" s="25" t="s">
        <v>432</v>
      </c>
      <c r="N308" s="25"/>
      <c r="O308" s="25" t="s">
        <v>37</v>
      </c>
      <c r="P308" s="25"/>
      <c r="Q308" s="27">
        <v>1.32</v>
      </c>
      <c r="R308" s="25"/>
      <c r="S308" s="27">
        <f t="shared" si="8"/>
        <v>4059.28</v>
      </c>
    </row>
    <row r="309" spans="1:19" x14ac:dyDescent="0.25">
      <c r="A309" s="25"/>
      <c r="B309" s="25"/>
      <c r="C309" s="25"/>
      <c r="D309" s="25"/>
      <c r="E309" s="25" t="s">
        <v>106</v>
      </c>
      <c r="F309" s="25"/>
      <c r="G309" s="26">
        <v>42257</v>
      </c>
      <c r="H309" s="25"/>
      <c r="I309" s="25"/>
      <c r="J309" s="25"/>
      <c r="K309" s="25" t="s">
        <v>160</v>
      </c>
      <c r="L309" s="25"/>
      <c r="M309" s="25" t="s">
        <v>432</v>
      </c>
      <c r="N309" s="25"/>
      <c r="O309" s="25" t="s">
        <v>37</v>
      </c>
      <c r="P309" s="25"/>
      <c r="Q309" s="27">
        <v>1.32</v>
      </c>
      <c r="R309" s="25"/>
      <c r="S309" s="27">
        <f t="shared" si="8"/>
        <v>4060.6</v>
      </c>
    </row>
    <row r="310" spans="1:19" x14ac:dyDescent="0.25">
      <c r="A310" s="25"/>
      <c r="B310" s="25"/>
      <c r="C310" s="25"/>
      <c r="D310" s="25"/>
      <c r="E310" s="25" t="s">
        <v>106</v>
      </c>
      <c r="F310" s="25"/>
      <c r="G310" s="26">
        <v>42257</v>
      </c>
      <c r="H310" s="25"/>
      <c r="I310" s="25"/>
      <c r="J310" s="25"/>
      <c r="K310" s="25" t="s">
        <v>160</v>
      </c>
      <c r="L310" s="25"/>
      <c r="M310" s="25" t="s">
        <v>432</v>
      </c>
      <c r="N310" s="25"/>
      <c r="O310" s="25" t="s">
        <v>37</v>
      </c>
      <c r="P310" s="25"/>
      <c r="Q310" s="27">
        <v>1.32</v>
      </c>
      <c r="R310" s="25"/>
      <c r="S310" s="27">
        <f t="shared" si="8"/>
        <v>4061.92</v>
      </c>
    </row>
    <row r="311" spans="1:19" x14ac:dyDescent="0.25">
      <c r="A311" s="25"/>
      <c r="B311" s="25"/>
      <c r="C311" s="25"/>
      <c r="D311" s="25"/>
      <c r="E311" s="25" t="s">
        <v>104</v>
      </c>
      <c r="F311" s="25"/>
      <c r="G311" s="26">
        <v>42258</v>
      </c>
      <c r="H311" s="25"/>
      <c r="I311" s="25"/>
      <c r="J311" s="25"/>
      <c r="K311" s="25" t="s">
        <v>126</v>
      </c>
      <c r="L311" s="25"/>
      <c r="M311" s="25" t="s">
        <v>418</v>
      </c>
      <c r="N311" s="25"/>
      <c r="O311" s="25" t="s">
        <v>33</v>
      </c>
      <c r="P311" s="25"/>
      <c r="Q311" s="27">
        <v>179.01</v>
      </c>
      <c r="R311" s="25"/>
      <c r="S311" s="27">
        <f t="shared" si="8"/>
        <v>4240.93</v>
      </c>
    </row>
    <row r="312" spans="1:19" x14ac:dyDescent="0.25">
      <c r="A312" s="25"/>
      <c r="B312" s="25"/>
      <c r="C312" s="25"/>
      <c r="D312" s="25"/>
      <c r="E312" s="25" t="s">
        <v>104</v>
      </c>
      <c r="F312" s="25"/>
      <c r="G312" s="26">
        <v>42258</v>
      </c>
      <c r="H312" s="25"/>
      <c r="I312" s="25"/>
      <c r="J312" s="25"/>
      <c r="K312" s="25" t="s">
        <v>126</v>
      </c>
      <c r="L312" s="25"/>
      <c r="M312" s="25" t="s">
        <v>257</v>
      </c>
      <c r="N312" s="25"/>
      <c r="O312" s="25" t="s">
        <v>33</v>
      </c>
      <c r="P312" s="25"/>
      <c r="Q312" s="27">
        <v>85</v>
      </c>
      <c r="R312" s="25"/>
      <c r="S312" s="27">
        <f t="shared" si="8"/>
        <v>4325.93</v>
      </c>
    </row>
    <row r="313" spans="1:19" x14ac:dyDescent="0.25">
      <c r="A313" s="25"/>
      <c r="B313" s="25"/>
      <c r="C313" s="25"/>
      <c r="D313" s="25"/>
      <c r="E313" s="25" t="s">
        <v>106</v>
      </c>
      <c r="F313" s="25"/>
      <c r="G313" s="26">
        <v>42258</v>
      </c>
      <c r="H313" s="25"/>
      <c r="I313" s="25"/>
      <c r="J313" s="25"/>
      <c r="K313" s="25" t="s">
        <v>160</v>
      </c>
      <c r="L313" s="25"/>
      <c r="M313" s="25" t="s">
        <v>432</v>
      </c>
      <c r="N313" s="25"/>
      <c r="O313" s="25" t="s">
        <v>37</v>
      </c>
      <c r="P313" s="25"/>
      <c r="Q313" s="27">
        <v>1.32</v>
      </c>
      <c r="R313" s="25"/>
      <c r="S313" s="27">
        <f t="shared" si="8"/>
        <v>4327.25</v>
      </c>
    </row>
    <row r="314" spans="1:19" x14ac:dyDescent="0.25">
      <c r="A314" s="25"/>
      <c r="B314" s="25"/>
      <c r="C314" s="25"/>
      <c r="D314" s="25"/>
      <c r="E314" s="25" t="s">
        <v>106</v>
      </c>
      <c r="F314" s="25"/>
      <c r="G314" s="26">
        <v>42258</v>
      </c>
      <c r="H314" s="25"/>
      <c r="I314" s="25"/>
      <c r="J314" s="25"/>
      <c r="K314" s="25" t="s">
        <v>160</v>
      </c>
      <c r="L314" s="25"/>
      <c r="M314" s="25" t="s">
        <v>432</v>
      </c>
      <c r="N314" s="25"/>
      <c r="O314" s="25" t="s">
        <v>37</v>
      </c>
      <c r="P314" s="25"/>
      <c r="Q314" s="27">
        <v>1.32</v>
      </c>
      <c r="R314" s="25"/>
      <c r="S314" s="27">
        <f t="shared" si="8"/>
        <v>4328.57</v>
      </c>
    </row>
    <row r="315" spans="1:19" x14ac:dyDescent="0.25">
      <c r="A315" s="25"/>
      <c r="B315" s="25"/>
      <c r="C315" s="25"/>
      <c r="D315" s="25"/>
      <c r="E315" s="25" t="s">
        <v>106</v>
      </c>
      <c r="F315" s="25"/>
      <c r="G315" s="26">
        <v>42258</v>
      </c>
      <c r="H315" s="25"/>
      <c r="I315" s="25"/>
      <c r="J315" s="25"/>
      <c r="K315" s="25" t="s">
        <v>160</v>
      </c>
      <c r="L315" s="25"/>
      <c r="M315" s="25" t="s">
        <v>432</v>
      </c>
      <c r="N315" s="25"/>
      <c r="O315" s="25" t="s">
        <v>37</v>
      </c>
      <c r="P315" s="25"/>
      <c r="Q315" s="27">
        <v>1.23</v>
      </c>
      <c r="R315" s="25"/>
      <c r="S315" s="27">
        <f t="shared" si="8"/>
        <v>4329.8</v>
      </c>
    </row>
    <row r="316" spans="1:19" x14ac:dyDescent="0.25">
      <c r="A316" s="25"/>
      <c r="B316" s="25"/>
      <c r="C316" s="25"/>
      <c r="D316" s="25"/>
      <c r="E316" s="25" t="s">
        <v>106</v>
      </c>
      <c r="F316" s="25"/>
      <c r="G316" s="26">
        <v>42259</v>
      </c>
      <c r="H316" s="25"/>
      <c r="I316" s="25"/>
      <c r="J316" s="25"/>
      <c r="K316" s="25" t="s">
        <v>160</v>
      </c>
      <c r="L316" s="25"/>
      <c r="M316" s="25" t="s">
        <v>432</v>
      </c>
      <c r="N316" s="25"/>
      <c r="O316" s="25" t="s">
        <v>37</v>
      </c>
      <c r="P316" s="25"/>
      <c r="Q316" s="27">
        <v>1.32</v>
      </c>
      <c r="R316" s="25"/>
      <c r="S316" s="27">
        <f t="shared" si="8"/>
        <v>4331.12</v>
      </c>
    </row>
    <row r="317" spans="1:19" x14ac:dyDescent="0.25">
      <c r="A317" s="25"/>
      <c r="B317" s="25"/>
      <c r="C317" s="25"/>
      <c r="D317" s="25"/>
      <c r="E317" s="25" t="s">
        <v>106</v>
      </c>
      <c r="F317" s="25"/>
      <c r="G317" s="26">
        <v>42260</v>
      </c>
      <c r="H317" s="25"/>
      <c r="I317" s="25"/>
      <c r="J317" s="25"/>
      <c r="K317" s="25" t="s">
        <v>160</v>
      </c>
      <c r="L317" s="25"/>
      <c r="M317" s="25" t="s">
        <v>432</v>
      </c>
      <c r="N317" s="25"/>
      <c r="O317" s="25" t="s">
        <v>37</v>
      </c>
      <c r="P317" s="25"/>
      <c r="Q317" s="27">
        <v>1.23</v>
      </c>
      <c r="R317" s="25"/>
      <c r="S317" s="27">
        <f t="shared" si="8"/>
        <v>4332.3500000000004</v>
      </c>
    </row>
    <row r="318" spans="1:19" x14ac:dyDescent="0.25">
      <c r="A318" s="25"/>
      <c r="B318" s="25"/>
      <c r="C318" s="25"/>
      <c r="D318" s="25"/>
      <c r="E318" s="25" t="s">
        <v>106</v>
      </c>
      <c r="F318" s="25"/>
      <c r="G318" s="26">
        <v>42267</v>
      </c>
      <c r="H318" s="25"/>
      <c r="I318" s="25"/>
      <c r="J318" s="25"/>
      <c r="K318" s="25" t="s">
        <v>160</v>
      </c>
      <c r="L318" s="25"/>
      <c r="M318" s="25" t="s">
        <v>432</v>
      </c>
      <c r="N318" s="25"/>
      <c r="O318" s="25" t="s">
        <v>37</v>
      </c>
      <c r="P318" s="25"/>
      <c r="Q318" s="27">
        <v>1.32</v>
      </c>
      <c r="R318" s="25"/>
      <c r="S318" s="27">
        <f t="shared" si="8"/>
        <v>4333.67</v>
      </c>
    </row>
    <row r="319" spans="1:19" x14ac:dyDescent="0.25">
      <c r="A319" s="25"/>
      <c r="B319" s="25"/>
      <c r="C319" s="25"/>
      <c r="D319" s="25"/>
      <c r="E319" s="25" t="s">
        <v>106</v>
      </c>
      <c r="F319" s="25"/>
      <c r="G319" s="26">
        <v>42267</v>
      </c>
      <c r="H319" s="25"/>
      <c r="I319" s="25"/>
      <c r="J319" s="25"/>
      <c r="K319" s="25" t="s">
        <v>160</v>
      </c>
      <c r="L319" s="25"/>
      <c r="M319" s="25" t="s">
        <v>431</v>
      </c>
      <c r="N319" s="25"/>
      <c r="O319" s="25" t="s">
        <v>37</v>
      </c>
      <c r="P319" s="25"/>
      <c r="Q319" s="27">
        <v>5.18</v>
      </c>
      <c r="R319" s="25"/>
      <c r="S319" s="27">
        <f t="shared" si="8"/>
        <v>4338.8500000000004</v>
      </c>
    </row>
    <row r="320" spans="1:19" x14ac:dyDescent="0.25">
      <c r="A320" s="25"/>
      <c r="B320" s="25"/>
      <c r="C320" s="25"/>
      <c r="D320" s="25"/>
      <c r="E320" s="25" t="s">
        <v>104</v>
      </c>
      <c r="F320" s="25"/>
      <c r="G320" s="26">
        <v>42268</v>
      </c>
      <c r="H320" s="25"/>
      <c r="I320" s="25"/>
      <c r="J320" s="25"/>
      <c r="K320" s="25" t="s">
        <v>126</v>
      </c>
      <c r="L320" s="25"/>
      <c r="M320" s="25" t="s">
        <v>266</v>
      </c>
      <c r="N320" s="25"/>
      <c r="O320" s="25" t="s">
        <v>33</v>
      </c>
      <c r="P320" s="25"/>
      <c r="Q320" s="27">
        <v>4.3499999999999996</v>
      </c>
      <c r="R320" s="25"/>
      <c r="S320" s="27">
        <f t="shared" si="8"/>
        <v>4343.2</v>
      </c>
    </row>
    <row r="321" spans="1:19" x14ac:dyDescent="0.25">
      <c r="A321" s="25"/>
      <c r="B321" s="25"/>
      <c r="C321" s="25"/>
      <c r="D321" s="25"/>
      <c r="E321" s="25" t="s">
        <v>106</v>
      </c>
      <c r="F321" s="25"/>
      <c r="G321" s="26">
        <v>42268</v>
      </c>
      <c r="H321" s="25"/>
      <c r="I321" s="25"/>
      <c r="J321" s="25"/>
      <c r="K321" s="25" t="s">
        <v>160</v>
      </c>
      <c r="L321" s="25"/>
      <c r="M321" s="25" t="s">
        <v>431</v>
      </c>
      <c r="N321" s="25"/>
      <c r="O321" s="25" t="s">
        <v>37</v>
      </c>
      <c r="P321" s="25"/>
      <c r="Q321" s="27">
        <v>5.18</v>
      </c>
      <c r="R321" s="25"/>
      <c r="S321" s="27">
        <f t="shared" si="8"/>
        <v>4348.38</v>
      </c>
    </row>
    <row r="322" spans="1:19" ht="15.75" thickBot="1" x14ac:dyDescent="0.3">
      <c r="A322" s="25"/>
      <c r="B322" s="25"/>
      <c r="C322" s="25"/>
      <c r="D322" s="25"/>
      <c r="E322" s="25" t="s">
        <v>104</v>
      </c>
      <c r="F322" s="25"/>
      <c r="G322" s="26">
        <v>42271</v>
      </c>
      <c r="H322" s="25"/>
      <c r="I322" s="25"/>
      <c r="J322" s="25"/>
      <c r="K322" s="25" t="s">
        <v>126</v>
      </c>
      <c r="L322" s="25"/>
      <c r="M322" s="25" t="s">
        <v>266</v>
      </c>
      <c r="N322" s="25"/>
      <c r="O322" s="25" t="s">
        <v>33</v>
      </c>
      <c r="P322" s="25"/>
      <c r="Q322" s="28">
        <v>57.09</v>
      </c>
      <c r="R322" s="25"/>
      <c r="S322" s="28">
        <f t="shared" si="8"/>
        <v>4405.47</v>
      </c>
    </row>
    <row r="323" spans="1:19" x14ac:dyDescent="0.25">
      <c r="A323" s="25"/>
      <c r="B323" s="25" t="s">
        <v>98</v>
      </c>
      <c r="C323" s="25"/>
      <c r="D323" s="25"/>
      <c r="E323" s="25"/>
      <c r="F323" s="25"/>
      <c r="G323" s="26"/>
      <c r="H323" s="25"/>
      <c r="I323" s="25"/>
      <c r="J323" s="25"/>
      <c r="K323" s="25"/>
      <c r="L323" s="25"/>
      <c r="M323" s="25"/>
      <c r="N323" s="25"/>
      <c r="O323" s="25"/>
      <c r="P323" s="25"/>
      <c r="Q323" s="27">
        <f>ROUND(SUM(Q279:Q322),5)</f>
        <v>428.93</v>
      </c>
      <c r="R323" s="25"/>
      <c r="S323" s="27">
        <f>S322</f>
        <v>4405.47</v>
      </c>
    </row>
    <row r="324" spans="1:19" ht="30" customHeight="1" x14ac:dyDescent="0.25">
      <c r="A324" s="22"/>
      <c r="B324" s="22" t="s">
        <v>219</v>
      </c>
      <c r="C324" s="22"/>
      <c r="D324" s="22"/>
      <c r="E324" s="22"/>
      <c r="F324" s="22"/>
      <c r="G324" s="24"/>
      <c r="H324" s="22"/>
      <c r="I324" s="22"/>
      <c r="J324" s="22"/>
      <c r="K324" s="22"/>
      <c r="L324" s="22"/>
      <c r="M324" s="22"/>
      <c r="N324" s="22"/>
      <c r="O324" s="22"/>
      <c r="P324" s="22"/>
      <c r="Q324" s="23"/>
      <c r="R324" s="22"/>
      <c r="S324" s="23">
        <v>2840</v>
      </c>
    </row>
    <row r="325" spans="1:19" x14ac:dyDescent="0.25">
      <c r="A325" s="25"/>
      <c r="B325" s="25" t="s">
        <v>220</v>
      </c>
      <c r="C325" s="25"/>
      <c r="D325" s="25"/>
      <c r="E325" s="25"/>
      <c r="F325" s="25"/>
      <c r="G325" s="26"/>
      <c r="H325" s="25"/>
      <c r="I325" s="25"/>
      <c r="J325" s="25"/>
      <c r="K325" s="25"/>
      <c r="L325" s="25"/>
      <c r="M325" s="25"/>
      <c r="N325" s="25"/>
      <c r="O325" s="25"/>
      <c r="P325" s="25"/>
      <c r="Q325" s="27"/>
      <c r="R325" s="25"/>
      <c r="S325" s="27">
        <f>S324</f>
        <v>2840</v>
      </c>
    </row>
    <row r="326" spans="1:19" ht="30" customHeight="1" x14ac:dyDescent="0.25">
      <c r="A326" s="22"/>
      <c r="B326" s="22" t="s">
        <v>99</v>
      </c>
      <c r="C326" s="22"/>
      <c r="D326" s="22"/>
      <c r="E326" s="22"/>
      <c r="F326" s="22"/>
      <c r="G326" s="24"/>
      <c r="H326" s="22"/>
      <c r="I326" s="22"/>
      <c r="J326" s="22"/>
      <c r="K326" s="22"/>
      <c r="L326" s="22"/>
      <c r="M326" s="22"/>
      <c r="N326" s="22"/>
      <c r="O326" s="22"/>
      <c r="P326" s="22"/>
      <c r="Q326" s="23"/>
      <c r="R326" s="22"/>
      <c r="S326" s="23">
        <v>1500</v>
      </c>
    </row>
    <row r="327" spans="1:19" x14ac:dyDescent="0.25">
      <c r="A327" s="25"/>
      <c r="B327" s="25" t="s">
        <v>100</v>
      </c>
      <c r="C327" s="25"/>
      <c r="D327" s="25"/>
      <c r="E327" s="25"/>
      <c r="F327" s="25"/>
      <c r="G327" s="26"/>
      <c r="H327" s="25"/>
      <c r="I327" s="25"/>
      <c r="J327" s="25"/>
      <c r="K327" s="25"/>
      <c r="L327" s="25"/>
      <c r="M327" s="25"/>
      <c r="N327" s="25"/>
      <c r="O327" s="25"/>
      <c r="P327" s="25"/>
      <c r="Q327" s="27"/>
      <c r="R327" s="25"/>
      <c r="S327" s="27">
        <f>S326</f>
        <v>1500</v>
      </c>
    </row>
    <row r="328" spans="1:19" ht="30" customHeight="1" x14ac:dyDescent="0.25">
      <c r="A328" s="22"/>
      <c r="B328" s="22" t="s">
        <v>373</v>
      </c>
      <c r="C328" s="22"/>
      <c r="D328" s="22"/>
      <c r="E328" s="22"/>
      <c r="F328" s="22"/>
      <c r="G328" s="24"/>
      <c r="H328" s="22"/>
      <c r="I328" s="22"/>
      <c r="J328" s="22"/>
      <c r="K328" s="22"/>
      <c r="L328" s="22"/>
      <c r="M328" s="22"/>
      <c r="N328" s="22"/>
      <c r="O328" s="22"/>
      <c r="P328" s="22"/>
      <c r="Q328" s="23"/>
      <c r="R328" s="22"/>
      <c r="S328" s="23">
        <v>13861.26</v>
      </c>
    </row>
    <row r="329" spans="1:19" x14ac:dyDescent="0.25">
      <c r="A329" s="25"/>
      <c r="B329" s="25"/>
      <c r="C329" s="25"/>
      <c r="D329" s="25"/>
      <c r="E329" s="25" t="s">
        <v>104</v>
      </c>
      <c r="F329" s="25"/>
      <c r="G329" s="26">
        <v>42255</v>
      </c>
      <c r="H329" s="25"/>
      <c r="I329" s="25"/>
      <c r="J329" s="25"/>
      <c r="K329" s="25" t="s">
        <v>382</v>
      </c>
      <c r="L329" s="25"/>
      <c r="M329" s="25" t="s">
        <v>413</v>
      </c>
      <c r="N329" s="25"/>
      <c r="O329" s="25" t="s">
        <v>33</v>
      </c>
      <c r="P329" s="25"/>
      <c r="Q329" s="27">
        <v>6900</v>
      </c>
      <c r="R329" s="25"/>
      <c r="S329" s="27">
        <f>ROUND(S328+Q329,5)</f>
        <v>20761.259999999998</v>
      </c>
    </row>
    <row r="330" spans="1:19" x14ac:dyDescent="0.25">
      <c r="A330" s="25"/>
      <c r="B330" s="25"/>
      <c r="C330" s="25"/>
      <c r="D330" s="25"/>
      <c r="E330" s="25" t="s">
        <v>104</v>
      </c>
      <c r="F330" s="25"/>
      <c r="G330" s="26">
        <v>42255</v>
      </c>
      <c r="H330" s="25"/>
      <c r="I330" s="25"/>
      <c r="J330" s="25"/>
      <c r="K330" s="25" t="s">
        <v>457</v>
      </c>
      <c r="L330" s="25"/>
      <c r="M330" s="25" t="s">
        <v>482</v>
      </c>
      <c r="N330" s="25"/>
      <c r="O330" s="25" t="s">
        <v>33</v>
      </c>
      <c r="P330" s="25"/>
      <c r="Q330" s="27">
        <v>20</v>
      </c>
      <c r="R330" s="25"/>
      <c r="S330" s="27">
        <f>ROUND(S329+Q330,5)</f>
        <v>20781.259999999998</v>
      </c>
    </row>
    <row r="331" spans="1:19" ht="15.75" thickBot="1" x14ac:dyDescent="0.3">
      <c r="A331" s="25"/>
      <c r="B331" s="25"/>
      <c r="C331" s="25"/>
      <c r="D331" s="25"/>
      <c r="E331" s="25" t="s">
        <v>104</v>
      </c>
      <c r="F331" s="25"/>
      <c r="G331" s="26">
        <v>42277</v>
      </c>
      <c r="H331" s="25"/>
      <c r="I331" s="25" t="s">
        <v>492</v>
      </c>
      <c r="J331" s="25"/>
      <c r="K331" s="25" t="s">
        <v>515</v>
      </c>
      <c r="L331" s="25"/>
      <c r="M331" s="25" t="s">
        <v>572</v>
      </c>
      <c r="N331" s="25"/>
      <c r="O331" s="25" t="s">
        <v>33</v>
      </c>
      <c r="P331" s="25"/>
      <c r="Q331" s="28">
        <v>20000</v>
      </c>
      <c r="R331" s="25"/>
      <c r="S331" s="28">
        <f>ROUND(S330+Q331,5)</f>
        <v>40781.26</v>
      </c>
    </row>
    <row r="332" spans="1:19" x14ac:dyDescent="0.25">
      <c r="A332" s="25"/>
      <c r="B332" s="25" t="s">
        <v>374</v>
      </c>
      <c r="C332" s="25"/>
      <c r="D332" s="25"/>
      <c r="E332" s="25"/>
      <c r="F332" s="25"/>
      <c r="G332" s="26"/>
      <c r="H332" s="25"/>
      <c r="I332" s="25"/>
      <c r="J332" s="25"/>
      <c r="K332" s="25"/>
      <c r="L332" s="25"/>
      <c r="M332" s="25"/>
      <c r="N332" s="25"/>
      <c r="O332" s="25"/>
      <c r="P332" s="25"/>
      <c r="Q332" s="27">
        <v>26920</v>
      </c>
      <c r="R332" s="25"/>
      <c r="S332" s="27">
        <v>40781.26</v>
      </c>
    </row>
    <row r="333" spans="1:19" ht="30" customHeight="1" x14ac:dyDescent="0.25">
      <c r="A333" s="22"/>
      <c r="B333" s="22" t="s">
        <v>101</v>
      </c>
      <c r="C333" s="22"/>
      <c r="D333" s="22"/>
      <c r="E333" s="22"/>
      <c r="F333" s="22"/>
      <c r="G333" s="24"/>
      <c r="H333" s="22"/>
      <c r="I333" s="22"/>
      <c r="J333" s="22"/>
      <c r="K333" s="22"/>
      <c r="L333" s="22"/>
      <c r="M333" s="22"/>
      <c r="N333" s="22"/>
      <c r="O333" s="22"/>
      <c r="P333" s="22"/>
      <c r="Q333" s="23"/>
      <c r="R333" s="22"/>
      <c r="S333" s="23">
        <v>20</v>
      </c>
    </row>
    <row r="334" spans="1:19" ht="15.75" thickBot="1" x14ac:dyDescent="0.3">
      <c r="A334" s="25"/>
      <c r="B334" s="25" t="s">
        <v>102</v>
      </c>
      <c r="C334" s="25"/>
      <c r="D334" s="25"/>
      <c r="E334" s="25"/>
      <c r="F334" s="25"/>
      <c r="G334" s="26"/>
      <c r="H334" s="25"/>
      <c r="I334" s="25"/>
      <c r="J334" s="25"/>
      <c r="K334" s="25"/>
      <c r="L334" s="25"/>
      <c r="M334" s="25"/>
      <c r="N334" s="25"/>
      <c r="O334" s="25"/>
      <c r="P334" s="25"/>
      <c r="Q334" s="29"/>
      <c r="R334" s="25"/>
      <c r="S334" s="29">
        <f>S333</f>
        <v>20</v>
      </c>
    </row>
    <row r="335" spans="1:19" s="33" customFormat="1" ht="30" customHeight="1" thickBot="1" x14ac:dyDescent="0.25">
      <c r="A335" s="22" t="s">
        <v>103</v>
      </c>
      <c r="B335" s="22"/>
      <c r="C335" s="22"/>
      <c r="D335" s="22"/>
      <c r="E335" s="22"/>
      <c r="F335" s="22"/>
      <c r="G335" s="24"/>
      <c r="H335" s="22"/>
      <c r="I335" s="22"/>
      <c r="J335" s="22"/>
      <c r="K335" s="22"/>
      <c r="L335" s="22"/>
      <c r="M335" s="22"/>
      <c r="N335" s="22"/>
      <c r="O335" s="22"/>
      <c r="P335" s="22"/>
      <c r="Q335" s="32">
        <f>ROUND(Q43+Q45+Q85+Q103+Q105+Q107+Q109+Q111+Q117+Q120+Q122+Q124+Q126+Q128+Q130+Q132+Q149+SUM(Q153:Q154)+Q165+Q167+Q204+Q209+Q228+Q232+Q251+Q258+Q265+Q278+Q323+Q325+Q327+Q332+Q334,5)</f>
        <v>0</v>
      </c>
      <c r="R335" s="22"/>
      <c r="S335" s="32">
        <f>ROUND(S43+S45+S85+S103+S105+S107+S109+S111+S117+S120+S122+S124+S126+S128+S130+S132+S149+SUM(S153:S154)+S165+S167+S204+S209+S228+S232+S251+S258+S265+S278+S323+S325+S327+S332+S334,5)</f>
        <v>0</v>
      </c>
    </row>
    <row r="336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10:56 PM
&amp;"Arial,Bold"&amp;8 01/07/16
&amp;"Arial,Bold"&amp;8 Accrual Basis&amp;C&amp;"Arial,Bold"&amp;12 ICSB - International Council for Small Business
&amp;"Arial,Bold"&amp;14 General Ledger
&amp;"Arial,Bold"&amp;10 As of September 30,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7169" r:id="rId4" name="FILTER"/>
      </mc:Fallback>
    </mc:AlternateContent>
    <mc:AlternateContent xmlns:mc="http://schemas.openxmlformats.org/markup-compatibility/2006">
      <mc:Choice Requires="x14">
        <control shapeId="71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7170" r:id="rId6" name="HEAD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S271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7" customWidth="1"/>
    <col min="4" max="4" width="32.5703125" style="37" customWidth="1"/>
    <col min="5" max="5" width="9.42578125" style="37" bestFit="1" customWidth="1"/>
    <col min="6" max="6" width="2.28515625" style="37" customWidth="1"/>
    <col min="7" max="7" width="8.7109375" style="37" bestFit="1" customWidth="1"/>
    <col min="8" max="8" width="2.28515625" style="37" customWidth="1"/>
    <col min="9" max="9" width="5.28515625" style="37" bestFit="1" customWidth="1"/>
    <col min="10" max="10" width="2.28515625" style="37" customWidth="1"/>
    <col min="11" max="11" width="30.28515625" style="37" bestFit="1" customWidth="1"/>
    <col min="12" max="12" width="2.28515625" style="37" customWidth="1"/>
    <col min="13" max="13" width="30.7109375" style="37" customWidth="1"/>
    <col min="14" max="14" width="2.28515625" style="37" customWidth="1"/>
    <col min="15" max="15" width="30.7109375" style="37" customWidth="1"/>
    <col min="16" max="16" width="2.28515625" style="37" customWidth="1"/>
    <col min="17" max="17" width="8.42578125" style="37" bestFit="1" customWidth="1"/>
    <col min="18" max="18" width="2.28515625" style="37" customWidth="1"/>
    <col min="19" max="19" width="9.28515625" style="37" bestFit="1" customWidth="1"/>
  </cols>
  <sheetData>
    <row r="1" spans="1:19" s="36" customFormat="1" ht="15.75" thickBot="1" x14ac:dyDescent="0.3">
      <c r="A1" s="34"/>
      <c r="B1" s="34"/>
      <c r="C1" s="34"/>
      <c r="D1" s="34"/>
      <c r="E1" s="35" t="s">
        <v>25</v>
      </c>
      <c r="F1" s="34"/>
      <c r="G1" s="35" t="s">
        <v>26</v>
      </c>
      <c r="H1" s="34"/>
      <c r="I1" s="35" t="s">
        <v>27</v>
      </c>
      <c r="J1" s="34"/>
      <c r="K1" s="35" t="s">
        <v>28</v>
      </c>
      <c r="L1" s="34"/>
      <c r="M1" s="35" t="s">
        <v>29</v>
      </c>
      <c r="N1" s="34"/>
      <c r="O1" s="35" t="s">
        <v>30</v>
      </c>
      <c r="P1" s="34"/>
      <c r="Q1" s="35" t="s">
        <v>31</v>
      </c>
      <c r="R1" s="34"/>
      <c r="S1" s="35" t="s">
        <v>32</v>
      </c>
    </row>
    <row r="2" spans="1:19" ht="15.75" thickTop="1" x14ac:dyDescent="0.25">
      <c r="A2" s="22"/>
      <c r="B2" s="22" t="s">
        <v>33</v>
      </c>
      <c r="C2" s="22"/>
      <c r="D2" s="22"/>
      <c r="E2" s="22"/>
      <c r="F2" s="22"/>
      <c r="G2" s="24"/>
      <c r="H2" s="22"/>
      <c r="I2" s="22"/>
      <c r="J2" s="22"/>
      <c r="K2" s="22"/>
      <c r="L2" s="22"/>
      <c r="M2" s="22"/>
      <c r="N2" s="22"/>
      <c r="O2" s="22"/>
      <c r="P2" s="22"/>
      <c r="Q2" s="23"/>
      <c r="R2" s="22"/>
      <c r="S2" s="23">
        <v>85840.05</v>
      </c>
    </row>
    <row r="3" spans="1:19" x14ac:dyDescent="0.25">
      <c r="A3" s="25"/>
      <c r="B3" s="25"/>
      <c r="C3" s="25"/>
      <c r="D3" s="25"/>
      <c r="E3" s="25" t="s">
        <v>104</v>
      </c>
      <c r="F3" s="25"/>
      <c r="G3" s="26">
        <v>42282</v>
      </c>
      <c r="H3" s="25"/>
      <c r="I3" s="25"/>
      <c r="J3" s="25"/>
      <c r="K3" s="25" t="s">
        <v>507</v>
      </c>
      <c r="L3" s="25"/>
      <c r="M3" s="25" t="s">
        <v>558</v>
      </c>
      <c r="N3" s="25"/>
      <c r="O3" s="25" t="s">
        <v>82</v>
      </c>
      <c r="P3" s="25"/>
      <c r="Q3" s="27">
        <v>-199</v>
      </c>
      <c r="R3" s="25"/>
      <c r="S3" s="27">
        <f t="shared" ref="S3:S34" si="0">ROUND(S2+Q3,5)</f>
        <v>85641.05</v>
      </c>
    </row>
    <row r="4" spans="1:19" x14ac:dyDescent="0.25">
      <c r="A4" s="25"/>
      <c r="B4" s="25"/>
      <c r="C4" s="25"/>
      <c r="D4" s="25"/>
      <c r="E4" s="25" t="s">
        <v>104</v>
      </c>
      <c r="F4" s="25"/>
      <c r="G4" s="26">
        <v>42284</v>
      </c>
      <c r="H4" s="25"/>
      <c r="I4" s="25"/>
      <c r="J4" s="25"/>
      <c r="K4" s="25" t="s">
        <v>125</v>
      </c>
      <c r="L4" s="25"/>
      <c r="M4" s="25" t="s">
        <v>566</v>
      </c>
      <c r="N4" s="25"/>
      <c r="O4" s="25" t="s">
        <v>95</v>
      </c>
      <c r="P4" s="25"/>
      <c r="Q4" s="27">
        <v>-29.98</v>
      </c>
      <c r="R4" s="25"/>
      <c r="S4" s="27">
        <f t="shared" si="0"/>
        <v>85611.07</v>
      </c>
    </row>
    <row r="5" spans="1:19" x14ac:dyDescent="0.25">
      <c r="A5" s="25"/>
      <c r="B5" s="25"/>
      <c r="C5" s="25"/>
      <c r="D5" s="25"/>
      <c r="E5" s="25" t="s">
        <v>104</v>
      </c>
      <c r="F5" s="25"/>
      <c r="G5" s="26">
        <v>42284</v>
      </c>
      <c r="H5" s="25"/>
      <c r="I5" s="25"/>
      <c r="J5" s="25"/>
      <c r="K5" s="25" t="s">
        <v>122</v>
      </c>
      <c r="L5" s="25"/>
      <c r="M5" s="25" t="s">
        <v>163</v>
      </c>
      <c r="N5" s="25"/>
      <c r="O5" s="25" t="s">
        <v>95</v>
      </c>
      <c r="P5" s="25"/>
      <c r="Q5" s="27">
        <v>-10</v>
      </c>
      <c r="R5" s="25"/>
      <c r="S5" s="27">
        <f t="shared" si="0"/>
        <v>85601.07</v>
      </c>
    </row>
    <row r="6" spans="1:19" x14ac:dyDescent="0.25">
      <c r="A6" s="25"/>
      <c r="B6" s="25"/>
      <c r="C6" s="25"/>
      <c r="D6" s="25"/>
      <c r="E6" s="25" t="s">
        <v>104</v>
      </c>
      <c r="F6" s="25"/>
      <c r="G6" s="26">
        <v>42285</v>
      </c>
      <c r="H6" s="25"/>
      <c r="I6" s="25"/>
      <c r="J6" s="25"/>
      <c r="K6" s="25" t="s">
        <v>594</v>
      </c>
      <c r="L6" s="25"/>
      <c r="M6" s="25" t="s">
        <v>632</v>
      </c>
      <c r="N6" s="25"/>
      <c r="O6" s="25" t="s">
        <v>219</v>
      </c>
      <c r="P6" s="25"/>
      <c r="Q6" s="27">
        <v>-750</v>
      </c>
      <c r="R6" s="25"/>
      <c r="S6" s="27">
        <f t="shared" si="0"/>
        <v>84851.07</v>
      </c>
    </row>
    <row r="7" spans="1:19" x14ac:dyDescent="0.25">
      <c r="A7" s="25"/>
      <c r="B7" s="25"/>
      <c r="C7" s="25"/>
      <c r="D7" s="25"/>
      <c r="E7" s="25" t="s">
        <v>104</v>
      </c>
      <c r="F7" s="25"/>
      <c r="G7" s="26">
        <v>42285</v>
      </c>
      <c r="H7" s="25"/>
      <c r="I7" s="25"/>
      <c r="J7" s="25"/>
      <c r="K7" s="25" t="s">
        <v>595</v>
      </c>
      <c r="L7" s="25"/>
      <c r="M7" s="25" t="s">
        <v>633</v>
      </c>
      <c r="N7" s="25"/>
      <c r="O7" s="25" t="s">
        <v>219</v>
      </c>
      <c r="P7" s="25"/>
      <c r="Q7" s="27">
        <v>-4500</v>
      </c>
      <c r="R7" s="25"/>
      <c r="S7" s="27">
        <f t="shared" si="0"/>
        <v>80351.070000000007</v>
      </c>
    </row>
    <row r="8" spans="1:19" x14ac:dyDescent="0.25">
      <c r="A8" s="25"/>
      <c r="B8" s="25"/>
      <c r="C8" s="25"/>
      <c r="D8" s="25"/>
      <c r="E8" s="25" t="s">
        <v>104</v>
      </c>
      <c r="F8" s="25"/>
      <c r="G8" s="26">
        <v>42285</v>
      </c>
      <c r="H8" s="25"/>
      <c r="I8" s="25"/>
      <c r="J8" s="25"/>
      <c r="K8" s="25" t="s">
        <v>231</v>
      </c>
      <c r="L8" s="25"/>
      <c r="M8" s="25" t="s">
        <v>634</v>
      </c>
      <c r="N8" s="25"/>
      <c r="O8" s="25" t="s">
        <v>95</v>
      </c>
      <c r="P8" s="25"/>
      <c r="Q8" s="27">
        <v>-175.88</v>
      </c>
      <c r="R8" s="25"/>
      <c r="S8" s="27">
        <f t="shared" si="0"/>
        <v>80175.19</v>
      </c>
    </row>
    <row r="9" spans="1:19" x14ac:dyDescent="0.25">
      <c r="A9" s="25"/>
      <c r="B9" s="25"/>
      <c r="C9" s="25"/>
      <c r="D9" s="25"/>
      <c r="E9" s="25" t="s">
        <v>104</v>
      </c>
      <c r="F9" s="25"/>
      <c r="G9" s="26">
        <v>42290</v>
      </c>
      <c r="H9" s="25"/>
      <c r="I9" s="25"/>
      <c r="J9" s="25"/>
      <c r="K9" s="25" t="s">
        <v>594</v>
      </c>
      <c r="L9" s="25"/>
      <c r="M9" s="25" t="s">
        <v>632</v>
      </c>
      <c r="N9" s="25"/>
      <c r="O9" s="25" t="s">
        <v>219</v>
      </c>
      <c r="P9" s="25"/>
      <c r="Q9" s="27">
        <v>-400</v>
      </c>
      <c r="R9" s="25"/>
      <c r="S9" s="27">
        <f t="shared" si="0"/>
        <v>79775.19</v>
      </c>
    </row>
    <row r="10" spans="1:19" x14ac:dyDescent="0.25">
      <c r="A10" s="25"/>
      <c r="B10" s="25"/>
      <c r="C10" s="25"/>
      <c r="D10" s="25"/>
      <c r="E10" s="25" t="s">
        <v>104</v>
      </c>
      <c r="F10" s="25"/>
      <c r="G10" s="26">
        <v>42290</v>
      </c>
      <c r="H10" s="25"/>
      <c r="I10" s="25"/>
      <c r="J10" s="25"/>
      <c r="K10" s="25" t="s">
        <v>125</v>
      </c>
      <c r="L10" s="25"/>
      <c r="M10" s="25" t="s">
        <v>566</v>
      </c>
      <c r="N10" s="25"/>
      <c r="O10" s="25" t="s">
        <v>95</v>
      </c>
      <c r="P10" s="25"/>
      <c r="Q10" s="27">
        <v>-18.84</v>
      </c>
      <c r="R10" s="25"/>
      <c r="S10" s="27">
        <f t="shared" si="0"/>
        <v>79756.350000000006</v>
      </c>
    </row>
    <row r="11" spans="1:19" x14ac:dyDescent="0.25">
      <c r="A11" s="25"/>
      <c r="B11" s="25"/>
      <c r="C11" s="25"/>
      <c r="D11" s="25"/>
      <c r="E11" s="25" t="s">
        <v>104</v>
      </c>
      <c r="F11" s="25"/>
      <c r="G11" s="26">
        <v>42290</v>
      </c>
      <c r="H11" s="25"/>
      <c r="I11" s="25"/>
      <c r="J11" s="25"/>
      <c r="K11" s="25" t="s">
        <v>126</v>
      </c>
      <c r="L11" s="25"/>
      <c r="M11" s="25" t="s">
        <v>418</v>
      </c>
      <c r="N11" s="25"/>
      <c r="O11" s="25" t="s">
        <v>97</v>
      </c>
      <c r="P11" s="25"/>
      <c r="Q11" s="27">
        <v>-292.91000000000003</v>
      </c>
      <c r="R11" s="25"/>
      <c r="S11" s="27">
        <f t="shared" si="0"/>
        <v>79463.44</v>
      </c>
    </row>
    <row r="12" spans="1:19" x14ac:dyDescent="0.25">
      <c r="A12" s="25"/>
      <c r="B12" s="25"/>
      <c r="C12" s="25"/>
      <c r="D12" s="25"/>
      <c r="E12" s="25" t="s">
        <v>104</v>
      </c>
      <c r="F12" s="25"/>
      <c r="G12" s="26">
        <v>42290</v>
      </c>
      <c r="H12" s="25"/>
      <c r="I12" s="25"/>
      <c r="J12" s="25"/>
      <c r="K12" s="25" t="s">
        <v>126</v>
      </c>
      <c r="L12" s="25"/>
      <c r="M12" s="25" t="s">
        <v>257</v>
      </c>
      <c r="N12" s="25"/>
      <c r="O12" s="25" t="s">
        <v>97</v>
      </c>
      <c r="P12" s="25"/>
      <c r="Q12" s="27">
        <v>-85</v>
      </c>
      <c r="R12" s="25"/>
      <c r="S12" s="27">
        <f t="shared" si="0"/>
        <v>79378.44</v>
      </c>
    </row>
    <row r="13" spans="1:19" x14ac:dyDescent="0.25">
      <c r="A13" s="25"/>
      <c r="B13" s="25"/>
      <c r="C13" s="25"/>
      <c r="D13" s="25"/>
      <c r="E13" s="25" t="s">
        <v>106</v>
      </c>
      <c r="F13" s="25"/>
      <c r="G13" s="26">
        <v>42291</v>
      </c>
      <c r="H13" s="25"/>
      <c r="I13" s="25" t="s">
        <v>585</v>
      </c>
      <c r="J13" s="25"/>
      <c r="K13" s="25" t="s">
        <v>596</v>
      </c>
      <c r="L13" s="25"/>
      <c r="M13" s="25" t="s">
        <v>635</v>
      </c>
      <c r="N13" s="25"/>
      <c r="O13" s="25" t="s">
        <v>583</v>
      </c>
      <c r="P13" s="25"/>
      <c r="Q13" s="27">
        <v>20000</v>
      </c>
      <c r="R13" s="25"/>
      <c r="S13" s="27">
        <f t="shared" si="0"/>
        <v>99378.44</v>
      </c>
    </row>
    <row r="14" spans="1:19" x14ac:dyDescent="0.25">
      <c r="A14" s="25"/>
      <c r="B14" s="25"/>
      <c r="C14" s="25"/>
      <c r="D14" s="25"/>
      <c r="E14" s="25" t="s">
        <v>105</v>
      </c>
      <c r="F14" s="25"/>
      <c r="G14" s="26">
        <v>42291</v>
      </c>
      <c r="H14" s="25"/>
      <c r="I14" s="25" t="s">
        <v>586</v>
      </c>
      <c r="J14" s="25"/>
      <c r="K14" s="25" t="s">
        <v>154</v>
      </c>
      <c r="L14" s="25"/>
      <c r="M14" s="25" t="s">
        <v>636</v>
      </c>
      <c r="N14" s="25"/>
      <c r="O14" s="25" t="s">
        <v>39</v>
      </c>
      <c r="P14" s="25"/>
      <c r="Q14" s="27">
        <v>390</v>
      </c>
      <c r="R14" s="25"/>
      <c r="S14" s="27">
        <f t="shared" si="0"/>
        <v>99768.44</v>
      </c>
    </row>
    <row r="15" spans="1:19" x14ac:dyDescent="0.25">
      <c r="A15" s="25"/>
      <c r="B15" s="25"/>
      <c r="C15" s="25"/>
      <c r="D15" s="25"/>
      <c r="E15" s="25" t="s">
        <v>104</v>
      </c>
      <c r="F15" s="25"/>
      <c r="G15" s="26">
        <v>42291</v>
      </c>
      <c r="H15" s="25"/>
      <c r="I15" s="25"/>
      <c r="J15" s="25"/>
      <c r="K15" s="25" t="s">
        <v>127</v>
      </c>
      <c r="L15" s="25"/>
      <c r="M15" s="25" t="s">
        <v>637</v>
      </c>
      <c r="N15" s="25"/>
      <c r="O15" s="25" t="s">
        <v>219</v>
      </c>
      <c r="P15" s="25"/>
      <c r="Q15" s="27">
        <v>-308.19</v>
      </c>
      <c r="R15" s="25"/>
      <c r="S15" s="27">
        <f t="shared" si="0"/>
        <v>99460.25</v>
      </c>
    </row>
    <row r="16" spans="1:19" x14ac:dyDescent="0.25">
      <c r="A16" s="25"/>
      <c r="B16" s="25"/>
      <c r="C16" s="25"/>
      <c r="D16" s="25"/>
      <c r="E16" s="25" t="s">
        <v>104</v>
      </c>
      <c r="F16" s="25"/>
      <c r="G16" s="26">
        <v>42292</v>
      </c>
      <c r="H16" s="25"/>
      <c r="I16" s="25"/>
      <c r="J16" s="25"/>
      <c r="K16" s="25" t="s">
        <v>125</v>
      </c>
      <c r="L16" s="25"/>
      <c r="M16" s="25" t="s">
        <v>566</v>
      </c>
      <c r="N16" s="25"/>
      <c r="O16" s="25" t="s">
        <v>95</v>
      </c>
      <c r="P16" s="25"/>
      <c r="Q16" s="27">
        <v>-35.97</v>
      </c>
      <c r="R16" s="25"/>
      <c r="S16" s="27">
        <f t="shared" si="0"/>
        <v>99424.28</v>
      </c>
    </row>
    <row r="17" spans="1:19" x14ac:dyDescent="0.25">
      <c r="A17" s="25"/>
      <c r="B17" s="25"/>
      <c r="C17" s="25"/>
      <c r="D17" s="25"/>
      <c r="E17" s="25" t="s">
        <v>104</v>
      </c>
      <c r="F17" s="25"/>
      <c r="G17" s="26">
        <v>42292</v>
      </c>
      <c r="H17" s="25"/>
      <c r="I17" s="25"/>
      <c r="J17" s="25"/>
      <c r="K17" s="25" t="s">
        <v>507</v>
      </c>
      <c r="L17" s="25"/>
      <c r="M17" s="25" t="s">
        <v>558</v>
      </c>
      <c r="N17" s="25"/>
      <c r="O17" s="25" t="s">
        <v>82</v>
      </c>
      <c r="P17" s="25"/>
      <c r="Q17" s="27">
        <v>-1410</v>
      </c>
      <c r="R17" s="25"/>
      <c r="S17" s="27">
        <f t="shared" si="0"/>
        <v>98014.28</v>
      </c>
    </row>
    <row r="18" spans="1:19" x14ac:dyDescent="0.25">
      <c r="A18" s="25"/>
      <c r="B18" s="25"/>
      <c r="C18" s="25"/>
      <c r="D18" s="25"/>
      <c r="E18" s="25" t="s">
        <v>104</v>
      </c>
      <c r="F18" s="25"/>
      <c r="G18" s="26">
        <v>42292</v>
      </c>
      <c r="H18" s="25"/>
      <c r="I18" s="25" t="s">
        <v>587</v>
      </c>
      <c r="J18" s="25"/>
      <c r="K18" s="25" t="s">
        <v>597</v>
      </c>
      <c r="L18" s="25"/>
      <c r="M18" s="25" t="s">
        <v>638</v>
      </c>
      <c r="N18" s="25"/>
      <c r="O18" s="25" t="s">
        <v>217</v>
      </c>
      <c r="P18" s="25"/>
      <c r="Q18" s="27">
        <v>-1000</v>
      </c>
      <c r="R18" s="25"/>
      <c r="S18" s="27">
        <f t="shared" si="0"/>
        <v>97014.28</v>
      </c>
    </row>
    <row r="19" spans="1:19" x14ac:dyDescent="0.25">
      <c r="A19" s="25"/>
      <c r="B19" s="25"/>
      <c r="C19" s="25"/>
      <c r="D19" s="25"/>
      <c r="E19" s="25" t="s">
        <v>104</v>
      </c>
      <c r="F19" s="25"/>
      <c r="G19" s="26">
        <v>42293</v>
      </c>
      <c r="H19" s="25"/>
      <c r="I19" s="25"/>
      <c r="J19" s="25"/>
      <c r="K19" s="25" t="s">
        <v>509</v>
      </c>
      <c r="L19" s="25"/>
      <c r="M19" s="25" t="s">
        <v>639</v>
      </c>
      <c r="N19" s="25"/>
      <c r="O19" s="25" t="s">
        <v>93</v>
      </c>
      <c r="P19" s="25"/>
      <c r="Q19" s="27">
        <v>-1288.4000000000001</v>
      </c>
      <c r="R19" s="25"/>
      <c r="S19" s="27">
        <f t="shared" si="0"/>
        <v>95725.88</v>
      </c>
    </row>
    <row r="20" spans="1:19" x14ac:dyDescent="0.25">
      <c r="A20" s="25"/>
      <c r="B20" s="25"/>
      <c r="C20" s="25"/>
      <c r="D20" s="25"/>
      <c r="E20" s="25" t="s">
        <v>104</v>
      </c>
      <c r="F20" s="25"/>
      <c r="G20" s="26">
        <v>42293</v>
      </c>
      <c r="H20" s="25"/>
      <c r="I20" s="25"/>
      <c r="J20" s="25"/>
      <c r="K20" s="25" t="s">
        <v>127</v>
      </c>
      <c r="L20" s="25"/>
      <c r="M20" s="25" t="s">
        <v>637</v>
      </c>
      <c r="N20" s="25"/>
      <c r="O20" s="25" t="s">
        <v>219</v>
      </c>
      <c r="P20" s="25"/>
      <c r="Q20" s="27">
        <v>-235.2</v>
      </c>
      <c r="R20" s="25"/>
      <c r="S20" s="27">
        <f t="shared" si="0"/>
        <v>95490.68</v>
      </c>
    </row>
    <row r="21" spans="1:19" x14ac:dyDescent="0.25">
      <c r="A21" s="25"/>
      <c r="B21" s="25"/>
      <c r="C21" s="25"/>
      <c r="D21" s="25"/>
      <c r="E21" s="25" t="s">
        <v>104</v>
      </c>
      <c r="F21" s="25"/>
      <c r="G21" s="26">
        <v>42293</v>
      </c>
      <c r="H21" s="25"/>
      <c r="I21" s="25"/>
      <c r="J21" s="25"/>
      <c r="K21" s="25" t="s">
        <v>598</v>
      </c>
      <c r="L21" s="25"/>
      <c r="M21" s="25" t="s">
        <v>640</v>
      </c>
      <c r="N21" s="25"/>
      <c r="O21" s="25" t="s">
        <v>219</v>
      </c>
      <c r="P21" s="25"/>
      <c r="Q21" s="27">
        <v>-130.05000000000001</v>
      </c>
      <c r="R21" s="25"/>
      <c r="S21" s="27">
        <f t="shared" si="0"/>
        <v>95360.63</v>
      </c>
    </row>
    <row r="22" spans="1:19" x14ac:dyDescent="0.25">
      <c r="A22" s="25"/>
      <c r="B22" s="25"/>
      <c r="C22" s="25"/>
      <c r="D22" s="25"/>
      <c r="E22" s="25" t="s">
        <v>104</v>
      </c>
      <c r="F22" s="25"/>
      <c r="G22" s="26">
        <v>42293</v>
      </c>
      <c r="H22" s="25"/>
      <c r="I22" s="25"/>
      <c r="J22" s="25"/>
      <c r="K22" s="25" t="s">
        <v>599</v>
      </c>
      <c r="L22" s="25"/>
      <c r="M22" s="25" t="s">
        <v>641</v>
      </c>
      <c r="N22" s="25"/>
      <c r="O22" s="25" t="s">
        <v>95</v>
      </c>
      <c r="P22" s="25"/>
      <c r="Q22" s="27">
        <v>-25</v>
      </c>
      <c r="R22" s="25"/>
      <c r="S22" s="27">
        <f t="shared" si="0"/>
        <v>95335.63</v>
      </c>
    </row>
    <row r="23" spans="1:19" x14ac:dyDescent="0.25">
      <c r="A23" s="25"/>
      <c r="B23" s="25"/>
      <c r="C23" s="25"/>
      <c r="D23" s="25"/>
      <c r="E23" s="25" t="s">
        <v>104</v>
      </c>
      <c r="F23" s="25"/>
      <c r="G23" s="26">
        <v>42293</v>
      </c>
      <c r="H23" s="25"/>
      <c r="I23" s="25" t="s">
        <v>588</v>
      </c>
      <c r="J23" s="25"/>
      <c r="K23" s="25" t="s">
        <v>600</v>
      </c>
      <c r="L23" s="25"/>
      <c r="M23" s="25" t="s">
        <v>642</v>
      </c>
      <c r="N23" s="25"/>
      <c r="O23" s="25" t="s">
        <v>219</v>
      </c>
      <c r="P23" s="25"/>
      <c r="Q23" s="27">
        <v>-661.88</v>
      </c>
      <c r="R23" s="25"/>
      <c r="S23" s="27">
        <f t="shared" si="0"/>
        <v>94673.75</v>
      </c>
    </row>
    <row r="24" spans="1:19" x14ac:dyDescent="0.25">
      <c r="A24" s="25"/>
      <c r="B24" s="25"/>
      <c r="C24" s="25"/>
      <c r="D24" s="25"/>
      <c r="E24" s="25" t="s">
        <v>104</v>
      </c>
      <c r="F24" s="25"/>
      <c r="G24" s="26">
        <v>42296</v>
      </c>
      <c r="H24" s="25"/>
      <c r="I24" s="25"/>
      <c r="J24" s="25"/>
      <c r="K24" s="25" t="s">
        <v>601</v>
      </c>
      <c r="L24" s="25"/>
      <c r="M24" s="25" t="s">
        <v>643</v>
      </c>
      <c r="N24" s="25"/>
      <c r="O24" s="25" t="s">
        <v>219</v>
      </c>
      <c r="P24" s="25"/>
      <c r="Q24" s="27">
        <v>-869</v>
      </c>
      <c r="R24" s="25"/>
      <c r="S24" s="27">
        <f t="shared" si="0"/>
        <v>93804.75</v>
      </c>
    </row>
    <row r="25" spans="1:19" x14ac:dyDescent="0.25">
      <c r="A25" s="25"/>
      <c r="B25" s="25"/>
      <c r="C25" s="25"/>
      <c r="D25" s="25"/>
      <c r="E25" s="25" t="s">
        <v>104</v>
      </c>
      <c r="F25" s="25"/>
      <c r="G25" s="26">
        <v>42296</v>
      </c>
      <c r="H25" s="25"/>
      <c r="I25" s="25"/>
      <c r="J25" s="25"/>
      <c r="K25" s="25" t="s">
        <v>602</v>
      </c>
      <c r="L25" s="25"/>
      <c r="M25" s="25" t="s">
        <v>644</v>
      </c>
      <c r="N25" s="25"/>
      <c r="O25" s="25" t="s">
        <v>219</v>
      </c>
      <c r="P25" s="25"/>
      <c r="Q25" s="27">
        <v>-597</v>
      </c>
      <c r="R25" s="25"/>
      <c r="S25" s="27">
        <f t="shared" si="0"/>
        <v>93207.75</v>
      </c>
    </row>
    <row r="26" spans="1:19" x14ac:dyDescent="0.25">
      <c r="A26" s="25"/>
      <c r="B26" s="25"/>
      <c r="C26" s="25"/>
      <c r="D26" s="25"/>
      <c r="E26" s="25" t="s">
        <v>104</v>
      </c>
      <c r="F26" s="25"/>
      <c r="G26" s="26">
        <v>42296</v>
      </c>
      <c r="H26" s="25"/>
      <c r="I26" s="25"/>
      <c r="J26" s="25"/>
      <c r="K26" s="25" t="s">
        <v>602</v>
      </c>
      <c r="L26" s="25"/>
      <c r="M26" s="25" t="s">
        <v>645</v>
      </c>
      <c r="N26" s="25"/>
      <c r="O26" s="25" t="s">
        <v>219</v>
      </c>
      <c r="P26" s="25"/>
      <c r="Q26" s="27">
        <v>-597</v>
      </c>
      <c r="R26" s="25"/>
      <c r="S26" s="27">
        <f t="shared" si="0"/>
        <v>92610.75</v>
      </c>
    </row>
    <row r="27" spans="1:19" x14ac:dyDescent="0.25">
      <c r="A27" s="25"/>
      <c r="B27" s="25"/>
      <c r="C27" s="25"/>
      <c r="D27" s="25"/>
      <c r="E27" s="25" t="s">
        <v>104</v>
      </c>
      <c r="F27" s="25"/>
      <c r="G27" s="26">
        <v>42296</v>
      </c>
      <c r="H27" s="25"/>
      <c r="I27" s="25"/>
      <c r="J27" s="25"/>
      <c r="K27" s="25" t="s">
        <v>603</v>
      </c>
      <c r="L27" s="25"/>
      <c r="M27" s="25" t="s">
        <v>646</v>
      </c>
      <c r="N27" s="25"/>
      <c r="O27" s="25" t="s">
        <v>219</v>
      </c>
      <c r="P27" s="25"/>
      <c r="Q27" s="27">
        <v>-216</v>
      </c>
      <c r="R27" s="25"/>
      <c r="S27" s="27">
        <f t="shared" si="0"/>
        <v>92394.75</v>
      </c>
    </row>
    <row r="28" spans="1:19" x14ac:dyDescent="0.25">
      <c r="A28" s="25"/>
      <c r="B28" s="25"/>
      <c r="C28" s="25"/>
      <c r="D28" s="25"/>
      <c r="E28" s="25" t="s">
        <v>104</v>
      </c>
      <c r="F28" s="25"/>
      <c r="G28" s="26">
        <v>42296</v>
      </c>
      <c r="H28" s="25"/>
      <c r="I28" s="25"/>
      <c r="J28" s="25"/>
      <c r="K28" s="25" t="s">
        <v>509</v>
      </c>
      <c r="L28" s="25"/>
      <c r="M28" s="25" t="s">
        <v>639</v>
      </c>
      <c r="N28" s="25"/>
      <c r="O28" s="25" t="s">
        <v>93</v>
      </c>
      <c r="P28" s="25"/>
      <c r="Q28" s="27">
        <v>-64.900000000000006</v>
      </c>
      <c r="R28" s="25"/>
      <c r="S28" s="27">
        <f t="shared" si="0"/>
        <v>92329.85</v>
      </c>
    </row>
    <row r="29" spans="1:19" x14ac:dyDescent="0.25">
      <c r="A29" s="25"/>
      <c r="B29" s="25"/>
      <c r="C29" s="25"/>
      <c r="D29" s="25"/>
      <c r="E29" s="25" t="s">
        <v>104</v>
      </c>
      <c r="F29" s="25"/>
      <c r="G29" s="26">
        <v>42296</v>
      </c>
      <c r="H29" s="25"/>
      <c r="I29" s="25" t="s">
        <v>589</v>
      </c>
      <c r="J29" s="25"/>
      <c r="K29" s="25" t="s">
        <v>510</v>
      </c>
      <c r="L29" s="25"/>
      <c r="M29" s="25" t="s">
        <v>567</v>
      </c>
      <c r="N29" s="25"/>
      <c r="O29" s="25" t="s">
        <v>79</v>
      </c>
      <c r="P29" s="25"/>
      <c r="Q29" s="27">
        <v>-2581</v>
      </c>
      <c r="R29" s="25"/>
      <c r="S29" s="27">
        <f t="shared" si="0"/>
        <v>89748.85</v>
      </c>
    </row>
    <row r="30" spans="1:19" x14ac:dyDescent="0.25">
      <c r="A30" s="25"/>
      <c r="B30" s="25"/>
      <c r="C30" s="25"/>
      <c r="D30" s="25"/>
      <c r="E30" s="25" t="s">
        <v>104</v>
      </c>
      <c r="F30" s="25"/>
      <c r="G30" s="26">
        <v>42296</v>
      </c>
      <c r="H30" s="25"/>
      <c r="I30" s="25" t="s">
        <v>590</v>
      </c>
      <c r="J30" s="25"/>
      <c r="K30" s="25" t="s">
        <v>130</v>
      </c>
      <c r="L30" s="25"/>
      <c r="M30" s="25" t="s">
        <v>647</v>
      </c>
      <c r="N30" s="25"/>
      <c r="O30" s="25" t="s">
        <v>219</v>
      </c>
      <c r="P30" s="25"/>
      <c r="Q30" s="27">
        <v>-400</v>
      </c>
      <c r="R30" s="25"/>
      <c r="S30" s="27">
        <f t="shared" si="0"/>
        <v>89348.85</v>
      </c>
    </row>
    <row r="31" spans="1:19" x14ac:dyDescent="0.25">
      <c r="A31" s="25"/>
      <c r="B31" s="25"/>
      <c r="C31" s="25"/>
      <c r="D31" s="25"/>
      <c r="E31" s="25" t="s">
        <v>106</v>
      </c>
      <c r="F31" s="25"/>
      <c r="G31" s="26">
        <v>42297</v>
      </c>
      <c r="H31" s="25"/>
      <c r="I31" s="25"/>
      <c r="J31" s="25"/>
      <c r="K31" s="25" t="s">
        <v>507</v>
      </c>
      <c r="L31" s="25"/>
      <c r="M31" s="25" t="s">
        <v>558</v>
      </c>
      <c r="N31" s="25"/>
      <c r="O31" s="25" t="s">
        <v>82</v>
      </c>
      <c r="P31" s="25"/>
      <c r="Q31" s="27">
        <v>235</v>
      </c>
      <c r="R31" s="25"/>
      <c r="S31" s="27">
        <f t="shared" si="0"/>
        <v>89583.85</v>
      </c>
    </row>
    <row r="32" spans="1:19" x14ac:dyDescent="0.25">
      <c r="A32" s="25"/>
      <c r="B32" s="25"/>
      <c r="C32" s="25"/>
      <c r="D32" s="25"/>
      <c r="E32" s="25" t="s">
        <v>104</v>
      </c>
      <c r="F32" s="25"/>
      <c r="G32" s="26">
        <v>42297</v>
      </c>
      <c r="H32" s="25"/>
      <c r="I32" s="25"/>
      <c r="J32" s="25"/>
      <c r="K32" s="25" t="s">
        <v>125</v>
      </c>
      <c r="L32" s="25"/>
      <c r="M32" s="25" t="s">
        <v>566</v>
      </c>
      <c r="N32" s="25"/>
      <c r="O32" s="25" t="s">
        <v>95</v>
      </c>
      <c r="P32" s="25"/>
      <c r="Q32" s="27">
        <v>-29.98</v>
      </c>
      <c r="R32" s="25"/>
      <c r="S32" s="27">
        <f t="shared" si="0"/>
        <v>89553.87</v>
      </c>
    </row>
    <row r="33" spans="1:19" x14ac:dyDescent="0.25">
      <c r="A33" s="25"/>
      <c r="B33" s="25"/>
      <c r="C33" s="25"/>
      <c r="D33" s="25"/>
      <c r="E33" s="25" t="s">
        <v>104</v>
      </c>
      <c r="F33" s="25"/>
      <c r="G33" s="26">
        <v>42297</v>
      </c>
      <c r="H33" s="25"/>
      <c r="I33" s="25"/>
      <c r="J33" s="25"/>
      <c r="K33" s="25" t="s">
        <v>604</v>
      </c>
      <c r="L33" s="25"/>
      <c r="M33" s="25" t="s">
        <v>648</v>
      </c>
      <c r="N33" s="25"/>
      <c r="O33" s="25" t="s">
        <v>82</v>
      </c>
      <c r="P33" s="25"/>
      <c r="Q33" s="27">
        <v>-4500</v>
      </c>
      <c r="R33" s="25"/>
      <c r="S33" s="27">
        <f t="shared" si="0"/>
        <v>85053.87</v>
      </c>
    </row>
    <row r="34" spans="1:19" x14ac:dyDescent="0.25">
      <c r="A34" s="25"/>
      <c r="B34" s="25"/>
      <c r="C34" s="25"/>
      <c r="D34" s="25"/>
      <c r="E34" s="25" t="s">
        <v>104</v>
      </c>
      <c r="F34" s="25"/>
      <c r="G34" s="26">
        <v>42297</v>
      </c>
      <c r="H34" s="25"/>
      <c r="I34" s="25"/>
      <c r="J34" s="25"/>
      <c r="K34" s="25" t="s">
        <v>605</v>
      </c>
      <c r="L34" s="25"/>
      <c r="M34" s="25" t="s">
        <v>649</v>
      </c>
      <c r="N34" s="25"/>
      <c r="O34" s="25" t="s">
        <v>93</v>
      </c>
      <c r="P34" s="25"/>
      <c r="Q34" s="27">
        <v>-53.3</v>
      </c>
      <c r="R34" s="25"/>
      <c r="S34" s="27">
        <f t="shared" si="0"/>
        <v>85000.57</v>
      </c>
    </row>
    <row r="35" spans="1:19" x14ac:dyDescent="0.25">
      <c r="A35" s="25"/>
      <c r="B35" s="25"/>
      <c r="C35" s="25"/>
      <c r="D35" s="25"/>
      <c r="E35" s="25" t="s">
        <v>104</v>
      </c>
      <c r="F35" s="25"/>
      <c r="G35" s="26">
        <v>42298</v>
      </c>
      <c r="H35" s="25"/>
      <c r="I35" s="25"/>
      <c r="J35" s="25"/>
      <c r="K35" s="25" t="s">
        <v>234</v>
      </c>
      <c r="L35" s="25"/>
      <c r="M35" s="25" t="s">
        <v>557</v>
      </c>
      <c r="N35" s="25"/>
      <c r="O35" s="25" t="s">
        <v>95</v>
      </c>
      <c r="P35" s="25"/>
      <c r="Q35" s="27">
        <v>-76.87</v>
      </c>
      <c r="R35" s="25"/>
      <c r="S35" s="27">
        <f t="shared" ref="S35:S53" si="1">ROUND(S34+Q35,5)</f>
        <v>84923.7</v>
      </c>
    </row>
    <row r="36" spans="1:19" x14ac:dyDescent="0.25">
      <c r="A36" s="25"/>
      <c r="B36" s="25"/>
      <c r="C36" s="25"/>
      <c r="D36" s="25"/>
      <c r="E36" s="25" t="s">
        <v>104</v>
      </c>
      <c r="F36" s="25"/>
      <c r="G36" s="26">
        <v>42298</v>
      </c>
      <c r="H36" s="25"/>
      <c r="I36" s="25"/>
      <c r="J36" s="25"/>
      <c r="K36" s="25" t="s">
        <v>606</v>
      </c>
      <c r="L36" s="25"/>
      <c r="M36" s="25" t="s">
        <v>650</v>
      </c>
      <c r="N36" s="25"/>
      <c r="O36" s="25" t="s">
        <v>219</v>
      </c>
      <c r="P36" s="25"/>
      <c r="Q36" s="27">
        <v>-640.4</v>
      </c>
      <c r="R36" s="25"/>
      <c r="S36" s="27">
        <f t="shared" si="1"/>
        <v>84283.3</v>
      </c>
    </row>
    <row r="37" spans="1:19" x14ac:dyDescent="0.25">
      <c r="A37" s="25"/>
      <c r="B37" s="25"/>
      <c r="C37" s="25"/>
      <c r="D37" s="25"/>
      <c r="E37" s="25" t="s">
        <v>104</v>
      </c>
      <c r="F37" s="25"/>
      <c r="G37" s="26">
        <v>42298</v>
      </c>
      <c r="H37" s="25"/>
      <c r="I37" s="25"/>
      <c r="J37" s="25"/>
      <c r="K37" s="25" t="s">
        <v>601</v>
      </c>
      <c r="L37" s="25"/>
      <c r="M37" s="25" t="s">
        <v>643</v>
      </c>
      <c r="N37" s="25"/>
      <c r="O37" s="25" t="s">
        <v>219</v>
      </c>
      <c r="P37" s="25"/>
      <c r="Q37" s="27">
        <v>-407</v>
      </c>
      <c r="R37" s="25"/>
      <c r="S37" s="27">
        <f t="shared" si="1"/>
        <v>83876.3</v>
      </c>
    </row>
    <row r="38" spans="1:19" x14ac:dyDescent="0.25">
      <c r="A38" s="25"/>
      <c r="B38" s="25"/>
      <c r="C38" s="25"/>
      <c r="D38" s="25"/>
      <c r="E38" s="25" t="s">
        <v>104</v>
      </c>
      <c r="F38" s="25"/>
      <c r="G38" s="26">
        <v>42298</v>
      </c>
      <c r="H38" s="25"/>
      <c r="I38" s="25" t="s">
        <v>591</v>
      </c>
      <c r="J38" s="25"/>
      <c r="K38" s="25" t="s">
        <v>607</v>
      </c>
      <c r="L38" s="25"/>
      <c r="M38" s="25" t="s">
        <v>651</v>
      </c>
      <c r="N38" s="25"/>
      <c r="O38" s="25" t="s">
        <v>219</v>
      </c>
      <c r="P38" s="25"/>
      <c r="Q38" s="27">
        <v>-697.5</v>
      </c>
      <c r="R38" s="25"/>
      <c r="S38" s="27">
        <f t="shared" si="1"/>
        <v>83178.8</v>
      </c>
    </row>
    <row r="39" spans="1:19" x14ac:dyDescent="0.25">
      <c r="A39" s="25"/>
      <c r="B39" s="25"/>
      <c r="C39" s="25"/>
      <c r="D39" s="25"/>
      <c r="E39" s="25" t="s">
        <v>104</v>
      </c>
      <c r="F39" s="25"/>
      <c r="G39" s="26">
        <v>42299</v>
      </c>
      <c r="H39" s="25"/>
      <c r="I39" s="25"/>
      <c r="J39" s="25"/>
      <c r="K39" s="25" t="s">
        <v>507</v>
      </c>
      <c r="L39" s="25"/>
      <c r="M39" s="25" t="s">
        <v>558</v>
      </c>
      <c r="N39" s="25"/>
      <c r="O39" s="25" t="s">
        <v>82</v>
      </c>
      <c r="P39" s="25"/>
      <c r="Q39" s="27">
        <v>-1592</v>
      </c>
      <c r="R39" s="25"/>
      <c r="S39" s="27">
        <f t="shared" si="1"/>
        <v>81586.8</v>
      </c>
    </row>
    <row r="40" spans="1:19" x14ac:dyDescent="0.25">
      <c r="A40" s="25"/>
      <c r="B40" s="25"/>
      <c r="C40" s="25"/>
      <c r="D40" s="25"/>
      <c r="E40" s="25" t="s">
        <v>104</v>
      </c>
      <c r="F40" s="25"/>
      <c r="G40" s="26">
        <v>42299</v>
      </c>
      <c r="H40" s="25"/>
      <c r="I40" s="25"/>
      <c r="J40" s="25"/>
      <c r="K40" s="25" t="s">
        <v>142</v>
      </c>
      <c r="L40" s="25"/>
      <c r="M40" s="25" t="s">
        <v>186</v>
      </c>
      <c r="N40" s="25"/>
      <c r="O40" s="25" t="s">
        <v>76</v>
      </c>
      <c r="P40" s="25"/>
      <c r="Q40" s="27">
        <v>-350</v>
      </c>
      <c r="R40" s="25"/>
      <c r="S40" s="27">
        <f t="shared" si="1"/>
        <v>81236.800000000003</v>
      </c>
    </row>
    <row r="41" spans="1:19" x14ac:dyDescent="0.25">
      <c r="A41" s="25"/>
      <c r="B41" s="25"/>
      <c r="C41" s="25"/>
      <c r="D41" s="25"/>
      <c r="E41" s="25" t="s">
        <v>104</v>
      </c>
      <c r="F41" s="25"/>
      <c r="G41" s="26">
        <v>42300</v>
      </c>
      <c r="H41" s="25"/>
      <c r="I41" s="25"/>
      <c r="J41" s="25"/>
      <c r="K41" s="25" t="s">
        <v>303</v>
      </c>
      <c r="L41" s="25"/>
      <c r="M41" s="25" t="s">
        <v>652</v>
      </c>
      <c r="N41" s="25"/>
      <c r="O41" s="25" t="s">
        <v>217</v>
      </c>
      <c r="P41" s="25"/>
      <c r="Q41" s="27">
        <v>-216.9</v>
      </c>
      <c r="R41" s="25"/>
      <c r="S41" s="27">
        <f t="shared" si="1"/>
        <v>81019.899999999994</v>
      </c>
    </row>
    <row r="42" spans="1:19" x14ac:dyDescent="0.25">
      <c r="A42" s="25"/>
      <c r="B42" s="25"/>
      <c r="C42" s="25"/>
      <c r="D42" s="25"/>
      <c r="E42" s="25" t="s">
        <v>104</v>
      </c>
      <c r="F42" s="25"/>
      <c r="G42" s="26">
        <v>42300</v>
      </c>
      <c r="H42" s="25"/>
      <c r="I42" s="25"/>
      <c r="J42" s="25"/>
      <c r="K42" s="25" t="s">
        <v>126</v>
      </c>
      <c r="L42" s="25"/>
      <c r="M42" s="25" t="s">
        <v>653</v>
      </c>
      <c r="N42" s="25"/>
      <c r="O42" s="25" t="s">
        <v>97</v>
      </c>
      <c r="P42" s="25"/>
      <c r="Q42" s="27">
        <v>-5</v>
      </c>
      <c r="R42" s="25"/>
      <c r="S42" s="27">
        <f t="shared" si="1"/>
        <v>81014.899999999994</v>
      </c>
    </row>
    <row r="43" spans="1:19" x14ac:dyDescent="0.25">
      <c r="A43" s="25"/>
      <c r="B43" s="25"/>
      <c r="C43" s="25"/>
      <c r="D43" s="25"/>
      <c r="E43" s="25" t="s">
        <v>104</v>
      </c>
      <c r="F43" s="25"/>
      <c r="G43" s="26">
        <v>42300</v>
      </c>
      <c r="H43" s="25"/>
      <c r="I43" s="25"/>
      <c r="J43" s="25"/>
      <c r="K43" s="25" t="s">
        <v>127</v>
      </c>
      <c r="L43" s="25"/>
      <c r="M43" s="25" t="s">
        <v>654</v>
      </c>
      <c r="N43" s="25"/>
      <c r="O43" s="25" t="s">
        <v>88</v>
      </c>
      <c r="P43" s="25"/>
      <c r="Q43" s="27">
        <v>-72.33</v>
      </c>
      <c r="R43" s="25"/>
      <c r="S43" s="27">
        <f t="shared" si="1"/>
        <v>80942.570000000007</v>
      </c>
    </row>
    <row r="44" spans="1:19" x14ac:dyDescent="0.25">
      <c r="A44" s="25"/>
      <c r="B44" s="25"/>
      <c r="C44" s="25"/>
      <c r="D44" s="25"/>
      <c r="E44" s="25" t="s">
        <v>104</v>
      </c>
      <c r="F44" s="25"/>
      <c r="G44" s="26">
        <v>42300</v>
      </c>
      <c r="H44" s="25"/>
      <c r="I44" s="25"/>
      <c r="J44" s="25"/>
      <c r="K44" s="25" t="s">
        <v>143</v>
      </c>
      <c r="L44" s="25"/>
      <c r="M44" s="25" t="s">
        <v>187</v>
      </c>
      <c r="N44" s="25"/>
      <c r="O44" s="25" t="s">
        <v>87</v>
      </c>
      <c r="P44" s="25"/>
      <c r="Q44" s="27">
        <v>-55</v>
      </c>
      <c r="R44" s="25"/>
      <c r="S44" s="27">
        <f t="shared" si="1"/>
        <v>80887.570000000007</v>
      </c>
    </row>
    <row r="45" spans="1:19" x14ac:dyDescent="0.25">
      <c r="A45" s="25"/>
      <c r="B45" s="25"/>
      <c r="C45" s="25"/>
      <c r="D45" s="25"/>
      <c r="E45" s="25" t="s">
        <v>106</v>
      </c>
      <c r="F45" s="25"/>
      <c r="G45" s="26">
        <v>42303</v>
      </c>
      <c r="H45" s="25"/>
      <c r="I45" s="25"/>
      <c r="J45" s="25"/>
      <c r="K45" s="25" t="s">
        <v>608</v>
      </c>
      <c r="L45" s="25"/>
      <c r="M45" s="25" t="s">
        <v>655</v>
      </c>
      <c r="N45" s="25"/>
      <c r="O45" s="25" t="s">
        <v>583</v>
      </c>
      <c r="P45" s="25"/>
      <c r="Q45" s="27">
        <v>7897.4</v>
      </c>
      <c r="R45" s="25"/>
      <c r="S45" s="27">
        <f t="shared" si="1"/>
        <v>88784.97</v>
      </c>
    </row>
    <row r="46" spans="1:19" x14ac:dyDescent="0.25">
      <c r="A46" s="25"/>
      <c r="B46" s="25"/>
      <c r="C46" s="25"/>
      <c r="D46" s="25"/>
      <c r="E46" s="25" t="s">
        <v>106</v>
      </c>
      <c r="F46" s="25"/>
      <c r="G46" s="26">
        <v>42303</v>
      </c>
      <c r="H46" s="25"/>
      <c r="I46" s="25"/>
      <c r="J46" s="25"/>
      <c r="K46" s="25" t="s">
        <v>608</v>
      </c>
      <c r="L46" s="25"/>
      <c r="M46" s="25" t="s">
        <v>656</v>
      </c>
      <c r="N46" s="25"/>
      <c r="O46" s="25" t="s">
        <v>583</v>
      </c>
      <c r="P46" s="25"/>
      <c r="Q46" s="27">
        <v>960.05</v>
      </c>
      <c r="R46" s="25"/>
      <c r="S46" s="27">
        <f t="shared" si="1"/>
        <v>89745.02</v>
      </c>
    </row>
    <row r="47" spans="1:19" x14ac:dyDescent="0.25">
      <c r="A47" s="25"/>
      <c r="B47" s="25"/>
      <c r="C47" s="25"/>
      <c r="D47" s="25"/>
      <c r="E47" s="25" t="s">
        <v>104</v>
      </c>
      <c r="F47" s="25"/>
      <c r="G47" s="26">
        <v>42303</v>
      </c>
      <c r="H47" s="25"/>
      <c r="I47" s="25"/>
      <c r="J47" s="25"/>
      <c r="K47" s="25" t="s">
        <v>602</v>
      </c>
      <c r="L47" s="25"/>
      <c r="M47" s="25" t="s">
        <v>657</v>
      </c>
      <c r="N47" s="25"/>
      <c r="O47" s="25" t="s">
        <v>219</v>
      </c>
      <c r="P47" s="25"/>
      <c r="Q47" s="27">
        <v>-683.58</v>
      </c>
      <c r="R47" s="25"/>
      <c r="S47" s="27">
        <f t="shared" si="1"/>
        <v>89061.440000000002</v>
      </c>
    </row>
    <row r="48" spans="1:19" x14ac:dyDescent="0.25">
      <c r="A48" s="25"/>
      <c r="B48" s="25"/>
      <c r="C48" s="25"/>
      <c r="D48" s="25"/>
      <c r="E48" s="25" t="s">
        <v>104</v>
      </c>
      <c r="F48" s="25"/>
      <c r="G48" s="26">
        <v>42304</v>
      </c>
      <c r="H48" s="25"/>
      <c r="I48" s="25"/>
      <c r="J48" s="25"/>
      <c r="K48" s="25" t="s">
        <v>126</v>
      </c>
      <c r="L48" s="25"/>
      <c r="M48" s="25" t="s">
        <v>266</v>
      </c>
      <c r="N48" s="25"/>
      <c r="O48" s="25" t="s">
        <v>97</v>
      </c>
      <c r="P48" s="25"/>
      <c r="Q48" s="27">
        <v>-25.73</v>
      </c>
      <c r="R48" s="25"/>
      <c r="S48" s="27">
        <f t="shared" si="1"/>
        <v>89035.71</v>
      </c>
    </row>
    <row r="49" spans="1:19" x14ac:dyDescent="0.25">
      <c r="A49" s="25"/>
      <c r="B49" s="25"/>
      <c r="C49" s="25"/>
      <c r="D49" s="25"/>
      <c r="E49" s="25" t="s">
        <v>104</v>
      </c>
      <c r="F49" s="25"/>
      <c r="G49" s="26">
        <v>42304</v>
      </c>
      <c r="H49" s="25"/>
      <c r="I49" s="25"/>
      <c r="J49" s="25"/>
      <c r="K49" s="25" t="s">
        <v>126</v>
      </c>
      <c r="L49" s="25"/>
      <c r="M49" s="25" t="s">
        <v>266</v>
      </c>
      <c r="N49" s="25"/>
      <c r="O49" s="25" t="s">
        <v>97</v>
      </c>
      <c r="P49" s="25"/>
      <c r="Q49" s="27">
        <v>-0.38</v>
      </c>
      <c r="R49" s="25"/>
      <c r="S49" s="27">
        <f t="shared" si="1"/>
        <v>89035.33</v>
      </c>
    </row>
    <row r="50" spans="1:19" x14ac:dyDescent="0.25">
      <c r="A50" s="25"/>
      <c r="B50" s="25"/>
      <c r="C50" s="25"/>
      <c r="D50" s="25"/>
      <c r="E50" s="25" t="s">
        <v>104</v>
      </c>
      <c r="F50" s="25"/>
      <c r="G50" s="26">
        <v>42304</v>
      </c>
      <c r="H50" s="25"/>
      <c r="I50" s="25"/>
      <c r="J50" s="25"/>
      <c r="K50" s="25" t="s">
        <v>609</v>
      </c>
      <c r="L50" s="25"/>
      <c r="M50" s="25" t="s">
        <v>658</v>
      </c>
      <c r="N50" s="25"/>
      <c r="O50" s="25" t="s">
        <v>82</v>
      </c>
      <c r="P50" s="25"/>
      <c r="Q50" s="27">
        <v>-857.75</v>
      </c>
      <c r="R50" s="25"/>
      <c r="S50" s="27">
        <f t="shared" si="1"/>
        <v>88177.58</v>
      </c>
    </row>
    <row r="51" spans="1:19" x14ac:dyDescent="0.25">
      <c r="A51" s="25"/>
      <c r="B51" s="25"/>
      <c r="C51" s="25"/>
      <c r="D51" s="25"/>
      <c r="E51" s="25" t="s">
        <v>104</v>
      </c>
      <c r="F51" s="25"/>
      <c r="G51" s="26">
        <v>42304</v>
      </c>
      <c r="H51" s="25"/>
      <c r="I51" s="25"/>
      <c r="J51" s="25"/>
      <c r="K51" s="25" t="s">
        <v>512</v>
      </c>
      <c r="L51" s="25"/>
      <c r="M51" s="25" t="s">
        <v>659</v>
      </c>
      <c r="N51" s="25"/>
      <c r="O51" s="25" t="s">
        <v>93</v>
      </c>
      <c r="P51" s="25"/>
      <c r="Q51" s="27">
        <v>-12.95</v>
      </c>
      <c r="R51" s="25"/>
      <c r="S51" s="27">
        <f t="shared" si="1"/>
        <v>88164.63</v>
      </c>
    </row>
    <row r="52" spans="1:19" x14ac:dyDescent="0.25">
      <c r="A52" s="25"/>
      <c r="B52" s="25"/>
      <c r="C52" s="25"/>
      <c r="D52" s="25"/>
      <c r="E52" s="25" t="s">
        <v>104</v>
      </c>
      <c r="F52" s="25"/>
      <c r="G52" s="26">
        <v>42305</v>
      </c>
      <c r="H52" s="25"/>
      <c r="I52" s="25"/>
      <c r="J52" s="25"/>
      <c r="K52" s="25" t="s">
        <v>511</v>
      </c>
      <c r="L52" s="25"/>
      <c r="M52" s="25" t="s">
        <v>568</v>
      </c>
      <c r="N52" s="25"/>
      <c r="O52" s="25" t="s">
        <v>82</v>
      </c>
      <c r="P52" s="25"/>
      <c r="Q52" s="27">
        <v>-3300</v>
      </c>
      <c r="R52" s="25"/>
      <c r="S52" s="27">
        <f t="shared" si="1"/>
        <v>84864.63</v>
      </c>
    </row>
    <row r="53" spans="1:19" ht="15.75" thickBot="1" x14ac:dyDescent="0.3">
      <c r="A53" s="25"/>
      <c r="B53" s="25"/>
      <c r="C53" s="25"/>
      <c r="D53" s="25"/>
      <c r="E53" s="25" t="s">
        <v>104</v>
      </c>
      <c r="F53" s="25"/>
      <c r="G53" s="26">
        <v>42305</v>
      </c>
      <c r="H53" s="25"/>
      <c r="I53" s="25"/>
      <c r="J53" s="25"/>
      <c r="K53" s="25" t="s">
        <v>606</v>
      </c>
      <c r="L53" s="25"/>
      <c r="M53" s="25" t="s">
        <v>650</v>
      </c>
      <c r="N53" s="25"/>
      <c r="O53" s="25" t="s">
        <v>219</v>
      </c>
      <c r="P53" s="25"/>
      <c r="Q53" s="28">
        <v>-3000</v>
      </c>
      <c r="R53" s="25"/>
      <c r="S53" s="28">
        <f t="shared" si="1"/>
        <v>81864.63</v>
      </c>
    </row>
    <row r="54" spans="1:19" x14ac:dyDescent="0.25">
      <c r="A54" s="25"/>
      <c r="B54" s="25" t="s">
        <v>34</v>
      </c>
      <c r="C54" s="25"/>
      <c r="D54" s="25"/>
      <c r="E54" s="25"/>
      <c r="F54" s="25"/>
      <c r="G54" s="26"/>
      <c r="H54" s="25"/>
      <c r="I54" s="25"/>
      <c r="J54" s="25"/>
      <c r="K54" s="25"/>
      <c r="L54" s="25"/>
      <c r="M54" s="25"/>
      <c r="N54" s="25"/>
      <c r="O54" s="25"/>
      <c r="P54" s="25"/>
      <c r="Q54" s="27">
        <f>ROUND(SUM(Q2:Q53),5)</f>
        <v>-3975.42</v>
      </c>
      <c r="R54" s="25"/>
      <c r="S54" s="27">
        <f>S53</f>
        <v>81864.63</v>
      </c>
    </row>
    <row r="55" spans="1:19" ht="30" customHeight="1" x14ac:dyDescent="0.25">
      <c r="A55" s="22"/>
      <c r="B55" s="22" t="s">
        <v>35</v>
      </c>
      <c r="C55" s="22"/>
      <c r="D55" s="22"/>
      <c r="E55" s="22"/>
      <c r="F55" s="22"/>
      <c r="G55" s="24"/>
      <c r="H55" s="22"/>
      <c r="I55" s="22"/>
      <c r="J55" s="22"/>
      <c r="K55" s="22"/>
      <c r="L55" s="22"/>
      <c r="M55" s="22"/>
      <c r="N55" s="22"/>
      <c r="O55" s="22"/>
      <c r="P55" s="22"/>
      <c r="Q55" s="23"/>
      <c r="R55" s="22"/>
      <c r="S55" s="23">
        <v>401.67</v>
      </c>
    </row>
    <row r="56" spans="1:19" x14ac:dyDescent="0.25">
      <c r="A56" s="25"/>
      <c r="B56" s="25" t="s">
        <v>36</v>
      </c>
      <c r="C56" s="25"/>
      <c r="D56" s="25"/>
      <c r="E56" s="25"/>
      <c r="F56" s="25"/>
      <c r="G56" s="26"/>
      <c r="H56" s="25"/>
      <c r="I56" s="25"/>
      <c r="J56" s="25"/>
      <c r="K56" s="25"/>
      <c r="L56" s="25"/>
      <c r="M56" s="25"/>
      <c r="N56" s="25"/>
      <c r="O56" s="25"/>
      <c r="P56" s="25"/>
      <c r="Q56" s="27"/>
      <c r="R56" s="25"/>
      <c r="S56" s="27">
        <f>S55</f>
        <v>401.67</v>
      </c>
    </row>
    <row r="57" spans="1:19" ht="30" customHeight="1" x14ac:dyDescent="0.25">
      <c r="A57" s="22"/>
      <c r="B57" s="22" t="s">
        <v>37</v>
      </c>
      <c r="C57" s="22"/>
      <c r="D57" s="22"/>
      <c r="E57" s="22"/>
      <c r="F57" s="22"/>
      <c r="G57" s="24"/>
      <c r="H57" s="22"/>
      <c r="I57" s="22"/>
      <c r="J57" s="22"/>
      <c r="K57" s="22"/>
      <c r="L57" s="22"/>
      <c r="M57" s="22"/>
      <c r="N57" s="22"/>
      <c r="O57" s="22"/>
      <c r="P57" s="22"/>
      <c r="Q57" s="23"/>
      <c r="R57" s="22"/>
      <c r="S57" s="23">
        <v>2982.94</v>
      </c>
    </row>
    <row r="58" spans="1:19" x14ac:dyDescent="0.25">
      <c r="A58" s="25"/>
      <c r="B58" s="25"/>
      <c r="C58" s="25"/>
      <c r="D58" s="25"/>
      <c r="E58" s="25" t="s">
        <v>104</v>
      </c>
      <c r="F58" s="25"/>
      <c r="G58" s="26">
        <v>42278</v>
      </c>
      <c r="H58" s="25"/>
      <c r="I58" s="25"/>
      <c r="J58" s="25"/>
      <c r="K58" s="25" t="s">
        <v>242</v>
      </c>
      <c r="L58" s="25"/>
      <c r="M58" s="25" t="s">
        <v>268</v>
      </c>
      <c r="N58" s="25"/>
      <c r="O58" s="25" t="s">
        <v>97</v>
      </c>
      <c r="P58" s="25"/>
      <c r="Q58" s="27">
        <v>-30</v>
      </c>
      <c r="R58" s="25"/>
      <c r="S58" s="27">
        <f t="shared" ref="S58:S79" si="2">ROUND(S57+Q58,5)</f>
        <v>2952.94</v>
      </c>
    </row>
    <row r="59" spans="1:19" x14ac:dyDescent="0.25">
      <c r="A59" s="25"/>
      <c r="B59" s="25"/>
      <c r="C59" s="25"/>
      <c r="D59" s="25"/>
      <c r="E59" s="25" t="s">
        <v>106</v>
      </c>
      <c r="F59" s="25"/>
      <c r="G59" s="26">
        <v>42299</v>
      </c>
      <c r="H59" s="25"/>
      <c r="I59" s="25"/>
      <c r="J59" s="25"/>
      <c r="K59" s="25" t="s">
        <v>610</v>
      </c>
      <c r="L59" s="25"/>
      <c r="M59" s="25" t="s">
        <v>431</v>
      </c>
      <c r="N59" s="25"/>
      <c r="O59" s="25" t="s">
        <v>212</v>
      </c>
      <c r="P59" s="25"/>
      <c r="Q59" s="27">
        <v>119.82</v>
      </c>
      <c r="R59" s="25"/>
      <c r="S59" s="27">
        <f t="shared" si="2"/>
        <v>3072.76</v>
      </c>
    </row>
    <row r="60" spans="1:19" x14ac:dyDescent="0.25">
      <c r="A60" s="25"/>
      <c r="B60" s="25"/>
      <c r="C60" s="25"/>
      <c r="D60" s="25"/>
      <c r="E60" s="25" t="s">
        <v>106</v>
      </c>
      <c r="F60" s="25"/>
      <c r="G60" s="26">
        <v>42303</v>
      </c>
      <c r="H60" s="25"/>
      <c r="I60" s="25"/>
      <c r="J60" s="25"/>
      <c r="K60" s="25" t="s">
        <v>611</v>
      </c>
      <c r="L60" s="25"/>
      <c r="M60" s="25" t="s">
        <v>660</v>
      </c>
      <c r="N60" s="25"/>
      <c r="O60" s="25" t="s">
        <v>212</v>
      </c>
      <c r="P60" s="25"/>
      <c r="Q60" s="27">
        <v>33.68</v>
      </c>
      <c r="R60" s="25"/>
      <c r="S60" s="27">
        <f t="shared" si="2"/>
        <v>3106.44</v>
      </c>
    </row>
    <row r="61" spans="1:19" x14ac:dyDescent="0.25">
      <c r="A61" s="25"/>
      <c r="B61" s="25"/>
      <c r="C61" s="25"/>
      <c r="D61" s="25"/>
      <c r="E61" s="25" t="s">
        <v>106</v>
      </c>
      <c r="F61" s="25"/>
      <c r="G61" s="26">
        <v>42303</v>
      </c>
      <c r="H61" s="25"/>
      <c r="I61" s="25"/>
      <c r="J61" s="25"/>
      <c r="K61" s="25" t="s">
        <v>612</v>
      </c>
      <c r="L61" s="25"/>
      <c r="M61" s="25" t="s">
        <v>660</v>
      </c>
      <c r="N61" s="25"/>
      <c r="O61" s="25" t="s">
        <v>212</v>
      </c>
      <c r="P61" s="25"/>
      <c r="Q61" s="27">
        <v>33.68</v>
      </c>
      <c r="R61" s="25"/>
      <c r="S61" s="27">
        <f t="shared" si="2"/>
        <v>3140.12</v>
      </c>
    </row>
    <row r="62" spans="1:19" x14ac:dyDescent="0.25">
      <c r="A62" s="25"/>
      <c r="B62" s="25"/>
      <c r="C62" s="25"/>
      <c r="D62" s="25"/>
      <c r="E62" s="25" t="s">
        <v>106</v>
      </c>
      <c r="F62" s="25"/>
      <c r="G62" s="26">
        <v>42303</v>
      </c>
      <c r="H62" s="25"/>
      <c r="I62" s="25"/>
      <c r="J62" s="25"/>
      <c r="K62" s="25" t="s">
        <v>613</v>
      </c>
      <c r="L62" s="25"/>
      <c r="M62" s="25" t="s">
        <v>660</v>
      </c>
      <c r="N62" s="25"/>
      <c r="O62" s="25" t="s">
        <v>212</v>
      </c>
      <c r="P62" s="25"/>
      <c r="Q62" s="27">
        <v>33.68</v>
      </c>
      <c r="R62" s="25"/>
      <c r="S62" s="27">
        <f t="shared" si="2"/>
        <v>3173.8</v>
      </c>
    </row>
    <row r="63" spans="1:19" x14ac:dyDescent="0.25">
      <c r="A63" s="25"/>
      <c r="B63" s="25"/>
      <c r="C63" s="25"/>
      <c r="D63" s="25"/>
      <c r="E63" s="25" t="s">
        <v>104</v>
      </c>
      <c r="F63" s="25"/>
      <c r="G63" s="26">
        <v>42303</v>
      </c>
      <c r="H63" s="25"/>
      <c r="I63" s="25"/>
      <c r="J63" s="25"/>
      <c r="K63" s="25" t="s">
        <v>614</v>
      </c>
      <c r="L63" s="25"/>
      <c r="M63" s="25"/>
      <c r="N63" s="25"/>
      <c r="O63" s="25" t="s">
        <v>95</v>
      </c>
      <c r="P63" s="25"/>
      <c r="Q63" s="27">
        <v>-6.95</v>
      </c>
      <c r="R63" s="25"/>
      <c r="S63" s="27">
        <f t="shared" si="2"/>
        <v>3166.85</v>
      </c>
    </row>
    <row r="64" spans="1:19" x14ac:dyDescent="0.25">
      <c r="A64" s="25"/>
      <c r="B64" s="25"/>
      <c r="C64" s="25"/>
      <c r="D64" s="25"/>
      <c r="E64" s="25" t="s">
        <v>106</v>
      </c>
      <c r="F64" s="25"/>
      <c r="G64" s="26">
        <v>42303</v>
      </c>
      <c r="H64" s="25"/>
      <c r="I64" s="25"/>
      <c r="J64" s="25"/>
      <c r="K64" s="25" t="s">
        <v>615</v>
      </c>
      <c r="L64" s="25"/>
      <c r="M64" s="25" t="s">
        <v>660</v>
      </c>
      <c r="N64" s="25"/>
      <c r="O64" s="25" t="s">
        <v>212</v>
      </c>
      <c r="P64" s="25"/>
      <c r="Q64" s="27">
        <v>33.770000000000003</v>
      </c>
      <c r="R64" s="25"/>
      <c r="S64" s="27">
        <f t="shared" si="2"/>
        <v>3200.62</v>
      </c>
    </row>
    <row r="65" spans="1:19" x14ac:dyDescent="0.25">
      <c r="A65" s="25"/>
      <c r="B65" s="25"/>
      <c r="C65" s="25"/>
      <c r="D65" s="25"/>
      <c r="E65" s="25" t="s">
        <v>106</v>
      </c>
      <c r="F65" s="25"/>
      <c r="G65" s="26">
        <v>42304</v>
      </c>
      <c r="H65" s="25"/>
      <c r="I65" s="25"/>
      <c r="J65" s="25"/>
      <c r="K65" s="25" t="s">
        <v>616</v>
      </c>
      <c r="L65" s="25"/>
      <c r="M65" s="25" t="s">
        <v>660</v>
      </c>
      <c r="N65" s="25"/>
      <c r="O65" s="25" t="s">
        <v>212</v>
      </c>
      <c r="P65" s="25"/>
      <c r="Q65" s="27">
        <v>33.68</v>
      </c>
      <c r="R65" s="25"/>
      <c r="S65" s="27">
        <f t="shared" si="2"/>
        <v>3234.3</v>
      </c>
    </row>
    <row r="66" spans="1:19" x14ac:dyDescent="0.25">
      <c r="A66" s="25"/>
      <c r="B66" s="25"/>
      <c r="C66" s="25"/>
      <c r="D66" s="25"/>
      <c r="E66" s="25" t="s">
        <v>106</v>
      </c>
      <c r="F66" s="25"/>
      <c r="G66" s="26">
        <v>42304</v>
      </c>
      <c r="H66" s="25"/>
      <c r="I66" s="25"/>
      <c r="J66" s="25"/>
      <c r="K66" s="25" t="s">
        <v>617</v>
      </c>
      <c r="L66" s="25"/>
      <c r="M66" s="25" t="s">
        <v>660</v>
      </c>
      <c r="N66" s="25"/>
      <c r="O66" s="25" t="s">
        <v>212</v>
      </c>
      <c r="P66" s="25"/>
      <c r="Q66" s="27">
        <v>33.770000000000003</v>
      </c>
      <c r="R66" s="25"/>
      <c r="S66" s="27">
        <f t="shared" si="2"/>
        <v>3268.07</v>
      </c>
    </row>
    <row r="67" spans="1:19" x14ac:dyDescent="0.25">
      <c r="A67" s="25"/>
      <c r="B67" s="25"/>
      <c r="C67" s="25"/>
      <c r="D67" s="25"/>
      <c r="E67" s="25" t="s">
        <v>106</v>
      </c>
      <c r="F67" s="25"/>
      <c r="G67" s="26">
        <v>42304</v>
      </c>
      <c r="H67" s="25"/>
      <c r="I67" s="25"/>
      <c r="J67" s="25"/>
      <c r="K67" s="25" t="s">
        <v>618</v>
      </c>
      <c r="L67" s="25"/>
      <c r="M67" s="25" t="s">
        <v>660</v>
      </c>
      <c r="N67" s="25"/>
      <c r="O67" s="25" t="s">
        <v>212</v>
      </c>
      <c r="P67" s="25"/>
      <c r="Q67" s="27">
        <v>33.68</v>
      </c>
      <c r="R67" s="25"/>
      <c r="S67" s="27">
        <f t="shared" si="2"/>
        <v>3301.75</v>
      </c>
    </row>
    <row r="68" spans="1:19" x14ac:dyDescent="0.25">
      <c r="A68" s="25"/>
      <c r="B68" s="25"/>
      <c r="C68" s="25"/>
      <c r="D68" s="25"/>
      <c r="E68" s="25" t="s">
        <v>106</v>
      </c>
      <c r="F68" s="25"/>
      <c r="G68" s="26">
        <v>42305</v>
      </c>
      <c r="H68" s="25"/>
      <c r="I68" s="25"/>
      <c r="J68" s="25"/>
      <c r="K68" s="25" t="s">
        <v>619</v>
      </c>
      <c r="L68" s="25"/>
      <c r="M68" s="25" t="s">
        <v>660</v>
      </c>
      <c r="N68" s="25"/>
      <c r="O68" s="25" t="s">
        <v>212</v>
      </c>
      <c r="P68" s="25"/>
      <c r="Q68" s="27">
        <v>33.68</v>
      </c>
      <c r="R68" s="25"/>
      <c r="S68" s="27">
        <f t="shared" si="2"/>
        <v>3335.43</v>
      </c>
    </row>
    <row r="69" spans="1:19" x14ac:dyDescent="0.25">
      <c r="A69" s="25"/>
      <c r="B69" s="25"/>
      <c r="C69" s="25"/>
      <c r="D69" s="25"/>
      <c r="E69" s="25" t="s">
        <v>106</v>
      </c>
      <c r="F69" s="25"/>
      <c r="G69" s="26">
        <v>42305</v>
      </c>
      <c r="H69" s="25"/>
      <c r="I69" s="25"/>
      <c r="J69" s="25"/>
      <c r="K69" s="25" t="s">
        <v>620</v>
      </c>
      <c r="L69" s="25"/>
      <c r="M69" s="25" t="s">
        <v>660</v>
      </c>
      <c r="N69" s="25"/>
      <c r="O69" s="25" t="s">
        <v>212</v>
      </c>
      <c r="P69" s="25"/>
      <c r="Q69" s="27">
        <v>33.68</v>
      </c>
      <c r="R69" s="25"/>
      <c r="S69" s="27">
        <f t="shared" si="2"/>
        <v>3369.11</v>
      </c>
    </row>
    <row r="70" spans="1:19" x14ac:dyDescent="0.25">
      <c r="A70" s="25"/>
      <c r="B70" s="25"/>
      <c r="C70" s="25"/>
      <c r="D70" s="25"/>
      <c r="E70" s="25" t="s">
        <v>106</v>
      </c>
      <c r="F70" s="25"/>
      <c r="G70" s="26">
        <v>42305</v>
      </c>
      <c r="H70" s="25"/>
      <c r="I70" s="25"/>
      <c r="J70" s="25"/>
      <c r="K70" s="25" t="s">
        <v>621</v>
      </c>
      <c r="L70" s="25"/>
      <c r="M70" s="25" t="s">
        <v>660</v>
      </c>
      <c r="N70" s="25"/>
      <c r="O70" s="25" t="s">
        <v>212</v>
      </c>
      <c r="P70" s="25"/>
      <c r="Q70" s="27">
        <v>33.68</v>
      </c>
      <c r="R70" s="25"/>
      <c r="S70" s="27">
        <f t="shared" si="2"/>
        <v>3402.79</v>
      </c>
    </row>
    <row r="71" spans="1:19" x14ac:dyDescent="0.25">
      <c r="A71" s="25"/>
      <c r="B71" s="25"/>
      <c r="C71" s="25"/>
      <c r="D71" s="25"/>
      <c r="E71" s="25" t="s">
        <v>106</v>
      </c>
      <c r="F71" s="25"/>
      <c r="G71" s="26">
        <v>42305</v>
      </c>
      <c r="H71" s="25"/>
      <c r="I71" s="25"/>
      <c r="J71" s="25"/>
      <c r="K71" s="25" t="s">
        <v>622</v>
      </c>
      <c r="L71" s="25"/>
      <c r="M71" s="25" t="s">
        <v>660</v>
      </c>
      <c r="N71" s="25"/>
      <c r="O71" s="25" t="s">
        <v>212</v>
      </c>
      <c r="P71" s="25"/>
      <c r="Q71" s="27">
        <v>33.68</v>
      </c>
      <c r="R71" s="25"/>
      <c r="S71" s="27">
        <f t="shared" si="2"/>
        <v>3436.47</v>
      </c>
    </row>
    <row r="72" spans="1:19" x14ac:dyDescent="0.25">
      <c r="A72" s="25"/>
      <c r="B72" s="25"/>
      <c r="C72" s="25"/>
      <c r="D72" s="25"/>
      <c r="E72" s="25" t="s">
        <v>106</v>
      </c>
      <c r="F72" s="25"/>
      <c r="G72" s="26">
        <v>42305</v>
      </c>
      <c r="H72" s="25"/>
      <c r="I72" s="25"/>
      <c r="J72" s="25"/>
      <c r="K72" s="25" t="s">
        <v>623</v>
      </c>
      <c r="L72" s="25"/>
      <c r="M72" s="25" t="s">
        <v>660</v>
      </c>
      <c r="N72" s="25"/>
      <c r="O72" s="25" t="s">
        <v>212</v>
      </c>
      <c r="P72" s="25"/>
      <c r="Q72" s="27">
        <v>33.68</v>
      </c>
      <c r="R72" s="25"/>
      <c r="S72" s="27">
        <f t="shared" si="2"/>
        <v>3470.15</v>
      </c>
    </row>
    <row r="73" spans="1:19" x14ac:dyDescent="0.25">
      <c r="A73" s="25"/>
      <c r="B73" s="25"/>
      <c r="C73" s="25"/>
      <c r="D73" s="25"/>
      <c r="E73" s="25" t="s">
        <v>106</v>
      </c>
      <c r="F73" s="25"/>
      <c r="G73" s="26">
        <v>42306</v>
      </c>
      <c r="H73" s="25"/>
      <c r="I73" s="25"/>
      <c r="J73" s="25"/>
      <c r="K73" s="25" t="s">
        <v>624</v>
      </c>
      <c r="L73" s="25"/>
      <c r="M73" s="25" t="s">
        <v>660</v>
      </c>
      <c r="N73" s="25"/>
      <c r="O73" s="25" t="s">
        <v>212</v>
      </c>
      <c r="P73" s="25"/>
      <c r="Q73" s="27">
        <v>33.68</v>
      </c>
      <c r="R73" s="25"/>
      <c r="S73" s="27">
        <f t="shared" si="2"/>
        <v>3503.83</v>
      </c>
    </row>
    <row r="74" spans="1:19" x14ac:dyDescent="0.25">
      <c r="A74" s="25"/>
      <c r="B74" s="25"/>
      <c r="C74" s="25"/>
      <c r="D74" s="25"/>
      <c r="E74" s="25" t="s">
        <v>106</v>
      </c>
      <c r="F74" s="25"/>
      <c r="G74" s="26">
        <v>42306</v>
      </c>
      <c r="H74" s="25"/>
      <c r="I74" s="25"/>
      <c r="J74" s="25"/>
      <c r="K74" s="25" t="s">
        <v>625</v>
      </c>
      <c r="L74" s="25"/>
      <c r="M74" s="25" t="s">
        <v>660</v>
      </c>
      <c r="N74" s="25"/>
      <c r="O74" s="25" t="s">
        <v>212</v>
      </c>
      <c r="P74" s="25"/>
      <c r="Q74" s="27">
        <v>33.770000000000003</v>
      </c>
      <c r="R74" s="25"/>
      <c r="S74" s="27">
        <f t="shared" si="2"/>
        <v>3537.6</v>
      </c>
    </row>
    <row r="75" spans="1:19" x14ac:dyDescent="0.25">
      <c r="A75" s="25"/>
      <c r="B75" s="25"/>
      <c r="C75" s="25"/>
      <c r="D75" s="25"/>
      <c r="E75" s="25" t="s">
        <v>106</v>
      </c>
      <c r="F75" s="25"/>
      <c r="G75" s="26">
        <v>42307</v>
      </c>
      <c r="H75" s="25"/>
      <c r="I75" s="25"/>
      <c r="J75" s="25"/>
      <c r="K75" s="25" t="s">
        <v>626</v>
      </c>
      <c r="L75" s="25"/>
      <c r="M75" s="25" t="s">
        <v>660</v>
      </c>
      <c r="N75" s="25"/>
      <c r="O75" s="25" t="s">
        <v>212</v>
      </c>
      <c r="P75" s="25"/>
      <c r="Q75" s="27">
        <v>33.68</v>
      </c>
      <c r="R75" s="25"/>
      <c r="S75" s="27">
        <f t="shared" si="2"/>
        <v>3571.28</v>
      </c>
    </row>
    <row r="76" spans="1:19" x14ac:dyDescent="0.25">
      <c r="A76" s="25"/>
      <c r="B76" s="25"/>
      <c r="C76" s="25"/>
      <c r="D76" s="25"/>
      <c r="E76" s="25" t="s">
        <v>106</v>
      </c>
      <c r="F76" s="25"/>
      <c r="G76" s="26">
        <v>42307</v>
      </c>
      <c r="H76" s="25"/>
      <c r="I76" s="25"/>
      <c r="J76" s="25"/>
      <c r="K76" s="25" t="s">
        <v>627</v>
      </c>
      <c r="L76" s="25"/>
      <c r="M76" s="25" t="s">
        <v>660</v>
      </c>
      <c r="N76" s="25"/>
      <c r="O76" s="25" t="s">
        <v>212</v>
      </c>
      <c r="P76" s="25"/>
      <c r="Q76" s="27">
        <v>33.68</v>
      </c>
      <c r="R76" s="25"/>
      <c r="S76" s="27">
        <f t="shared" si="2"/>
        <v>3604.96</v>
      </c>
    </row>
    <row r="77" spans="1:19" x14ac:dyDescent="0.25">
      <c r="A77" s="25"/>
      <c r="B77" s="25"/>
      <c r="C77" s="25"/>
      <c r="D77" s="25"/>
      <c r="E77" s="25" t="s">
        <v>106</v>
      </c>
      <c r="F77" s="25"/>
      <c r="G77" s="26">
        <v>42308</v>
      </c>
      <c r="H77" s="25"/>
      <c r="I77" s="25"/>
      <c r="J77" s="25"/>
      <c r="K77" s="25" t="s">
        <v>628</v>
      </c>
      <c r="L77" s="25"/>
      <c r="M77" s="25" t="s">
        <v>660</v>
      </c>
      <c r="N77" s="25"/>
      <c r="O77" s="25" t="s">
        <v>212</v>
      </c>
      <c r="P77" s="25"/>
      <c r="Q77" s="27">
        <v>33.68</v>
      </c>
      <c r="R77" s="25"/>
      <c r="S77" s="27">
        <f t="shared" si="2"/>
        <v>3638.64</v>
      </c>
    </row>
    <row r="78" spans="1:19" x14ac:dyDescent="0.25">
      <c r="A78" s="25"/>
      <c r="B78" s="25"/>
      <c r="C78" s="25"/>
      <c r="D78" s="25"/>
      <c r="E78" s="25" t="s">
        <v>106</v>
      </c>
      <c r="F78" s="25"/>
      <c r="G78" s="26">
        <v>42308</v>
      </c>
      <c r="H78" s="25"/>
      <c r="I78" s="25"/>
      <c r="J78" s="25"/>
      <c r="K78" s="25" t="s">
        <v>629</v>
      </c>
      <c r="L78" s="25"/>
      <c r="M78" s="25" t="s">
        <v>660</v>
      </c>
      <c r="N78" s="25"/>
      <c r="O78" s="25" t="s">
        <v>212</v>
      </c>
      <c r="P78" s="25"/>
      <c r="Q78" s="27">
        <v>33.770000000000003</v>
      </c>
      <c r="R78" s="25"/>
      <c r="S78" s="27">
        <f t="shared" si="2"/>
        <v>3672.41</v>
      </c>
    </row>
    <row r="79" spans="1:19" ht="15.75" thickBot="1" x14ac:dyDescent="0.3">
      <c r="A79" s="25"/>
      <c r="B79" s="25"/>
      <c r="C79" s="25"/>
      <c r="D79" s="25"/>
      <c r="E79" s="25" t="s">
        <v>106</v>
      </c>
      <c r="F79" s="25"/>
      <c r="G79" s="26">
        <v>42308</v>
      </c>
      <c r="H79" s="25"/>
      <c r="I79" s="25"/>
      <c r="J79" s="25"/>
      <c r="K79" s="25" t="s">
        <v>630</v>
      </c>
      <c r="L79" s="25"/>
      <c r="M79" s="25" t="s">
        <v>660</v>
      </c>
      <c r="N79" s="25"/>
      <c r="O79" s="25" t="s">
        <v>212</v>
      </c>
      <c r="P79" s="25"/>
      <c r="Q79" s="28">
        <v>33.68</v>
      </c>
      <c r="R79" s="25"/>
      <c r="S79" s="28">
        <f t="shared" si="2"/>
        <v>3706.09</v>
      </c>
    </row>
    <row r="80" spans="1:19" x14ac:dyDescent="0.25">
      <c r="A80" s="25"/>
      <c r="B80" s="25" t="s">
        <v>38</v>
      </c>
      <c r="C80" s="25"/>
      <c r="D80" s="25"/>
      <c r="E80" s="25"/>
      <c r="F80" s="25"/>
      <c r="G80" s="26"/>
      <c r="H80" s="25"/>
      <c r="I80" s="25"/>
      <c r="J80" s="25"/>
      <c r="K80" s="25"/>
      <c r="L80" s="25"/>
      <c r="M80" s="25"/>
      <c r="N80" s="25"/>
      <c r="O80" s="25"/>
      <c r="P80" s="25"/>
      <c r="Q80" s="27">
        <f>ROUND(SUM(Q57:Q79),5)</f>
        <v>723.15</v>
      </c>
      <c r="R80" s="25"/>
      <c r="S80" s="27">
        <f>S79</f>
        <v>3706.09</v>
      </c>
    </row>
    <row r="81" spans="1:19" ht="30" customHeight="1" x14ac:dyDescent="0.25">
      <c r="A81" s="22"/>
      <c r="B81" s="22" t="s">
        <v>39</v>
      </c>
      <c r="C81" s="22"/>
      <c r="D81" s="22"/>
      <c r="E81" s="22"/>
      <c r="F81" s="22"/>
      <c r="G81" s="24"/>
      <c r="H81" s="22"/>
      <c r="I81" s="22"/>
      <c r="J81" s="22"/>
      <c r="K81" s="22"/>
      <c r="L81" s="22"/>
      <c r="M81" s="22"/>
      <c r="N81" s="22"/>
      <c r="O81" s="22"/>
      <c r="P81" s="22"/>
      <c r="Q81" s="23"/>
      <c r="R81" s="22"/>
      <c r="S81" s="23">
        <v>131624.66</v>
      </c>
    </row>
    <row r="82" spans="1:19" x14ac:dyDescent="0.25">
      <c r="A82" s="25"/>
      <c r="B82" s="25"/>
      <c r="C82" s="25"/>
      <c r="D82" s="25"/>
      <c r="E82" s="25" t="s">
        <v>107</v>
      </c>
      <c r="F82" s="25"/>
      <c r="G82" s="26">
        <v>42284</v>
      </c>
      <c r="H82" s="25"/>
      <c r="I82" s="25" t="s">
        <v>592</v>
      </c>
      <c r="J82" s="25"/>
      <c r="K82" s="25" t="s">
        <v>631</v>
      </c>
      <c r="L82" s="25"/>
      <c r="M82" s="25"/>
      <c r="N82" s="25"/>
      <c r="O82" s="25" t="s">
        <v>71</v>
      </c>
      <c r="P82" s="25"/>
      <c r="Q82" s="27">
        <v>1000</v>
      </c>
      <c r="R82" s="25"/>
      <c r="S82" s="27">
        <f>ROUND(S81+Q82,5)</f>
        <v>132624.66</v>
      </c>
    </row>
    <row r="83" spans="1:19" x14ac:dyDescent="0.25">
      <c r="A83" s="25"/>
      <c r="B83" s="25"/>
      <c r="C83" s="25"/>
      <c r="D83" s="25"/>
      <c r="E83" s="25" t="s">
        <v>105</v>
      </c>
      <c r="F83" s="25"/>
      <c r="G83" s="26">
        <v>42291</v>
      </c>
      <c r="H83" s="25"/>
      <c r="I83" s="25" t="s">
        <v>586</v>
      </c>
      <c r="J83" s="25"/>
      <c r="K83" s="25" t="s">
        <v>154</v>
      </c>
      <c r="L83" s="25"/>
      <c r="M83" s="25" t="s">
        <v>636</v>
      </c>
      <c r="N83" s="25"/>
      <c r="O83" s="25" t="s">
        <v>33</v>
      </c>
      <c r="P83" s="25"/>
      <c r="Q83" s="27">
        <v>-390</v>
      </c>
      <c r="R83" s="25"/>
      <c r="S83" s="27">
        <f>ROUND(S82+Q83,5)</f>
        <v>132234.66</v>
      </c>
    </row>
    <row r="84" spans="1:19" ht="15.75" thickBot="1" x14ac:dyDescent="0.3">
      <c r="A84" s="25"/>
      <c r="B84" s="25"/>
      <c r="C84" s="25"/>
      <c r="D84" s="25"/>
      <c r="E84" s="25" t="s">
        <v>278</v>
      </c>
      <c r="F84" s="25"/>
      <c r="G84" s="26">
        <v>42307</v>
      </c>
      <c r="H84" s="25"/>
      <c r="I84" s="25" t="s">
        <v>593</v>
      </c>
      <c r="J84" s="25"/>
      <c r="K84" s="25" t="s">
        <v>319</v>
      </c>
      <c r="L84" s="25"/>
      <c r="M84" s="25"/>
      <c r="N84" s="25"/>
      <c r="O84" s="25" t="s">
        <v>99</v>
      </c>
      <c r="P84" s="25"/>
      <c r="Q84" s="28">
        <v>-500</v>
      </c>
      <c r="R84" s="25"/>
      <c r="S84" s="28">
        <f>ROUND(S83+Q84,5)</f>
        <v>131734.66</v>
      </c>
    </row>
    <row r="85" spans="1:19" x14ac:dyDescent="0.25">
      <c r="A85" s="25"/>
      <c r="B85" s="25" t="s">
        <v>40</v>
      </c>
      <c r="C85" s="25"/>
      <c r="D85" s="25"/>
      <c r="E85" s="25"/>
      <c r="F85" s="25"/>
      <c r="G85" s="26"/>
      <c r="H85" s="25"/>
      <c r="I85" s="25"/>
      <c r="J85" s="25"/>
      <c r="K85" s="25"/>
      <c r="L85" s="25"/>
      <c r="M85" s="25"/>
      <c r="N85" s="25"/>
      <c r="O85" s="25"/>
      <c r="P85" s="25"/>
      <c r="Q85" s="27">
        <f>ROUND(SUM(Q81:Q84),5)</f>
        <v>110</v>
      </c>
      <c r="R85" s="25"/>
      <c r="S85" s="27">
        <f>S84</f>
        <v>131734.66</v>
      </c>
    </row>
    <row r="86" spans="1:19" ht="30" customHeight="1" x14ac:dyDescent="0.25">
      <c r="A86" s="22"/>
      <c r="B86" s="22" t="s">
        <v>41</v>
      </c>
      <c r="C86" s="22"/>
      <c r="D86" s="22"/>
      <c r="E86" s="22"/>
      <c r="F86" s="22"/>
      <c r="G86" s="24"/>
      <c r="H86" s="22"/>
      <c r="I86" s="22"/>
      <c r="J86" s="22"/>
      <c r="K86" s="22"/>
      <c r="L86" s="22"/>
      <c r="M86" s="22"/>
      <c r="N86" s="22"/>
      <c r="O86" s="22"/>
      <c r="P86" s="22"/>
      <c r="Q86" s="23"/>
      <c r="R86" s="22"/>
      <c r="S86" s="23">
        <v>-20000</v>
      </c>
    </row>
    <row r="87" spans="1:19" x14ac:dyDescent="0.25">
      <c r="A87" s="25"/>
      <c r="B87" s="25" t="s">
        <v>42</v>
      </c>
      <c r="C87" s="25"/>
      <c r="D87" s="25"/>
      <c r="E87" s="25"/>
      <c r="F87" s="25"/>
      <c r="G87" s="26"/>
      <c r="H87" s="25"/>
      <c r="I87" s="25"/>
      <c r="J87" s="25"/>
      <c r="K87" s="25"/>
      <c r="L87" s="25"/>
      <c r="M87" s="25"/>
      <c r="N87" s="25"/>
      <c r="O87" s="25"/>
      <c r="P87" s="25"/>
      <c r="Q87" s="27"/>
      <c r="R87" s="25"/>
      <c r="S87" s="27">
        <f>S86</f>
        <v>-20000</v>
      </c>
    </row>
    <row r="88" spans="1:19" ht="30" customHeight="1" x14ac:dyDescent="0.25">
      <c r="A88" s="22"/>
      <c r="B88" s="22" t="s">
        <v>43</v>
      </c>
      <c r="C88" s="22"/>
      <c r="D88" s="22"/>
      <c r="E88" s="22"/>
      <c r="F88" s="22"/>
      <c r="G88" s="24"/>
      <c r="H88" s="22"/>
      <c r="I88" s="22"/>
      <c r="J88" s="22"/>
      <c r="K88" s="22"/>
      <c r="L88" s="22"/>
      <c r="M88" s="22"/>
      <c r="N88" s="22"/>
      <c r="O88" s="22"/>
      <c r="P88" s="22"/>
      <c r="Q88" s="23"/>
      <c r="R88" s="22"/>
      <c r="S88" s="23">
        <v>2443.5300000000002</v>
      </c>
    </row>
    <row r="89" spans="1:19" x14ac:dyDescent="0.25">
      <c r="A89" s="25"/>
      <c r="B89" s="25" t="s">
        <v>44</v>
      </c>
      <c r="C89" s="25"/>
      <c r="D89" s="25"/>
      <c r="E89" s="25"/>
      <c r="F89" s="25"/>
      <c r="G89" s="26"/>
      <c r="H89" s="25"/>
      <c r="I89" s="25"/>
      <c r="J89" s="25"/>
      <c r="K89" s="25"/>
      <c r="L89" s="25"/>
      <c r="M89" s="25"/>
      <c r="N89" s="25"/>
      <c r="O89" s="25"/>
      <c r="P89" s="25"/>
      <c r="Q89" s="27"/>
      <c r="R89" s="25"/>
      <c r="S89" s="27">
        <f>S88</f>
        <v>2443.5300000000002</v>
      </c>
    </row>
    <row r="90" spans="1:19" ht="30" customHeight="1" x14ac:dyDescent="0.25">
      <c r="A90" s="22"/>
      <c r="B90" s="22" t="s">
        <v>45</v>
      </c>
      <c r="C90" s="22"/>
      <c r="D90" s="22"/>
      <c r="E90" s="22"/>
      <c r="F90" s="22"/>
      <c r="G90" s="24"/>
      <c r="H90" s="22"/>
      <c r="I90" s="22"/>
      <c r="J90" s="22"/>
      <c r="K90" s="22"/>
      <c r="L90" s="22"/>
      <c r="M90" s="22"/>
      <c r="N90" s="22"/>
      <c r="O90" s="22"/>
      <c r="P90" s="22"/>
      <c r="Q90" s="23"/>
      <c r="R90" s="22"/>
      <c r="S90" s="23">
        <v>0</v>
      </c>
    </row>
    <row r="91" spans="1:19" x14ac:dyDescent="0.25">
      <c r="A91" s="25"/>
      <c r="B91" s="25" t="s">
        <v>46</v>
      </c>
      <c r="C91" s="25"/>
      <c r="D91" s="25"/>
      <c r="E91" s="25"/>
      <c r="F91" s="25"/>
      <c r="G91" s="26"/>
      <c r="H91" s="25"/>
      <c r="I91" s="25"/>
      <c r="J91" s="25"/>
      <c r="K91" s="25"/>
      <c r="L91" s="25"/>
      <c r="M91" s="25"/>
      <c r="N91" s="25"/>
      <c r="O91" s="25"/>
      <c r="P91" s="25"/>
      <c r="Q91" s="27"/>
      <c r="R91" s="25"/>
      <c r="S91" s="27">
        <f>S90</f>
        <v>0</v>
      </c>
    </row>
    <row r="92" spans="1:19" ht="30" customHeight="1" x14ac:dyDescent="0.25">
      <c r="A92" s="22"/>
      <c r="B92" s="22" t="s">
        <v>47</v>
      </c>
      <c r="C92" s="22"/>
      <c r="D92" s="22"/>
      <c r="E92" s="22"/>
      <c r="F92" s="22"/>
      <c r="G92" s="24"/>
      <c r="H92" s="22"/>
      <c r="I92" s="22"/>
      <c r="J92" s="22"/>
      <c r="K92" s="22"/>
      <c r="L92" s="22"/>
      <c r="M92" s="22"/>
      <c r="N92" s="22"/>
      <c r="O92" s="22"/>
      <c r="P92" s="22"/>
      <c r="Q92" s="23"/>
      <c r="R92" s="22"/>
      <c r="S92" s="23">
        <v>1416</v>
      </c>
    </row>
    <row r="93" spans="1:19" x14ac:dyDescent="0.25">
      <c r="A93" s="25"/>
      <c r="B93" s="25" t="s">
        <v>48</v>
      </c>
      <c r="C93" s="25"/>
      <c r="D93" s="25"/>
      <c r="E93" s="25"/>
      <c r="F93" s="25"/>
      <c r="G93" s="26"/>
      <c r="H93" s="25"/>
      <c r="I93" s="25"/>
      <c r="J93" s="25"/>
      <c r="K93" s="25"/>
      <c r="L93" s="25"/>
      <c r="M93" s="25"/>
      <c r="N93" s="25"/>
      <c r="O93" s="25"/>
      <c r="P93" s="25"/>
      <c r="Q93" s="27"/>
      <c r="R93" s="25"/>
      <c r="S93" s="27">
        <f>S92</f>
        <v>1416</v>
      </c>
    </row>
    <row r="94" spans="1:19" ht="30" customHeight="1" x14ac:dyDescent="0.25">
      <c r="A94" s="22"/>
      <c r="B94" s="22" t="s">
        <v>49</v>
      </c>
      <c r="C94" s="22"/>
      <c r="D94" s="22"/>
      <c r="E94" s="22"/>
      <c r="F94" s="22"/>
      <c r="G94" s="24"/>
      <c r="H94" s="22"/>
      <c r="I94" s="22"/>
      <c r="J94" s="22"/>
      <c r="K94" s="22"/>
      <c r="L94" s="22"/>
      <c r="M94" s="22"/>
      <c r="N94" s="22"/>
      <c r="O94" s="22"/>
      <c r="P94" s="22"/>
      <c r="Q94" s="23"/>
      <c r="R94" s="22"/>
      <c r="S94" s="23">
        <v>134000.20000000001</v>
      </c>
    </row>
    <row r="95" spans="1:19" x14ac:dyDescent="0.25">
      <c r="A95" s="22"/>
      <c r="B95" s="22"/>
      <c r="C95" s="22" t="s">
        <v>50</v>
      </c>
      <c r="D95" s="22"/>
      <c r="E95" s="22"/>
      <c r="F95" s="22"/>
      <c r="G95" s="24"/>
      <c r="H95" s="22"/>
      <c r="I95" s="22"/>
      <c r="J95" s="22"/>
      <c r="K95" s="22"/>
      <c r="L95" s="22"/>
      <c r="M95" s="22"/>
      <c r="N95" s="22"/>
      <c r="O95" s="22"/>
      <c r="P95" s="22"/>
      <c r="Q95" s="23"/>
      <c r="R95" s="22"/>
      <c r="S95" s="23">
        <v>-190999.8</v>
      </c>
    </row>
    <row r="96" spans="1:19" x14ac:dyDescent="0.25">
      <c r="A96" s="25"/>
      <c r="B96" s="25"/>
      <c r="C96" s="25" t="s">
        <v>51</v>
      </c>
      <c r="D96" s="25"/>
      <c r="E96" s="25"/>
      <c r="F96" s="25"/>
      <c r="G96" s="26"/>
      <c r="H96" s="25"/>
      <c r="I96" s="25"/>
      <c r="J96" s="25"/>
      <c r="K96" s="25"/>
      <c r="L96" s="25"/>
      <c r="M96" s="25"/>
      <c r="N96" s="25"/>
      <c r="O96" s="25"/>
      <c r="P96" s="25"/>
      <c r="Q96" s="27"/>
      <c r="R96" s="25"/>
      <c r="S96" s="27">
        <f>S95</f>
        <v>-190999.8</v>
      </c>
    </row>
    <row r="97" spans="1:19" ht="30" customHeight="1" x14ac:dyDescent="0.25">
      <c r="A97" s="22"/>
      <c r="B97" s="22"/>
      <c r="C97" s="22" t="s">
        <v>52</v>
      </c>
      <c r="D97" s="22"/>
      <c r="E97" s="22"/>
      <c r="F97" s="22"/>
      <c r="G97" s="24"/>
      <c r="H97" s="22"/>
      <c r="I97" s="22"/>
      <c r="J97" s="22"/>
      <c r="K97" s="22"/>
      <c r="L97" s="22"/>
      <c r="M97" s="22"/>
      <c r="N97" s="22"/>
      <c r="O97" s="22"/>
      <c r="P97" s="22"/>
      <c r="Q97" s="23"/>
      <c r="R97" s="22"/>
      <c r="S97" s="23">
        <v>325000</v>
      </c>
    </row>
    <row r="98" spans="1:19" ht="15.75" thickBot="1" x14ac:dyDescent="0.3">
      <c r="A98" s="25"/>
      <c r="B98" s="25"/>
      <c r="C98" s="25" t="s">
        <v>53</v>
      </c>
      <c r="D98" s="25"/>
      <c r="E98" s="25"/>
      <c r="F98" s="25"/>
      <c r="G98" s="26"/>
      <c r="H98" s="25"/>
      <c r="I98" s="25"/>
      <c r="J98" s="25"/>
      <c r="K98" s="25"/>
      <c r="L98" s="25"/>
      <c r="M98" s="25"/>
      <c r="N98" s="25"/>
      <c r="O98" s="25"/>
      <c r="P98" s="25"/>
      <c r="Q98" s="28"/>
      <c r="R98" s="25"/>
      <c r="S98" s="28">
        <f>S97</f>
        <v>325000</v>
      </c>
    </row>
    <row r="99" spans="1:19" ht="30" customHeight="1" x14ac:dyDescent="0.25">
      <c r="A99" s="25"/>
      <c r="B99" s="25" t="s">
        <v>54</v>
      </c>
      <c r="C99" s="25"/>
      <c r="D99" s="25"/>
      <c r="E99" s="25"/>
      <c r="F99" s="25"/>
      <c r="G99" s="26"/>
      <c r="H99" s="25"/>
      <c r="I99" s="25"/>
      <c r="J99" s="25"/>
      <c r="K99" s="25"/>
      <c r="L99" s="25"/>
      <c r="M99" s="25"/>
      <c r="N99" s="25"/>
      <c r="O99" s="25"/>
      <c r="P99" s="25"/>
      <c r="Q99" s="27"/>
      <c r="R99" s="25"/>
      <c r="S99" s="27">
        <f>ROUND(S96+S98,5)</f>
        <v>134000.20000000001</v>
      </c>
    </row>
    <row r="100" spans="1:19" ht="30" customHeight="1" x14ac:dyDescent="0.25">
      <c r="A100" s="22"/>
      <c r="B100" s="22" t="s">
        <v>55</v>
      </c>
      <c r="C100" s="22"/>
      <c r="D100" s="22"/>
      <c r="E100" s="22"/>
      <c r="F100" s="22"/>
      <c r="G100" s="24"/>
      <c r="H100" s="22"/>
      <c r="I100" s="22"/>
      <c r="J100" s="22"/>
      <c r="K100" s="22"/>
      <c r="L100" s="22"/>
      <c r="M100" s="22"/>
      <c r="N100" s="22"/>
      <c r="O100" s="22"/>
      <c r="P100" s="22"/>
      <c r="Q100" s="23"/>
      <c r="R100" s="22"/>
      <c r="S100" s="23">
        <v>-36538.32</v>
      </c>
    </row>
    <row r="101" spans="1:19" x14ac:dyDescent="0.25">
      <c r="A101" s="25"/>
      <c r="B101" s="25" t="s">
        <v>56</v>
      </c>
      <c r="C101" s="25"/>
      <c r="D101" s="25"/>
      <c r="E101" s="25"/>
      <c r="F101" s="25"/>
      <c r="G101" s="26"/>
      <c r="H101" s="25"/>
      <c r="I101" s="25"/>
      <c r="J101" s="25"/>
      <c r="K101" s="25"/>
      <c r="L101" s="25"/>
      <c r="M101" s="25"/>
      <c r="N101" s="25"/>
      <c r="O101" s="25"/>
      <c r="P101" s="25"/>
      <c r="Q101" s="27"/>
      <c r="R101" s="25"/>
      <c r="S101" s="27">
        <f>S100</f>
        <v>-36538.32</v>
      </c>
    </row>
    <row r="102" spans="1:19" ht="30" customHeight="1" x14ac:dyDescent="0.25">
      <c r="A102" s="22"/>
      <c r="B102" s="22" t="s">
        <v>57</v>
      </c>
      <c r="C102" s="22"/>
      <c r="D102" s="22"/>
      <c r="E102" s="22"/>
      <c r="F102" s="22"/>
      <c r="G102" s="24"/>
      <c r="H102" s="22"/>
      <c r="I102" s="22"/>
      <c r="J102" s="22"/>
      <c r="K102" s="22"/>
      <c r="L102" s="22"/>
      <c r="M102" s="22"/>
      <c r="N102" s="22"/>
      <c r="O102" s="22"/>
      <c r="P102" s="22"/>
      <c r="Q102" s="23"/>
      <c r="R102" s="22"/>
      <c r="S102" s="23">
        <v>0</v>
      </c>
    </row>
    <row r="103" spans="1:19" x14ac:dyDescent="0.25">
      <c r="A103" s="25"/>
      <c r="B103" s="25" t="s">
        <v>58</v>
      </c>
      <c r="C103" s="25"/>
      <c r="D103" s="25"/>
      <c r="E103" s="25"/>
      <c r="F103" s="25"/>
      <c r="G103" s="26"/>
      <c r="H103" s="25"/>
      <c r="I103" s="25"/>
      <c r="J103" s="25"/>
      <c r="K103" s="25"/>
      <c r="L103" s="25"/>
      <c r="M103" s="25"/>
      <c r="N103" s="25"/>
      <c r="O103" s="25"/>
      <c r="P103" s="25"/>
      <c r="Q103" s="27"/>
      <c r="R103" s="25"/>
      <c r="S103" s="27">
        <f>S102</f>
        <v>0</v>
      </c>
    </row>
    <row r="104" spans="1:19" ht="30" customHeight="1" x14ac:dyDescent="0.25">
      <c r="A104" s="22"/>
      <c r="B104" s="22" t="s">
        <v>59</v>
      </c>
      <c r="C104" s="22"/>
      <c r="D104" s="22"/>
      <c r="E104" s="22"/>
      <c r="F104" s="22"/>
      <c r="G104" s="24"/>
      <c r="H104" s="22"/>
      <c r="I104" s="22"/>
      <c r="J104" s="22"/>
      <c r="K104" s="22"/>
      <c r="L104" s="22"/>
      <c r="M104" s="22"/>
      <c r="N104" s="22"/>
      <c r="O104" s="22"/>
      <c r="P104" s="22"/>
      <c r="Q104" s="23"/>
      <c r="R104" s="22"/>
      <c r="S104" s="23">
        <v>-56746.03</v>
      </c>
    </row>
    <row r="105" spans="1:19" x14ac:dyDescent="0.25">
      <c r="A105" s="25"/>
      <c r="B105" s="25" t="s">
        <v>60</v>
      </c>
      <c r="C105" s="25"/>
      <c r="D105" s="25"/>
      <c r="E105" s="25"/>
      <c r="F105" s="25"/>
      <c r="G105" s="26"/>
      <c r="H105" s="25"/>
      <c r="I105" s="25"/>
      <c r="J105" s="25"/>
      <c r="K105" s="25"/>
      <c r="L105" s="25"/>
      <c r="M105" s="25"/>
      <c r="N105" s="25"/>
      <c r="O105" s="25"/>
      <c r="P105" s="25"/>
      <c r="Q105" s="27"/>
      <c r="R105" s="25"/>
      <c r="S105" s="27">
        <f>S104</f>
        <v>-56746.03</v>
      </c>
    </row>
    <row r="106" spans="1:19" ht="30" customHeight="1" x14ac:dyDescent="0.25">
      <c r="A106" s="22"/>
      <c r="B106" s="22" t="s">
        <v>61</v>
      </c>
      <c r="C106" s="22"/>
      <c r="D106" s="22"/>
      <c r="E106" s="22"/>
      <c r="F106" s="22"/>
      <c r="G106" s="24"/>
      <c r="H106" s="22"/>
      <c r="I106" s="22"/>
      <c r="J106" s="22"/>
      <c r="K106" s="22"/>
      <c r="L106" s="22"/>
      <c r="M106" s="22"/>
      <c r="N106" s="22"/>
      <c r="O106" s="22"/>
      <c r="P106" s="22"/>
      <c r="Q106" s="23"/>
      <c r="R106" s="22"/>
      <c r="S106" s="23">
        <v>-23168.86</v>
      </c>
    </row>
    <row r="107" spans="1:19" x14ac:dyDescent="0.25">
      <c r="A107" s="25"/>
      <c r="B107" s="25" t="s">
        <v>62</v>
      </c>
      <c r="C107" s="25"/>
      <c r="D107" s="25"/>
      <c r="E107" s="25"/>
      <c r="F107" s="25"/>
      <c r="G107" s="26"/>
      <c r="H107" s="25"/>
      <c r="I107" s="25"/>
      <c r="J107" s="25"/>
      <c r="K107" s="25"/>
      <c r="L107" s="25"/>
      <c r="M107" s="25"/>
      <c r="N107" s="25"/>
      <c r="O107" s="25"/>
      <c r="P107" s="25"/>
      <c r="Q107" s="27"/>
      <c r="R107" s="25"/>
      <c r="S107" s="27">
        <f>S106</f>
        <v>-23168.86</v>
      </c>
    </row>
    <row r="108" spans="1:19" ht="30" customHeight="1" x14ac:dyDescent="0.25">
      <c r="A108" s="22"/>
      <c r="B108" s="22" t="s">
        <v>63</v>
      </c>
      <c r="C108" s="22"/>
      <c r="D108" s="22"/>
      <c r="E108" s="22"/>
      <c r="F108" s="22"/>
      <c r="G108" s="24"/>
      <c r="H108" s="22"/>
      <c r="I108" s="22"/>
      <c r="J108" s="22"/>
      <c r="K108" s="22"/>
      <c r="L108" s="22"/>
      <c r="M108" s="22"/>
      <c r="N108" s="22"/>
      <c r="O108" s="22"/>
      <c r="P108" s="22"/>
      <c r="Q108" s="23"/>
      <c r="R108" s="22"/>
      <c r="S108" s="23">
        <v>-248243.83</v>
      </c>
    </row>
    <row r="109" spans="1:19" x14ac:dyDescent="0.25">
      <c r="A109" s="25"/>
      <c r="B109" s="25" t="s">
        <v>64</v>
      </c>
      <c r="C109" s="25"/>
      <c r="D109" s="25"/>
      <c r="E109" s="25"/>
      <c r="F109" s="25"/>
      <c r="G109" s="26"/>
      <c r="H109" s="25"/>
      <c r="I109" s="25"/>
      <c r="J109" s="25"/>
      <c r="K109" s="25"/>
      <c r="L109" s="25"/>
      <c r="M109" s="25"/>
      <c r="N109" s="25"/>
      <c r="O109" s="25"/>
      <c r="P109" s="25"/>
      <c r="Q109" s="27"/>
      <c r="R109" s="25"/>
      <c r="S109" s="27">
        <f>S108</f>
        <v>-248243.83</v>
      </c>
    </row>
    <row r="110" spans="1:19" ht="30" customHeight="1" x14ac:dyDescent="0.25">
      <c r="A110" s="22"/>
      <c r="B110" s="22" t="s">
        <v>65</v>
      </c>
      <c r="C110" s="22"/>
      <c r="D110" s="22"/>
      <c r="E110" s="22"/>
      <c r="F110" s="22"/>
      <c r="G110" s="24"/>
      <c r="H110" s="22"/>
      <c r="I110" s="22"/>
      <c r="J110" s="22"/>
      <c r="K110" s="22"/>
      <c r="L110" s="22"/>
      <c r="M110" s="22"/>
      <c r="N110" s="22"/>
      <c r="O110" s="22"/>
      <c r="P110" s="22"/>
      <c r="Q110" s="23"/>
      <c r="R110" s="22"/>
      <c r="S110" s="23">
        <v>-6601</v>
      </c>
    </row>
    <row r="111" spans="1:19" x14ac:dyDescent="0.25">
      <c r="A111" s="25"/>
      <c r="B111" s="25" t="s">
        <v>66</v>
      </c>
      <c r="C111" s="25"/>
      <c r="D111" s="25"/>
      <c r="E111" s="25"/>
      <c r="F111" s="25"/>
      <c r="G111" s="26"/>
      <c r="H111" s="25"/>
      <c r="I111" s="25"/>
      <c r="J111" s="25"/>
      <c r="K111" s="25"/>
      <c r="L111" s="25"/>
      <c r="M111" s="25"/>
      <c r="N111" s="25"/>
      <c r="O111" s="25"/>
      <c r="P111" s="25"/>
      <c r="Q111" s="27"/>
      <c r="R111" s="25"/>
      <c r="S111" s="27">
        <f>S110</f>
        <v>-6601</v>
      </c>
    </row>
    <row r="112" spans="1:19" ht="30" customHeight="1" x14ac:dyDescent="0.25">
      <c r="A112" s="22"/>
      <c r="B112" s="22" t="s">
        <v>67</v>
      </c>
      <c r="C112" s="22"/>
      <c r="D112" s="22"/>
      <c r="E112" s="22"/>
      <c r="F112" s="22"/>
      <c r="G112" s="24"/>
      <c r="H112" s="22"/>
      <c r="I112" s="22"/>
      <c r="J112" s="22"/>
      <c r="K112" s="22"/>
      <c r="L112" s="22"/>
      <c r="M112" s="22"/>
      <c r="N112" s="22"/>
      <c r="O112" s="22"/>
      <c r="P112" s="22"/>
      <c r="Q112" s="23"/>
      <c r="R112" s="22"/>
      <c r="S112" s="23">
        <v>243782.47</v>
      </c>
    </row>
    <row r="113" spans="1:19" x14ac:dyDescent="0.25">
      <c r="A113" s="25"/>
      <c r="B113" s="25" t="s">
        <v>68</v>
      </c>
      <c r="C113" s="25"/>
      <c r="D113" s="25"/>
      <c r="E113" s="25"/>
      <c r="F113" s="25"/>
      <c r="G113" s="26"/>
      <c r="H113" s="25"/>
      <c r="I113" s="25"/>
      <c r="J113" s="25"/>
      <c r="K113" s="25"/>
      <c r="L113" s="25"/>
      <c r="M113" s="25"/>
      <c r="N113" s="25"/>
      <c r="O113" s="25"/>
      <c r="P113" s="25"/>
      <c r="Q113" s="27"/>
      <c r="R113" s="25"/>
      <c r="S113" s="27">
        <v>243782.47</v>
      </c>
    </row>
    <row r="114" spans="1:19" ht="30" customHeight="1" x14ac:dyDescent="0.25">
      <c r="A114" s="22"/>
      <c r="B114" s="22" t="s">
        <v>271</v>
      </c>
      <c r="C114" s="22"/>
      <c r="D114" s="22"/>
      <c r="E114" s="22"/>
      <c r="F114" s="22"/>
      <c r="G114" s="24"/>
      <c r="H114" s="22"/>
      <c r="I114" s="22"/>
      <c r="J114" s="22"/>
      <c r="K114" s="22"/>
      <c r="L114" s="22"/>
      <c r="M114" s="22"/>
      <c r="N114" s="22"/>
      <c r="O114" s="22"/>
      <c r="P114" s="22"/>
      <c r="Q114" s="23"/>
      <c r="R114" s="22"/>
      <c r="S114" s="23">
        <v>-32835.75</v>
      </c>
    </row>
    <row r="115" spans="1:19" x14ac:dyDescent="0.25">
      <c r="A115" s="25"/>
      <c r="B115" s="25" t="s">
        <v>272</v>
      </c>
      <c r="C115" s="25"/>
      <c r="D115" s="25"/>
      <c r="E115" s="25"/>
      <c r="F115" s="25"/>
      <c r="G115" s="26"/>
      <c r="H115" s="25"/>
      <c r="I115" s="25"/>
      <c r="J115" s="25"/>
      <c r="K115" s="25"/>
      <c r="L115" s="25"/>
      <c r="M115" s="25"/>
      <c r="N115" s="25"/>
      <c r="O115" s="25"/>
      <c r="P115" s="25"/>
      <c r="Q115" s="27"/>
      <c r="R115" s="25"/>
      <c r="S115" s="27">
        <f>S114</f>
        <v>-32835.75</v>
      </c>
    </row>
    <row r="116" spans="1:19" ht="30" customHeight="1" x14ac:dyDescent="0.25">
      <c r="A116" s="22"/>
      <c r="B116" s="22" t="s">
        <v>213</v>
      </c>
      <c r="C116" s="22"/>
      <c r="D116" s="22"/>
      <c r="E116" s="22"/>
      <c r="F116" s="22"/>
      <c r="G116" s="24"/>
      <c r="H116" s="22"/>
      <c r="I116" s="22"/>
      <c r="J116" s="22"/>
      <c r="K116" s="22"/>
      <c r="L116" s="22"/>
      <c r="M116" s="22"/>
      <c r="N116" s="22"/>
      <c r="O116" s="22"/>
      <c r="P116" s="22"/>
      <c r="Q116" s="23"/>
      <c r="R116" s="22"/>
      <c r="S116" s="23">
        <v>-415</v>
      </c>
    </row>
    <row r="117" spans="1:19" ht="15.75" thickBot="1" x14ac:dyDescent="0.3">
      <c r="A117" s="21"/>
      <c r="B117" s="21"/>
      <c r="C117" s="21"/>
      <c r="D117" s="21"/>
      <c r="E117" s="25" t="s">
        <v>106</v>
      </c>
      <c r="F117" s="25"/>
      <c r="G117" s="26">
        <v>42299</v>
      </c>
      <c r="H117" s="25"/>
      <c r="I117" s="25"/>
      <c r="J117" s="25"/>
      <c r="K117" s="25" t="s">
        <v>610</v>
      </c>
      <c r="L117" s="25"/>
      <c r="M117" s="25" t="s">
        <v>431</v>
      </c>
      <c r="N117" s="25"/>
      <c r="O117" s="25" t="s">
        <v>37</v>
      </c>
      <c r="P117" s="25"/>
      <c r="Q117" s="28">
        <v>-125</v>
      </c>
      <c r="R117" s="25"/>
      <c r="S117" s="28">
        <f>ROUND(S116+Q117,5)</f>
        <v>-540</v>
      </c>
    </row>
    <row r="118" spans="1:19" x14ac:dyDescent="0.25">
      <c r="A118" s="25"/>
      <c r="B118" s="25" t="s">
        <v>214</v>
      </c>
      <c r="C118" s="25"/>
      <c r="D118" s="25"/>
      <c r="E118" s="25"/>
      <c r="F118" s="25"/>
      <c r="G118" s="26"/>
      <c r="H118" s="25"/>
      <c r="I118" s="25"/>
      <c r="J118" s="25"/>
      <c r="K118" s="25"/>
      <c r="L118" s="25"/>
      <c r="M118" s="25"/>
      <c r="N118" s="25"/>
      <c r="O118" s="25"/>
      <c r="P118" s="25"/>
      <c r="Q118" s="27">
        <f>ROUND(SUM(Q116:Q117),5)</f>
        <v>-125</v>
      </c>
      <c r="R118" s="25"/>
      <c r="S118" s="27">
        <f>S117</f>
        <v>-540</v>
      </c>
    </row>
    <row r="119" spans="1:19" ht="30" customHeight="1" x14ac:dyDescent="0.25">
      <c r="A119" s="22"/>
      <c r="B119" s="22" t="s">
        <v>583</v>
      </c>
      <c r="C119" s="22"/>
      <c r="D119" s="22"/>
      <c r="E119" s="22"/>
      <c r="F119" s="22"/>
      <c r="G119" s="24"/>
      <c r="H119" s="22"/>
      <c r="I119" s="22"/>
      <c r="J119" s="22"/>
      <c r="K119" s="22"/>
      <c r="L119" s="22"/>
      <c r="M119" s="22"/>
      <c r="N119" s="22"/>
      <c r="O119" s="22"/>
      <c r="P119" s="22"/>
      <c r="Q119" s="23"/>
      <c r="R119" s="22"/>
      <c r="S119" s="23">
        <v>0</v>
      </c>
    </row>
    <row r="120" spans="1:19" x14ac:dyDescent="0.25">
      <c r="A120" s="25"/>
      <c r="B120" s="25"/>
      <c r="C120" s="25"/>
      <c r="D120" s="25"/>
      <c r="E120" s="25" t="s">
        <v>106</v>
      </c>
      <c r="F120" s="25"/>
      <c r="G120" s="26">
        <v>42291</v>
      </c>
      <c r="H120" s="25"/>
      <c r="I120" s="25" t="s">
        <v>585</v>
      </c>
      <c r="J120" s="25"/>
      <c r="K120" s="25" t="s">
        <v>596</v>
      </c>
      <c r="L120" s="25"/>
      <c r="M120" s="25" t="s">
        <v>635</v>
      </c>
      <c r="N120" s="25"/>
      <c r="O120" s="25" t="s">
        <v>33</v>
      </c>
      <c r="P120" s="25"/>
      <c r="Q120" s="27">
        <v>-20000</v>
      </c>
      <c r="R120" s="25"/>
      <c r="S120" s="27">
        <f>ROUND(S119+Q120,5)</f>
        <v>-20000</v>
      </c>
    </row>
    <row r="121" spans="1:19" x14ac:dyDescent="0.25">
      <c r="A121" s="25"/>
      <c r="B121" s="25"/>
      <c r="C121" s="25"/>
      <c r="D121" s="25"/>
      <c r="E121" s="25" t="s">
        <v>106</v>
      </c>
      <c r="F121" s="25"/>
      <c r="G121" s="26">
        <v>42303</v>
      </c>
      <c r="H121" s="25"/>
      <c r="I121" s="25"/>
      <c r="J121" s="25"/>
      <c r="K121" s="25" t="s">
        <v>608</v>
      </c>
      <c r="L121" s="25"/>
      <c r="M121" s="25" t="s">
        <v>655</v>
      </c>
      <c r="N121" s="25"/>
      <c r="O121" s="25" t="s">
        <v>33</v>
      </c>
      <c r="P121" s="25"/>
      <c r="Q121" s="27">
        <v>-7897.4</v>
      </c>
      <c r="R121" s="25"/>
      <c r="S121" s="27">
        <f>ROUND(S120+Q121,5)</f>
        <v>-27897.4</v>
      </c>
    </row>
    <row r="122" spans="1:19" ht="15.75" thickBot="1" x14ac:dyDescent="0.3">
      <c r="A122" s="25"/>
      <c r="B122" s="25"/>
      <c r="C122" s="25"/>
      <c r="D122" s="25"/>
      <c r="E122" s="25" t="s">
        <v>106</v>
      </c>
      <c r="F122" s="25"/>
      <c r="G122" s="26">
        <v>42303</v>
      </c>
      <c r="H122" s="25"/>
      <c r="I122" s="25"/>
      <c r="J122" s="25"/>
      <c r="K122" s="25" t="s">
        <v>608</v>
      </c>
      <c r="L122" s="25"/>
      <c r="M122" s="25" t="s">
        <v>656</v>
      </c>
      <c r="N122" s="25"/>
      <c r="O122" s="25" t="s">
        <v>33</v>
      </c>
      <c r="P122" s="25"/>
      <c r="Q122" s="29">
        <v>-960.05</v>
      </c>
      <c r="R122" s="25"/>
      <c r="S122" s="29">
        <f>ROUND(S121+Q122,5)</f>
        <v>-28857.45</v>
      </c>
    </row>
    <row r="123" spans="1:19" ht="15.75" thickBot="1" x14ac:dyDescent="0.3">
      <c r="A123" s="25"/>
      <c r="B123" s="25" t="s">
        <v>584</v>
      </c>
      <c r="C123" s="25"/>
      <c r="D123" s="25"/>
      <c r="E123" s="25"/>
      <c r="F123" s="25"/>
      <c r="G123" s="26"/>
      <c r="H123" s="25"/>
      <c r="I123" s="25"/>
      <c r="J123" s="25"/>
      <c r="K123" s="25"/>
      <c r="L123" s="25"/>
      <c r="M123" s="25"/>
      <c r="N123" s="25"/>
      <c r="O123" s="25"/>
      <c r="P123" s="25"/>
      <c r="Q123" s="30">
        <f>ROUND(SUM(Q119:Q122),5)</f>
        <v>-28857.45</v>
      </c>
      <c r="R123" s="25"/>
      <c r="S123" s="30">
        <f>S122</f>
        <v>-28857.45</v>
      </c>
    </row>
    <row r="124" spans="1:19" ht="30" customHeight="1" x14ac:dyDescent="0.25">
      <c r="A124" s="25"/>
      <c r="B124" s="25" t="s">
        <v>215</v>
      </c>
      <c r="C124" s="25"/>
      <c r="D124" s="25"/>
      <c r="E124" s="25"/>
      <c r="F124" s="25"/>
      <c r="G124" s="26"/>
      <c r="H124" s="25"/>
      <c r="I124" s="25"/>
      <c r="J124" s="25"/>
      <c r="K124" s="25"/>
      <c r="L124" s="25"/>
      <c r="M124" s="25"/>
      <c r="N124" s="25"/>
      <c r="O124" s="25"/>
      <c r="P124" s="25"/>
      <c r="Q124" s="27"/>
      <c r="R124" s="25"/>
      <c r="S124" s="27">
        <v>-17770</v>
      </c>
    </row>
    <row r="125" spans="1:19" ht="30" customHeight="1" x14ac:dyDescent="0.25">
      <c r="A125" s="22"/>
      <c r="B125" s="22" t="s">
        <v>273</v>
      </c>
      <c r="C125" s="22"/>
      <c r="D125" s="22"/>
      <c r="E125" s="22"/>
      <c r="F125" s="22"/>
      <c r="G125" s="24"/>
      <c r="H125" s="22"/>
      <c r="I125" s="22"/>
      <c r="J125" s="22"/>
      <c r="K125" s="22"/>
      <c r="L125" s="22"/>
      <c r="M125" s="22"/>
      <c r="N125" s="22"/>
      <c r="O125" s="22"/>
      <c r="P125" s="22"/>
      <c r="Q125" s="23"/>
      <c r="R125" s="22"/>
      <c r="S125" s="23">
        <v>-3393.06</v>
      </c>
    </row>
    <row r="126" spans="1:19" x14ac:dyDescent="0.25">
      <c r="A126" s="25"/>
      <c r="B126" s="25" t="s">
        <v>274</v>
      </c>
      <c r="C126" s="25"/>
      <c r="D126" s="25"/>
      <c r="E126" s="25"/>
      <c r="F126" s="25"/>
      <c r="G126" s="26"/>
      <c r="H126" s="25"/>
      <c r="I126" s="25"/>
      <c r="J126" s="25"/>
      <c r="K126" s="25"/>
      <c r="L126" s="25"/>
      <c r="M126" s="25"/>
      <c r="N126" s="25"/>
      <c r="O126" s="25"/>
      <c r="P126" s="25"/>
      <c r="Q126" s="27"/>
      <c r="R126" s="25"/>
      <c r="S126" s="27">
        <f>S125</f>
        <v>-3393.06</v>
      </c>
    </row>
    <row r="127" spans="1:19" ht="30" customHeight="1" x14ac:dyDescent="0.25">
      <c r="A127" s="22"/>
      <c r="B127" s="22" t="s">
        <v>369</v>
      </c>
      <c r="C127" s="22"/>
      <c r="D127" s="22"/>
      <c r="E127" s="22"/>
      <c r="F127" s="22"/>
      <c r="G127" s="24"/>
      <c r="H127" s="22"/>
      <c r="I127" s="22"/>
      <c r="J127" s="22"/>
      <c r="K127" s="22"/>
      <c r="L127" s="22"/>
      <c r="M127" s="22"/>
      <c r="N127" s="22"/>
      <c r="O127" s="22"/>
      <c r="P127" s="22"/>
      <c r="Q127" s="23"/>
      <c r="R127" s="22"/>
      <c r="S127" s="23">
        <v>-34963</v>
      </c>
    </row>
    <row r="128" spans="1:19" x14ac:dyDescent="0.25">
      <c r="A128" s="25"/>
      <c r="B128" s="25" t="s">
        <v>370</v>
      </c>
      <c r="C128" s="25"/>
      <c r="D128" s="25"/>
      <c r="E128" s="25"/>
      <c r="F128" s="25"/>
      <c r="G128" s="26"/>
      <c r="H128" s="25"/>
      <c r="I128" s="25"/>
      <c r="J128" s="25"/>
      <c r="K128" s="25"/>
      <c r="L128" s="25"/>
      <c r="M128" s="25"/>
      <c r="N128" s="25"/>
      <c r="O128" s="25"/>
      <c r="P128" s="25"/>
      <c r="Q128" s="27"/>
      <c r="R128" s="25"/>
      <c r="S128" s="27">
        <f>S127</f>
        <v>-34963</v>
      </c>
    </row>
    <row r="129" spans="1:19" ht="30" customHeight="1" x14ac:dyDescent="0.25">
      <c r="A129" s="22"/>
      <c r="B129" s="22" t="s">
        <v>69</v>
      </c>
      <c r="C129" s="22"/>
      <c r="D129" s="22"/>
      <c r="E129" s="22"/>
      <c r="F129" s="22"/>
      <c r="G129" s="24"/>
      <c r="H129" s="22"/>
      <c r="I129" s="22"/>
      <c r="J129" s="22"/>
      <c r="K129" s="22"/>
      <c r="L129" s="22"/>
      <c r="M129" s="22"/>
      <c r="N129" s="22"/>
      <c r="O129" s="22"/>
      <c r="P129" s="22"/>
      <c r="Q129" s="23"/>
      <c r="R129" s="22"/>
      <c r="S129" s="23">
        <v>-1945</v>
      </c>
    </row>
    <row r="130" spans="1:19" x14ac:dyDescent="0.25">
      <c r="A130" s="25"/>
      <c r="B130" s="25"/>
      <c r="C130" s="25"/>
      <c r="D130" s="25"/>
      <c r="E130" s="25" t="s">
        <v>106</v>
      </c>
      <c r="F130" s="25"/>
      <c r="G130" s="26">
        <v>42303</v>
      </c>
      <c r="H130" s="25"/>
      <c r="I130" s="25"/>
      <c r="J130" s="25"/>
      <c r="K130" s="25" t="s">
        <v>611</v>
      </c>
      <c r="L130" s="25"/>
      <c r="M130" s="25" t="s">
        <v>660</v>
      </c>
      <c r="N130" s="25"/>
      <c r="O130" s="25" t="s">
        <v>37</v>
      </c>
      <c r="P130" s="25"/>
      <c r="Q130" s="27">
        <v>-35</v>
      </c>
      <c r="R130" s="25"/>
      <c r="S130" s="27">
        <f t="shared" ref="S130:S148" si="3">ROUND(S129+Q130,5)</f>
        <v>-1980</v>
      </c>
    </row>
    <row r="131" spans="1:19" x14ac:dyDescent="0.25">
      <c r="A131" s="25"/>
      <c r="B131" s="25"/>
      <c r="C131" s="25"/>
      <c r="D131" s="25"/>
      <c r="E131" s="25" t="s">
        <v>106</v>
      </c>
      <c r="F131" s="25"/>
      <c r="G131" s="26">
        <v>42303</v>
      </c>
      <c r="H131" s="25"/>
      <c r="I131" s="25"/>
      <c r="J131" s="25"/>
      <c r="K131" s="25" t="s">
        <v>612</v>
      </c>
      <c r="L131" s="25"/>
      <c r="M131" s="25" t="s">
        <v>660</v>
      </c>
      <c r="N131" s="25"/>
      <c r="O131" s="25" t="s">
        <v>37</v>
      </c>
      <c r="P131" s="25"/>
      <c r="Q131" s="27">
        <v>-35</v>
      </c>
      <c r="R131" s="25"/>
      <c r="S131" s="27">
        <f t="shared" si="3"/>
        <v>-2015</v>
      </c>
    </row>
    <row r="132" spans="1:19" x14ac:dyDescent="0.25">
      <c r="A132" s="25"/>
      <c r="B132" s="25"/>
      <c r="C132" s="25"/>
      <c r="D132" s="25"/>
      <c r="E132" s="25" t="s">
        <v>106</v>
      </c>
      <c r="F132" s="25"/>
      <c r="G132" s="26">
        <v>42303</v>
      </c>
      <c r="H132" s="25"/>
      <c r="I132" s="25"/>
      <c r="J132" s="25"/>
      <c r="K132" s="25" t="s">
        <v>613</v>
      </c>
      <c r="L132" s="25"/>
      <c r="M132" s="25" t="s">
        <v>660</v>
      </c>
      <c r="N132" s="25"/>
      <c r="O132" s="25" t="s">
        <v>37</v>
      </c>
      <c r="P132" s="25"/>
      <c r="Q132" s="27">
        <v>-35</v>
      </c>
      <c r="R132" s="25"/>
      <c r="S132" s="27">
        <f t="shared" si="3"/>
        <v>-2050</v>
      </c>
    </row>
    <row r="133" spans="1:19" x14ac:dyDescent="0.25">
      <c r="A133" s="25"/>
      <c r="B133" s="25"/>
      <c r="C133" s="25"/>
      <c r="D133" s="25"/>
      <c r="E133" s="25" t="s">
        <v>106</v>
      </c>
      <c r="F133" s="25"/>
      <c r="G133" s="26">
        <v>42303</v>
      </c>
      <c r="H133" s="25"/>
      <c r="I133" s="25"/>
      <c r="J133" s="25"/>
      <c r="K133" s="25" t="s">
        <v>615</v>
      </c>
      <c r="L133" s="25"/>
      <c r="M133" s="25" t="s">
        <v>660</v>
      </c>
      <c r="N133" s="25"/>
      <c r="O133" s="25" t="s">
        <v>37</v>
      </c>
      <c r="P133" s="25"/>
      <c r="Q133" s="27">
        <v>-35</v>
      </c>
      <c r="R133" s="25"/>
      <c r="S133" s="27">
        <f t="shared" si="3"/>
        <v>-2085</v>
      </c>
    </row>
    <row r="134" spans="1:19" x14ac:dyDescent="0.25">
      <c r="A134" s="25"/>
      <c r="B134" s="25"/>
      <c r="C134" s="25"/>
      <c r="D134" s="25"/>
      <c r="E134" s="25" t="s">
        <v>106</v>
      </c>
      <c r="F134" s="25"/>
      <c r="G134" s="26">
        <v>42304</v>
      </c>
      <c r="H134" s="25"/>
      <c r="I134" s="25"/>
      <c r="J134" s="25"/>
      <c r="K134" s="25" t="s">
        <v>616</v>
      </c>
      <c r="L134" s="25"/>
      <c r="M134" s="25" t="s">
        <v>660</v>
      </c>
      <c r="N134" s="25"/>
      <c r="O134" s="25" t="s">
        <v>37</v>
      </c>
      <c r="P134" s="25"/>
      <c r="Q134" s="27">
        <v>-35</v>
      </c>
      <c r="R134" s="25"/>
      <c r="S134" s="27">
        <f t="shared" si="3"/>
        <v>-2120</v>
      </c>
    </row>
    <row r="135" spans="1:19" x14ac:dyDescent="0.25">
      <c r="A135" s="25"/>
      <c r="B135" s="25"/>
      <c r="C135" s="25"/>
      <c r="D135" s="25"/>
      <c r="E135" s="25" t="s">
        <v>106</v>
      </c>
      <c r="F135" s="25"/>
      <c r="G135" s="26">
        <v>42304</v>
      </c>
      <c r="H135" s="25"/>
      <c r="I135" s="25"/>
      <c r="J135" s="25"/>
      <c r="K135" s="25" t="s">
        <v>617</v>
      </c>
      <c r="L135" s="25"/>
      <c r="M135" s="25" t="s">
        <v>660</v>
      </c>
      <c r="N135" s="25"/>
      <c r="O135" s="25" t="s">
        <v>37</v>
      </c>
      <c r="P135" s="25"/>
      <c r="Q135" s="27">
        <v>-35</v>
      </c>
      <c r="R135" s="25"/>
      <c r="S135" s="27">
        <f t="shared" si="3"/>
        <v>-2155</v>
      </c>
    </row>
    <row r="136" spans="1:19" x14ac:dyDescent="0.25">
      <c r="A136" s="25"/>
      <c r="B136" s="25"/>
      <c r="C136" s="25"/>
      <c r="D136" s="25"/>
      <c r="E136" s="25" t="s">
        <v>106</v>
      </c>
      <c r="F136" s="25"/>
      <c r="G136" s="26">
        <v>42304</v>
      </c>
      <c r="H136" s="25"/>
      <c r="I136" s="25"/>
      <c r="J136" s="25"/>
      <c r="K136" s="25" t="s">
        <v>618</v>
      </c>
      <c r="L136" s="25"/>
      <c r="M136" s="25" t="s">
        <v>660</v>
      </c>
      <c r="N136" s="25"/>
      <c r="O136" s="25" t="s">
        <v>37</v>
      </c>
      <c r="P136" s="25"/>
      <c r="Q136" s="27">
        <v>-35</v>
      </c>
      <c r="R136" s="25"/>
      <c r="S136" s="27">
        <f t="shared" si="3"/>
        <v>-2190</v>
      </c>
    </row>
    <row r="137" spans="1:19" x14ac:dyDescent="0.25">
      <c r="A137" s="25"/>
      <c r="B137" s="25"/>
      <c r="C137" s="25"/>
      <c r="D137" s="25"/>
      <c r="E137" s="25" t="s">
        <v>106</v>
      </c>
      <c r="F137" s="25"/>
      <c r="G137" s="26">
        <v>42305</v>
      </c>
      <c r="H137" s="25"/>
      <c r="I137" s="25"/>
      <c r="J137" s="25"/>
      <c r="K137" s="25" t="s">
        <v>619</v>
      </c>
      <c r="L137" s="25"/>
      <c r="M137" s="25" t="s">
        <v>660</v>
      </c>
      <c r="N137" s="25"/>
      <c r="O137" s="25" t="s">
        <v>37</v>
      </c>
      <c r="P137" s="25"/>
      <c r="Q137" s="27">
        <v>-35</v>
      </c>
      <c r="R137" s="25"/>
      <c r="S137" s="27">
        <f t="shared" si="3"/>
        <v>-2225</v>
      </c>
    </row>
    <row r="138" spans="1:19" x14ac:dyDescent="0.25">
      <c r="A138" s="25"/>
      <c r="B138" s="25"/>
      <c r="C138" s="25"/>
      <c r="D138" s="25"/>
      <c r="E138" s="25" t="s">
        <v>106</v>
      </c>
      <c r="F138" s="25"/>
      <c r="G138" s="26">
        <v>42305</v>
      </c>
      <c r="H138" s="25"/>
      <c r="I138" s="25"/>
      <c r="J138" s="25"/>
      <c r="K138" s="25" t="s">
        <v>620</v>
      </c>
      <c r="L138" s="25"/>
      <c r="M138" s="25" t="s">
        <v>660</v>
      </c>
      <c r="N138" s="25"/>
      <c r="O138" s="25" t="s">
        <v>37</v>
      </c>
      <c r="P138" s="25"/>
      <c r="Q138" s="27">
        <v>-35</v>
      </c>
      <c r="R138" s="25"/>
      <c r="S138" s="27">
        <f t="shared" si="3"/>
        <v>-2260</v>
      </c>
    </row>
    <row r="139" spans="1:19" x14ac:dyDescent="0.25">
      <c r="A139" s="25"/>
      <c r="B139" s="25"/>
      <c r="C139" s="25"/>
      <c r="D139" s="25"/>
      <c r="E139" s="25" t="s">
        <v>106</v>
      </c>
      <c r="F139" s="25"/>
      <c r="G139" s="26">
        <v>42305</v>
      </c>
      <c r="H139" s="25"/>
      <c r="I139" s="25"/>
      <c r="J139" s="25"/>
      <c r="K139" s="25" t="s">
        <v>621</v>
      </c>
      <c r="L139" s="25"/>
      <c r="M139" s="25" t="s">
        <v>660</v>
      </c>
      <c r="N139" s="25"/>
      <c r="O139" s="25" t="s">
        <v>37</v>
      </c>
      <c r="P139" s="25"/>
      <c r="Q139" s="27">
        <v>-35</v>
      </c>
      <c r="R139" s="25"/>
      <c r="S139" s="27">
        <f t="shared" si="3"/>
        <v>-2295</v>
      </c>
    </row>
    <row r="140" spans="1:19" x14ac:dyDescent="0.25">
      <c r="A140" s="25"/>
      <c r="B140" s="25"/>
      <c r="C140" s="25"/>
      <c r="D140" s="25"/>
      <c r="E140" s="25" t="s">
        <v>106</v>
      </c>
      <c r="F140" s="25"/>
      <c r="G140" s="26">
        <v>42305</v>
      </c>
      <c r="H140" s="25"/>
      <c r="I140" s="25"/>
      <c r="J140" s="25"/>
      <c r="K140" s="25" t="s">
        <v>622</v>
      </c>
      <c r="L140" s="25"/>
      <c r="M140" s="25" t="s">
        <v>660</v>
      </c>
      <c r="N140" s="25"/>
      <c r="O140" s="25" t="s">
        <v>37</v>
      </c>
      <c r="P140" s="25"/>
      <c r="Q140" s="27">
        <v>-35</v>
      </c>
      <c r="R140" s="25"/>
      <c r="S140" s="27">
        <f t="shared" si="3"/>
        <v>-2330</v>
      </c>
    </row>
    <row r="141" spans="1:19" x14ac:dyDescent="0.25">
      <c r="A141" s="25"/>
      <c r="B141" s="25"/>
      <c r="C141" s="25"/>
      <c r="D141" s="25"/>
      <c r="E141" s="25" t="s">
        <v>106</v>
      </c>
      <c r="F141" s="25"/>
      <c r="G141" s="26">
        <v>42305</v>
      </c>
      <c r="H141" s="25"/>
      <c r="I141" s="25"/>
      <c r="J141" s="25"/>
      <c r="K141" s="25" t="s">
        <v>623</v>
      </c>
      <c r="L141" s="25"/>
      <c r="M141" s="25" t="s">
        <v>660</v>
      </c>
      <c r="N141" s="25"/>
      <c r="O141" s="25" t="s">
        <v>37</v>
      </c>
      <c r="P141" s="25"/>
      <c r="Q141" s="27">
        <v>-35</v>
      </c>
      <c r="R141" s="25"/>
      <c r="S141" s="27">
        <f t="shared" si="3"/>
        <v>-2365</v>
      </c>
    </row>
    <row r="142" spans="1:19" x14ac:dyDescent="0.25">
      <c r="A142" s="25"/>
      <c r="B142" s="25"/>
      <c r="C142" s="25"/>
      <c r="D142" s="25"/>
      <c r="E142" s="25" t="s">
        <v>106</v>
      </c>
      <c r="F142" s="25"/>
      <c r="G142" s="26">
        <v>42306</v>
      </c>
      <c r="H142" s="25"/>
      <c r="I142" s="25"/>
      <c r="J142" s="25"/>
      <c r="K142" s="25" t="s">
        <v>624</v>
      </c>
      <c r="L142" s="25"/>
      <c r="M142" s="25" t="s">
        <v>660</v>
      </c>
      <c r="N142" s="25"/>
      <c r="O142" s="25" t="s">
        <v>37</v>
      </c>
      <c r="P142" s="25"/>
      <c r="Q142" s="27">
        <v>-35</v>
      </c>
      <c r="R142" s="25"/>
      <c r="S142" s="27">
        <f t="shared" si="3"/>
        <v>-2400</v>
      </c>
    </row>
    <row r="143" spans="1:19" x14ac:dyDescent="0.25">
      <c r="A143" s="25"/>
      <c r="B143" s="25"/>
      <c r="C143" s="25"/>
      <c r="D143" s="25"/>
      <c r="E143" s="25" t="s">
        <v>106</v>
      </c>
      <c r="F143" s="25"/>
      <c r="G143" s="26">
        <v>42306</v>
      </c>
      <c r="H143" s="25"/>
      <c r="I143" s="25"/>
      <c r="J143" s="25"/>
      <c r="K143" s="25" t="s">
        <v>625</v>
      </c>
      <c r="L143" s="25"/>
      <c r="M143" s="25" t="s">
        <v>660</v>
      </c>
      <c r="N143" s="25"/>
      <c r="O143" s="25" t="s">
        <v>37</v>
      </c>
      <c r="P143" s="25"/>
      <c r="Q143" s="27">
        <v>-35</v>
      </c>
      <c r="R143" s="25"/>
      <c r="S143" s="27">
        <f t="shared" si="3"/>
        <v>-2435</v>
      </c>
    </row>
    <row r="144" spans="1:19" x14ac:dyDescent="0.25">
      <c r="A144" s="25"/>
      <c r="B144" s="25"/>
      <c r="C144" s="25"/>
      <c r="D144" s="25"/>
      <c r="E144" s="25" t="s">
        <v>106</v>
      </c>
      <c r="F144" s="25"/>
      <c r="G144" s="26">
        <v>42307</v>
      </c>
      <c r="H144" s="25"/>
      <c r="I144" s="25"/>
      <c r="J144" s="25"/>
      <c r="K144" s="25" t="s">
        <v>626</v>
      </c>
      <c r="L144" s="25"/>
      <c r="M144" s="25" t="s">
        <v>660</v>
      </c>
      <c r="N144" s="25"/>
      <c r="O144" s="25" t="s">
        <v>37</v>
      </c>
      <c r="P144" s="25"/>
      <c r="Q144" s="27">
        <v>-35</v>
      </c>
      <c r="R144" s="25"/>
      <c r="S144" s="27">
        <f t="shared" si="3"/>
        <v>-2470</v>
      </c>
    </row>
    <row r="145" spans="1:19" x14ac:dyDescent="0.25">
      <c r="A145" s="25"/>
      <c r="B145" s="25"/>
      <c r="C145" s="25"/>
      <c r="D145" s="25"/>
      <c r="E145" s="25" t="s">
        <v>106</v>
      </c>
      <c r="F145" s="25"/>
      <c r="G145" s="26">
        <v>42307</v>
      </c>
      <c r="H145" s="25"/>
      <c r="I145" s="25"/>
      <c r="J145" s="25"/>
      <c r="K145" s="25" t="s">
        <v>627</v>
      </c>
      <c r="L145" s="25"/>
      <c r="M145" s="25" t="s">
        <v>660</v>
      </c>
      <c r="N145" s="25"/>
      <c r="O145" s="25" t="s">
        <v>37</v>
      </c>
      <c r="P145" s="25"/>
      <c r="Q145" s="27">
        <v>-35</v>
      </c>
      <c r="R145" s="25"/>
      <c r="S145" s="27">
        <f t="shared" si="3"/>
        <v>-2505</v>
      </c>
    </row>
    <row r="146" spans="1:19" x14ac:dyDescent="0.25">
      <c r="A146" s="25"/>
      <c r="B146" s="25"/>
      <c r="C146" s="25"/>
      <c r="D146" s="25"/>
      <c r="E146" s="25" t="s">
        <v>106</v>
      </c>
      <c r="F146" s="25"/>
      <c r="G146" s="26">
        <v>42308</v>
      </c>
      <c r="H146" s="25"/>
      <c r="I146" s="25"/>
      <c r="J146" s="25"/>
      <c r="K146" s="25" t="s">
        <v>628</v>
      </c>
      <c r="L146" s="25"/>
      <c r="M146" s="25" t="s">
        <v>660</v>
      </c>
      <c r="N146" s="25"/>
      <c r="O146" s="25" t="s">
        <v>37</v>
      </c>
      <c r="P146" s="25"/>
      <c r="Q146" s="27">
        <v>-35</v>
      </c>
      <c r="R146" s="25"/>
      <c r="S146" s="27">
        <f t="shared" si="3"/>
        <v>-2540</v>
      </c>
    </row>
    <row r="147" spans="1:19" x14ac:dyDescent="0.25">
      <c r="A147" s="25"/>
      <c r="B147" s="25"/>
      <c r="C147" s="25"/>
      <c r="D147" s="25"/>
      <c r="E147" s="25" t="s">
        <v>106</v>
      </c>
      <c r="F147" s="25"/>
      <c r="G147" s="26">
        <v>42308</v>
      </c>
      <c r="H147" s="25"/>
      <c r="I147" s="25"/>
      <c r="J147" s="25"/>
      <c r="K147" s="25" t="s">
        <v>629</v>
      </c>
      <c r="L147" s="25"/>
      <c r="M147" s="25" t="s">
        <v>660</v>
      </c>
      <c r="N147" s="25"/>
      <c r="O147" s="25" t="s">
        <v>37</v>
      </c>
      <c r="P147" s="25"/>
      <c r="Q147" s="27">
        <v>-35</v>
      </c>
      <c r="R147" s="25"/>
      <c r="S147" s="27">
        <f t="shared" si="3"/>
        <v>-2575</v>
      </c>
    </row>
    <row r="148" spans="1:19" ht="15.75" thickBot="1" x14ac:dyDescent="0.3">
      <c r="A148" s="25"/>
      <c r="B148" s="25"/>
      <c r="C148" s="25"/>
      <c r="D148" s="25"/>
      <c r="E148" s="25" t="s">
        <v>106</v>
      </c>
      <c r="F148" s="25"/>
      <c r="G148" s="26">
        <v>42308</v>
      </c>
      <c r="H148" s="25"/>
      <c r="I148" s="25"/>
      <c r="J148" s="25"/>
      <c r="K148" s="25" t="s">
        <v>630</v>
      </c>
      <c r="L148" s="25"/>
      <c r="M148" s="25" t="s">
        <v>660</v>
      </c>
      <c r="N148" s="25"/>
      <c r="O148" s="25" t="s">
        <v>37</v>
      </c>
      <c r="P148" s="25"/>
      <c r="Q148" s="28">
        <v>-35</v>
      </c>
      <c r="R148" s="25"/>
      <c r="S148" s="28">
        <f t="shared" si="3"/>
        <v>-2610</v>
      </c>
    </row>
    <row r="149" spans="1:19" x14ac:dyDescent="0.25">
      <c r="A149" s="25"/>
      <c r="B149" s="25" t="s">
        <v>70</v>
      </c>
      <c r="C149" s="25"/>
      <c r="D149" s="25"/>
      <c r="E149" s="25"/>
      <c r="F149" s="25"/>
      <c r="G149" s="26"/>
      <c r="H149" s="25"/>
      <c r="I149" s="25"/>
      <c r="J149" s="25"/>
      <c r="K149" s="25"/>
      <c r="L149" s="25"/>
      <c r="M149" s="25"/>
      <c r="N149" s="25"/>
      <c r="O149" s="25"/>
      <c r="P149" s="25"/>
      <c r="Q149" s="27">
        <f>ROUND(SUM(Q129:Q148),5)</f>
        <v>-665</v>
      </c>
      <c r="R149" s="25"/>
      <c r="S149" s="27">
        <f>S148</f>
        <v>-2610</v>
      </c>
    </row>
    <row r="150" spans="1:19" ht="30" customHeight="1" x14ac:dyDescent="0.25">
      <c r="A150" s="22"/>
      <c r="B150" s="22" t="s">
        <v>71</v>
      </c>
      <c r="C150" s="22"/>
      <c r="D150" s="22"/>
      <c r="E150" s="22"/>
      <c r="F150" s="22"/>
      <c r="G150" s="24"/>
      <c r="H150" s="22"/>
      <c r="I150" s="22"/>
      <c r="J150" s="22"/>
      <c r="K150" s="22"/>
      <c r="L150" s="22"/>
      <c r="M150" s="22"/>
      <c r="N150" s="22"/>
      <c r="O150" s="22"/>
      <c r="P150" s="22"/>
      <c r="Q150" s="23"/>
      <c r="R150" s="22"/>
      <c r="S150" s="23">
        <v>-347500</v>
      </c>
    </row>
    <row r="151" spans="1:19" ht="15.75" thickBot="1" x14ac:dyDescent="0.3">
      <c r="A151" s="21"/>
      <c r="B151" s="21"/>
      <c r="C151" s="21"/>
      <c r="D151" s="21"/>
      <c r="E151" s="25" t="s">
        <v>107</v>
      </c>
      <c r="F151" s="25"/>
      <c r="G151" s="26">
        <v>42284</v>
      </c>
      <c r="H151" s="25"/>
      <c r="I151" s="25" t="s">
        <v>592</v>
      </c>
      <c r="J151" s="25"/>
      <c r="K151" s="25" t="s">
        <v>631</v>
      </c>
      <c r="L151" s="25"/>
      <c r="M151" s="25" t="s">
        <v>661</v>
      </c>
      <c r="N151" s="25"/>
      <c r="O151" s="25" t="s">
        <v>39</v>
      </c>
      <c r="P151" s="25"/>
      <c r="Q151" s="28">
        <v>-1000</v>
      </c>
      <c r="R151" s="25"/>
      <c r="S151" s="28">
        <f>ROUND(S150+Q151,5)</f>
        <v>-348500</v>
      </c>
    </row>
    <row r="152" spans="1:19" x14ac:dyDescent="0.25">
      <c r="A152" s="25"/>
      <c r="B152" s="25" t="s">
        <v>72</v>
      </c>
      <c r="C152" s="25"/>
      <c r="D152" s="25"/>
      <c r="E152" s="25"/>
      <c r="F152" s="25"/>
      <c r="G152" s="26"/>
      <c r="H152" s="25"/>
      <c r="I152" s="25"/>
      <c r="J152" s="25"/>
      <c r="K152" s="25"/>
      <c r="L152" s="25"/>
      <c r="M152" s="25"/>
      <c r="N152" s="25"/>
      <c r="O152" s="25"/>
      <c r="P152" s="25"/>
      <c r="Q152" s="27">
        <f>ROUND(SUM(Q150:Q151),5)</f>
        <v>-1000</v>
      </c>
      <c r="R152" s="25"/>
      <c r="S152" s="27">
        <f>S151</f>
        <v>-348500</v>
      </c>
    </row>
    <row r="153" spans="1:19" ht="30" customHeight="1" x14ac:dyDescent="0.25">
      <c r="A153" s="22"/>
      <c r="B153" s="22" t="s">
        <v>73</v>
      </c>
      <c r="C153" s="22"/>
      <c r="D153" s="22"/>
      <c r="E153" s="22"/>
      <c r="F153" s="22"/>
      <c r="G153" s="24"/>
      <c r="H153" s="22"/>
      <c r="I153" s="22"/>
      <c r="J153" s="22"/>
      <c r="K153" s="22"/>
      <c r="L153" s="22"/>
      <c r="M153" s="22"/>
      <c r="N153" s="22"/>
      <c r="O153" s="22"/>
      <c r="P153" s="22"/>
      <c r="Q153" s="23"/>
      <c r="R153" s="22"/>
      <c r="S153" s="23">
        <v>11168.87</v>
      </c>
    </row>
    <row r="154" spans="1:19" x14ac:dyDescent="0.25">
      <c r="A154" s="22"/>
      <c r="B154" s="22"/>
      <c r="C154" s="22" t="s">
        <v>74</v>
      </c>
      <c r="D154" s="22"/>
      <c r="E154" s="22"/>
      <c r="F154" s="22"/>
      <c r="G154" s="24"/>
      <c r="H154" s="22"/>
      <c r="I154" s="22"/>
      <c r="J154" s="22"/>
      <c r="K154" s="22"/>
      <c r="L154" s="22"/>
      <c r="M154" s="22"/>
      <c r="N154" s="22"/>
      <c r="O154" s="22"/>
      <c r="P154" s="22"/>
      <c r="Q154" s="23"/>
      <c r="R154" s="22"/>
      <c r="S154" s="23">
        <v>1204.71</v>
      </c>
    </row>
    <row r="155" spans="1:19" x14ac:dyDescent="0.25">
      <c r="A155" s="25"/>
      <c r="B155" s="25"/>
      <c r="C155" s="25" t="s">
        <v>75</v>
      </c>
      <c r="D155" s="25"/>
      <c r="E155" s="25"/>
      <c r="F155" s="25"/>
      <c r="G155" s="26"/>
      <c r="H155" s="25"/>
      <c r="I155" s="25"/>
      <c r="J155" s="25"/>
      <c r="K155" s="25"/>
      <c r="L155" s="25"/>
      <c r="M155" s="25"/>
      <c r="N155" s="25"/>
      <c r="O155" s="25"/>
      <c r="P155" s="25"/>
      <c r="Q155" s="27"/>
      <c r="R155" s="25"/>
      <c r="S155" s="27">
        <f>S154</f>
        <v>1204.71</v>
      </c>
    </row>
    <row r="156" spans="1:19" ht="30" customHeight="1" x14ac:dyDescent="0.25">
      <c r="A156" s="22"/>
      <c r="B156" s="22"/>
      <c r="C156" s="22" t="s">
        <v>76</v>
      </c>
      <c r="D156" s="22"/>
      <c r="E156" s="22"/>
      <c r="F156" s="22"/>
      <c r="G156" s="24"/>
      <c r="H156" s="22"/>
      <c r="I156" s="22"/>
      <c r="J156" s="22"/>
      <c r="K156" s="22"/>
      <c r="L156" s="22"/>
      <c r="M156" s="22"/>
      <c r="N156" s="22"/>
      <c r="O156" s="22"/>
      <c r="P156" s="22"/>
      <c r="Q156" s="23"/>
      <c r="R156" s="22"/>
      <c r="S156" s="23">
        <v>1900</v>
      </c>
    </row>
    <row r="157" spans="1:19" ht="15.75" thickBot="1" x14ac:dyDescent="0.3">
      <c r="A157" s="21"/>
      <c r="B157" s="21"/>
      <c r="C157" s="21"/>
      <c r="D157" s="21"/>
      <c r="E157" s="25" t="s">
        <v>104</v>
      </c>
      <c r="F157" s="25"/>
      <c r="G157" s="26">
        <v>42299</v>
      </c>
      <c r="H157" s="25"/>
      <c r="I157" s="25"/>
      <c r="J157" s="25"/>
      <c r="K157" s="25" t="s">
        <v>142</v>
      </c>
      <c r="L157" s="25"/>
      <c r="M157" s="25" t="s">
        <v>209</v>
      </c>
      <c r="N157" s="25"/>
      <c r="O157" s="25" t="s">
        <v>33</v>
      </c>
      <c r="P157" s="25"/>
      <c r="Q157" s="28">
        <v>350</v>
      </c>
      <c r="R157" s="25"/>
      <c r="S157" s="28">
        <f>ROUND(S156+Q157,5)</f>
        <v>2250</v>
      </c>
    </row>
    <row r="158" spans="1:19" x14ac:dyDescent="0.25">
      <c r="A158" s="25"/>
      <c r="B158" s="25"/>
      <c r="C158" s="25" t="s">
        <v>77</v>
      </c>
      <c r="D158" s="25"/>
      <c r="E158" s="25"/>
      <c r="F158" s="25"/>
      <c r="G158" s="26"/>
      <c r="H158" s="25"/>
      <c r="I158" s="25"/>
      <c r="J158" s="25"/>
      <c r="K158" s="25"/>
      <c r="L158" s="25"/>
      <c r="M158" s="25"/>
      <c r="N158" s="25"/>
      <c r="O158" s="25"/>
      <c r="P158" s="25"/>
      <c r="Q158" s="27">
        <f>ROUND(SUM(Q156:Q157),5)</f>
        <v>350</v>
      </c>
      <c r="R158" s="25"/>
      <c r="S158" s="27">
        <f>S157</f>
        <v>2250</v>
      </c>
    </row>
    <row r="159" spans="1:19" ht="30" customHeight="1" x14ac:dyDescent="0.25">
      <c r="A159" s="22"/>
      <c r="B159" s="22"/>
      <c r="C159" s="22" t="s">
        <v>371</v>
      </c>
      <c r="D159" s="22"/>
      <c r="E159" s="22"/>
      <c r="F159" s="22"/>
      <c r="G159" s="24"/>
      <c r="H159" s="22"/>
      <c r="I159" s="22"/>
      <c r="J159" s="22"/>
      <c r="K159" s="22"/>
      <c r="L159" s="22"/>
      <c r="M159" s="22"/>
      <c r="N159" s="22"/>
      <c r="O159" s="22"/>
      <c r="P159" s="22"/>
      <c r="Q159" s="23"/>
      <c r="R159" s="22"/>
      <c r="S159" s="23">
        <v>473</v>
      </c>
    </row>
    <row r="160" spans="1:19" x14ac:dyDescent="0.25">
      <c r="A160" s="25"/>
      <c r="B160" s="25"/>
      <c r="C160" s="25" t="s">
        <v>372</v>
      </c>
      <c r="D160" s="25"/>
      <c r="E160" s="25"/>
      <c r="F160" s="25"/>
      <c r="G160" s="26"/>
      <c r="H160" s="25"/>
      <c r="I160" s="25"/>
      <c r="J160" s="25"/>
      <c r="K160" s="25"/>
      <c r="L160" s="25"/>
      <c r="M160" s="25"/>
      <c r="N160" s="25"/>
      <c r="O160" s="25"/>
      <c r="P160" s="25"/>
      <c r="Q160" s="27"/>
      <c r="R160" s="25"/>
      <c r="S160" s="27">
        <f>S159</f>
        <v>473</v>
      </c>
    </row>
    <row r="161" spans="1:19" ht="30" customHeight="1" x14ac:dyDescent="0.25">
      <c r="A161" s="22"/>
      <c r="B161" s="22"/>
      <c r="C161" s="22" t="s">
        <v>436</v>
      </c>
      <c r="D161" s="22"/>
      <c r="E161" s="22"/>
      <c r="F161" s="22"/>
      <c r="G161" s="24"/>
      <c r="H161" s="22"/>
      <c r="I161" s="22"/>
      <c r="J161" s="22"/>
      <c r="K161" s="22"/>
      <c r="L161" s="22"/>
      <c r="M161" s="22"/>
      <c r="N161" s="22"/>
      <c r="O161" s="22"/>
      <c r="P161" s="22"/>
      <c r="Q161" s="23"/>
      <c r="R161" s="22"/>
      <c r="S161" s="23">
        <v>7591.16</v>
      </c>
    </row>
    <row r="162" spans="1:19" x14ac:dyDescent="0.25">
      <c r="A162" s="22"/>
      <c r="B162" s="22"/>
      <c r="C162" s="22"/>
      <c r="D162" s="22" t="s">
        <v>437</v>
      </c>
      <c r="E162" s="22"/>
      <c r="F162" s="22"/>
      <c r="G162" s="24"/>
      <c r="H162" s="22"/>
      <c r="I162" s="22"/>
      <c r="J162" s="22"/>
      <c r="K162" s="22"/>
      <c r="L162" s="22"/>
      <c r="M162" s="22"/>
      <c r="N162" s="22"/>
      <c r="O162" s="22"/>
      <c r="P162" s="22"/>
      <c r="Q162" s="23"/>
      <c r="R162" s="22"/>
      <c r="S162" s="23">
        <v>7500</v>
      </c>
    </row>
    <row r="163" spans="1:19" x14ac:dyDescent="0.25">
      <c r="A163" s="25"/>
      <c r="B163" s="25"/>
      <c r="C163" s="25"/>
      <c r="D163" s="25" t="s">
        <v>438</v>
      </c>
      <c r="E163" s="25"/>
      <c r="F163" s="25"/>
      <c r="G163" s="26"/>
      <c r="H163" s="25"/>
      <c r="I163" s="25"/>
      <c r="J163" s="25"/>
      <c r="K163" s="25"/>
      <c r="L163" s="25"/>
      <c r="M163" s="25"/>
      <c r="N163" s="25"/>
      <c r="O163" s="25"/>
      <c r="P163" s="25"/>
      <c r="Q163" s="27"/>
      <c r="R163" s="25"/>
      <c r="S163" s="27">
        <f>S162</f>
        <v>7500</v>
      </c>
    </row>
    <row r="164" spans="1:19" ht="30" customHeight="1" x14ac:dyDescent="0.25">
      <c r="A164" s="22"/>
      <c r="B164" s="22"/>
      <c r="C164" s="22"/>
      <c r="D164" s="22" t="s">
        <v>439</v>
      </c>
      <c r="E164" s="22"/>
      <c r="F164" s="22"/>
      <c r="G164" s="24"/>
      <c r="H164" s="22"/>
      <c r="I164" s="22"/>
      <c r="J164" s="22"/>
      <c r="K164" s="22"/>
      <c r="L164" s="22"/>
      <c r="M164" s="22"/>
      <c r="N164" s="22"/>
      <c r="O164" s="22"/>
      <c r="P164" s="22"/>
      <c r="Q164" s="23"/>
      <c r="R164" s="22"/>
      <c r="S164" s="23">
        <v>75</v>
      </c>
    </row>
    <row r="165" spans="1:19" x14ac:dyDescent="0.25">
      <c r="A165" s="25"/>
      <c r="B165" s="25"/>
      <c r="C165" s="25"/>
      <c r="D165" s="25" t="s">
        <v>440</v>
      </c>
      <c r="E165" s="25"/>
      <c r="F165" s="25"/>
      <c r="G165" s="26"/>
      <c r="H165" s="25"/>
      <c r="I165" s="25"/>
      <c r="J165" s="25"/>
      <c r="K165" s="25"/>
      <c r="L165" s="25"/>
      <c r="M165" s="25"/>
      <c r="N165" s="25"/>
      <c r="O165" s="25"/>
      <c r="P165" s="25"/>
      <c r="Q165" s="27"/>
      <c r="R165" s="25"/>
      <c r="S165" s="27">
        <f>S164</f>
        <v>75</v>
      </c>
    </row>
    <row r="166" spans="1:19" ht="30" customHeight="1" x14ac:dyDescent="0.25">
      <c r="A166" s="22"/>
      <c r="B166" s="22"/>
      <c r="C166" s="22"/>
      <c r="D166" s="22" t="s">
        <v>441</v>
      </c>
      <c r="E166" s="22"/>
      <c r="F166" s="22"/>
      <c r="G166" s="24"/>
      <c r="H166" s="22"/>
      <c r="I166" s="22"/>
      <c r="J166" s="22"/>
      <c r="K166" s="22"/>
      <c r="L166" s="22"/>
      <c r="M166" s="22"/>
      <c r="N166" s="22"/>
      <c r="O166" s="22"/>
      <c r="P166" s="22"/>
      <c r="Q166" s="23"/>
      <c r="R166" s="22"/>
      <c r="S166" s="23">
        <v>16.16</v>
      </c>
    </row>
    <row r="167" spans="1:19" ht="15.75" thickBot="1" x14ac:dyDescent="0.3">
      <c r="A167" s="25"/>
      <c r="B167" s="25"/>
      <c r="C167" s="25"/>
      <c r="D167" s="25" t="s">
        <v>442</v>
      </c>
      <c r="E167" s="25"/>
      <c r="F167" s="25"/>
      <c r="G167" s="26"/>
      <c r="H167" s="25"/>
      <c r="I167" s="25"/>
      <c r="J167" s="25"/>
      <c r="K167" s="25"/>
      <c r="L167" s="25"/>
      <c r="M167" s="25"/>
      <c r="N167" s="25"/>
      <c r="O167" s="25"/>
      <c r="P167" s="25"/>
      <c r="Q167" s="29"/>
      <c r="R167" s="25"/>
      <c r="S167" s="29">
        <f>S166</f>
        <v>16.16</v>
      </c>
    </row>
    <row r="168" spans="1:19" ht="30" customHeight="1" thickBot="1" x14ac:dyDescent="0.3">
      <c r="A168" s="25"/>
      <c r="B168" s="25"/>
      <c r="C168" s="25" t="s">
        <v>443</v>
      </c>
      <c r="D168" s="25"/>
      <c r="E168" s="25"/>
      <c r="F168" s="25"/>
      <c r="G168" s="26"/>
      <c r="H168" s="25"/>
      <c r="I168" s="25"/>
      <c r="J168" s="25"/>
      <c r="K168" s="25"/>
      <c r="L168" s="25"/>
      <c r="M168" s="25"/>
      <c r="N168" s="25"/>
      <c r="O168" s="25"/>
      <c r="P168" s="25"/>
      <c r="Q168" s="30"/>
      <c r="R168" s="25"/>
      <c r="S168" s="30">
        <f>ROUND(S163+S165+S167,5)</f>
        <v>7591.16</v>
      </c>
    </row>
    <row r="169" spans="1:19" ht="30" customHeight="1" x14ac:dyDescent="0.25">
      <c r="A169" s="25"/>
      <c r="B169" s="25" t="s">
        <v>78</v>
      </c>
      <c r="C169" s="25"/>
      <c r="D169" s="25"/>
      <c r="E169" s="25"/>
      <c r="F169" s="25"/>
      <c r="G169" s="26"/>
      <c r="H169" s="25"/>
      <c r="I169" s="25"/>
      <c r="J169" s="25"/>
      <c r="K169" s="25"/>
      <c r="L169" s="25"/>
      <c r="M169" s="25"/>
      <c r="N169" s="25"/>
      <c r="O169" s="25"/>
      <c r="P169" s="25"/>
      <c r="Q169" s="27">
        <f>ROUND(Q155+Q158+Q160+Q168,5)</f>
        <v>350</v>
      </c>
      <c r="R169" s="25"/>
      <c r="S169" s="27">
        <f>ROUND(S155+S158+S160+S168,5)</f>
        <v>11518.87</v>
      </c>
    </row>
    <row r="170" spans="1:19" ht="30" customHeight="1" x14ac:dyDescent="0.25">
      <c r="A170" s="22"/>
      <c r="B170" s="22" t="s">
        <v>79</v>
      </c>
      <c r="C170" s="22"/>
      <c r="D170" s="22"/>
      <c r="E170" s="22"/>
      <c r="F170" s="22"/>
      <c r="G170" s="24"/>
      <c r="H170" s="22"/>
      <c r="I170" s="22"/>
      <c r="J170" s="22"/>
      <c r="K170" s="22"/>
      <c r="L170" s="22"/>
      <c r="M170" s="22"/>
      <c r="N170" s="22"/>
      <c r="O170" s="22"/>
      <c r="P170" s="22"/>
      <c r="Q170" s="23"/>
      <c r="R170" s="22"/>
      <c r="S170" s="23">
        <v>85581</v>
      </c>
    </row>
    <row r="171" spans="1:19" ht="15.75" thickBot="1" x14ac:dyDescent="0.3">
      <c r="A171" s="21"/>
      <c r="B171" s="21"/>
      <c r="C171" s="21"/>
      <c r="D171" s="21"/>
      <c r="E171" s="25" t="s">
        <v>104</v>
      </c>
      <c r="F171" s="25"/>
      <c r="G171" s="26">
        <v>42296</v>
      </c>
      <c r="H171" s="25"/>
      <c r="I171" s="25" t="s">
        <v>589</v>
      </c>
      <c r="J171" s="25"/>
      <c r="K171" s="25" t="s">
        <v>510</v>
      </c>
      <c r="L171" s="25"/>
      <c r="M171" s="25" t="s">
        <v>567</v>
      </c>
      <c r="N171" s="25"/>
      <c r="O171" s="25" t="s">
        <v>33</v>
      </c>
      <c r="P171" s="25"/>
      <c r="Q171" s="28">
        <v>2581</v>
      </c>
      <c r="R171" s="25"/>
      <c r="S171" s="28">
        <f>ROUND(S170+Q171,5)</f>
        <v>88162</v>
      </c>
    </row>
    <row r="172" spans="1:19" x14ac:dyDescent="0.25">
      <c r="A172" s="25"/>
      <c r="B172" s="25" t="s">
        <v>80</v>
      </c>
      <c r="C172" s="25"/>
      <c r="D172" s="25"/>
      <c r="E172" s="25"/>
      <c r="F172" s="25"/>
      <c r="G172" s="26"/>
      <c r="H172" s="25"/>
      <c r="I172" s="25"/>
      <c r="J172" s="25"/>
      <c r="K172" s="25"/>
      <c r="L172" s="25"/>
      <c r="M172" s="25"/>
      <c r="N172" s="25"/>
      <c r="O172" s="25"/>
      <c r="P172" s="25"/>
      <c r="Q172" s="27">
        <f>ROUND(SUM(Q170:Q171),5)</f>
        <v>2581</v>
      </c>
      <c r="R172" s="25"/>
      <c r="S172" s="27">
        <f>S171</f>
        <v>88162</v>
      </c>
    </row>
    <row r="173" spans="1:19" ht="30" customHeight="1" x14ac:dyDescent="0.25">
      <c r="A173" s="22"/>
      <c r="B173" s="22" t="s">
        <v>81</v>
      </c>
      <c r="C173" s="22"/>
      <c r="D173" s="22"/>
      <c r="E173" s="22"/>
      <c r="F173" s="22"/>
      <c r="G173" s="24"/>
      <c r="H173" s="22"/>
      <c r="I173" s="22"/>
      <c r="J173" s="22"/>
      <c r="K173" s="22"/>
      <c r="L173" s="22"/>
      <c r="M173" s="22"/>
      <c r="N173" s="22"/>
      <c r="O173" s="22"/>
      <c r="P173" s="22"/>
      <c r="Q173" s="23"/>
      <c r="R173" s="22"/>
      <c r="S173" s="23">
        <v>52348.44</v>
      </c>
    </row>
    <row r="174" spans="1:19" x14ac:dyDescent="0.25">
      <c r="A174" s="22"/>
      <c r="B174" s="22"/>
      <c r="C174" s="22" t="s">
        <v>82</v>
      </c>
      <c r="D174" s="22"/>
      <c r="E174" s="22"/>
      <c r="F174" s="22"/>
      <c r="G174" s="24"/>
      <c r="H174" s="22"/>
      <c r="I174" s="22"/>
      <c r="J174" s="22"/>
      <c r="K174" s="22"/>
      <c r="L174" s="22"/>
      <c r="M174" s="22"/>
      <c r="N174" s="22"/>
      <c r="O174" s="22"/>
      <c r="P174" s="22"/>
      <c r="Q174" s="23"/>
      <c r="R174" s="22"/>
      <c r="S174" s="23">
        <v>11259.9</v>
      </c>
    </row>
    <row r="175" spans="1:19" x14ac:dyDescent="0.25">
      <c r="A175" s="25"/>
      <c r="B175" s="25"/>
      <c r="C175" s="25"/>
      <c r="D175" s="25"/>
      <c r="E175" s="25" t="s">
        <v>104</v>
      </c>
      <c r="F175" s="25"/>
      <c r="G175" s="26">
        <v>42282</v>
      </c>
      <c r="H175" s="25"/>
      <c r="I175" s="25"/>
      <c r="J175" s="25"/>
      <c r="K175" s="25" t="s">
        <v>507</v>
      </c>
      <c r="L175" s="25"/>
      <c r="M175" s="25" t="s">
        <v>558</v>
      </c>
      <c r="N175" s="25"/>
      <c r="O175" s="25" t="s">
        <v>33</v>
      </c>
      <c r="P175" s="25"/>
      <c r="Q175" s="27">
        <v>199</v>
      </c>
      <c r="R175" s="25"/>
      <c r="S175" s="27">
        <f t="shared" ref="S175:S181" si="4">ROUND(S174+Q175,5)</f>
        <v>11458.9</v>
      </c>
    </row>
    <row r="176" spans="1:19" x14ac:dyDescent="0.25">
      <c r="A176" s="25"/>
      <c r="B176" s="25"/>
      <c r="C176" s="25"/>
      <c r="D176" s="25"/>
      <c r="E176" s="25" t="s">
        <v>104</v>
      </c>
      <c r="F176" s="25"/>
      <c r="G176" s="26">
        <v>42292</v>
      </c>
      <c r="H176" s="25"/>
      <c r="I176" s="25"/>
      <c r="J176" s="25"/>
      <c r="K176" s="25" t="s">
        <v>507</v>
      </c>
      <c r="L176" s="25"/>
      <c r="M176" s="25" t="s">
        <v>558</v>
      </c>
      <c r="N176" s="25"/>
      <c r="O176" s="25" t="s">
        <v>33</v>
      </c>
      <c r="P176" s="25"/>
      <c r="Q176" s="27">
        <v>1410</v>
      </c>
      <c r="R176" s="25"/>
      <c r="S176" s="27">
        <f t="shared" si="4"/>
        <v>12868.9</v>
      </c>
    </row>
    <row r="177" spans="1:19" x14ac:dyDescent="0.25">
      <c r="A177" s="25"/>
      <c r="B177" s="25"/>
      <c r="C177" s="25"/>
      <c r="D177" s="25"/>
      <c r="E177" s="25" t="s">
        <v>106</v>
      </c>
      <c r="F177" s="25"/>
      <c r="G177" s="26">
        <v>42297</v>
      </c>
      <c r="H177" s="25"/>
      <c r="I177" s="25"/>
      <c r="J177" s="25"/>
      <c r="K177" s="25" t="s">
        <v>507</v>
      </c>
      <c r="L177" s="25"/>
      <c r="M177" s="25" t="s">
        <v>558</v>
      </c>
      <c r="N177" s="25"/>
      <c r="O177" s="25" t="s">
        <v>33</v>
      </c>
      <c r="P177" s="25"/>
      <c r="Q177" s="27">
        <v>-235</v>
      </c>
      <c r="R177" s="25"/>
      <c r="S177" s="27">
        <f t="shared" si="4"/>
        <v>12633.9</v>
      </c>
    </row>
    <row r="178" spans="1:19" x14ac:dyDescent="0.25">
      <c r="A178" s="25"/>
      <c r="B178" s="25"/>
      <c r="C178" s="25"/>
      <c r="D178" s="25"/>
      <c r="E178" s="25" t="s">
        <v>104</v>
      </c>
      <c r="F178" s="25"/>
      <c r="G178" s="26">
        <v>42297</v>
      </c>
      <c r="H178" s="25"/>
      <c r="I178" s="25"/>
      <c r="J178" s="25"/>
      <c r="K178" s="25" t="s">
        <v>604</v>
      </c>
      <c r="L178" s="25"/>
      <c r="M178" s="25" t="s">
        <v>648</v>
      </c>
      <c r="N178" s="25"/>
      <c r="O178" s="25" t="s">
        <v>33</v>
      </c>
      <c r="P178" s="25"/>
      <c r="Q178" s="27">
        <v>4500</v>
      </c>
      <c r="R178" s="25"/>
      <c r="S178" s="27">
        <f t="shared" si="4"/>
        <v>17133.900000000001</v>
      </c>
    </row>
    <row r="179" spans="1:19" x14ac:dyDescent="0.25">
      <c r="A179" s="25"/>
      <c r="B179" s="25"/>
      <c r="C179" s="25"/>
      <c r="D179" s="25"/>
      <c r="E179" s="25" t="s">
        <v>104</v>
      </c>
      <c r="F179" s="25"/>
      <c r="G179" s="26">
        <v>42299</v>
      </c>
      <c r="H179" s="25"/>
      <c r="I179" s="25"/>
      <c r="J179" s="25"/>
      <c r="K179" s="25" t="s">
        <v>507</v>
      </c>
      <c r="L179" s="25"/>
      <c r="M179" s="25" t="s">
        <v>558</v>
      </c>
      <c r="N179" s="25"/>
      <c r="O179" s="25" t="s">
        <v>33</v>
      </c>
      <c r="P179" s="25"/>
      <c r="Q179" s="27">
        <v>1592</v>
      </c>
      <c r="R179" s="25"/>
      <c r="S179" s="27">
        <f t="shared" si="4"/>
        <v>18725.900000000001</v>
      </c>
    </row>
    <row r="180" spans="1:19" x14ac:dyDescent="0.25">
      <c r="A180" s="25"/>
      <c r="B180" s="25"/>
      <c r="C180" s="25"/>
      <c r="D180" s="25"/>
      <c r="E180" s="25" t="s">
        <v>104</v>
      </c>
      <c r="F180" s="25"/>
      <c r="G180" s="26">
        <v>42304</v>
      </c>
      <c r="H180" s="25"/>
      <c r="I180" s="25"/>
      <c r="J180" s="25"/>
      <c r="K180" s="25" t="s">
        <v>609</v>
      </c>
      <c r="L180" s="25"/>
      <c r="M180" s="25" t="s">
        <v>658</v>
      </c>
      <c r="N180" s="25"/>
      <c r="O180" s="25" t="s">
        <v>33</v>
      </c>
      <c r="P180" s="25"/>
      <c r="Q180" s="27">
        <v>857.75</v>
      </c>
      <c r="R180" s="25"/>
      <c r="S180" s="27">
        <f t="shared" si="4"/>
        <v>19583.650000000001</v>
      </c>
    </row>
    <row r="181" spans="1:19" ht="15.75" thickBot="1" x14ac:dyDescent="0.3">
      <c r="A181" s="25"/>
      <c r="B181" s="25"/>
      <c r="C181" s="25"/>
      <c r="D181" s="25"/>
      <c r="E181" s="25" t="s">
        <v>104</v>
      </c>
      <c r="F181" s="25"/>
      <c r="G181" s="26">
        <v>42305</v>
      </c>
      <c r="H181" s="25"/>
      <c r="I181" s="25"/>
      <c r="J181" s="25"/>
      <c r="K181" s="25" t="s">
        <v>511</v>
      </c>
      <c r="L181" s="25"/>
      <c r="M181" s="25" t="s">
        <v>568</v>
      </c>
      <c r="N181" s="25"/>
      <c r="O181" s="25" t="s">
        <v>33</v>
      </c>
      <c r="P181" s="25"/>
      <c r="Q181" s="28">
        <v>3300</v>
      </c>
      <c r="R181" s="25"/>
      <c r="S181" s="28">
        <f t="shared" si="4"/>
        <v>22883.65</v>
      </c>
    </row>
    <row r="182" spans="1:19" x14ac:dyDescent="0.25">
      <c r="A182" s="25"/>
      <c r="B182" s="25"/>
      <c r="C182" s="25" t="s">
        <v>83</v>
      </c>
      <c r="D182" s="25"/>
      <c r="E182" s="25"/>
      <c r="F182" s="25"/>
      <c r="G182" s="26"/>
      <c r="H182" s="25"/>
      <c r="I182" s="25"/>
      <c r="J182" s="25"/>
      <c r="K182" s="25"/>
      <c r="L182" s="25"/>
      <c r="M182" s="25"/>
      <c r="N182" s="25"/>
      <c r="O182" s="25"/>
      <c r="P182" s="25"/>
      <c r="Q182" s="27">
        <f>ROUND(SUM(Q174:Q181),5)</f>
        <v>11623.75</v>
      </c>
      <c r="R182" s="25"/>
      <c r="S182" s="27">
        <f>S181</f>
        <v>22883.65</v>
      </c>
    </row>
    <row r="183" spans="1:19" ht="30" customHeight="1" x14ac:dyDescent="0.25">
      <c r="A183" s="22"/>
      <c r="B183" s="22"/>
      <c r="C183" s="22" t="s">
        <v>275</v>
      </c>
      <c r="D183" s="22"/>
      <c r="E183" s="22"/>
      <c r="F183" s="22"/>
      <c r="G183" s="24"/>
      <c r="H183" s="22"/>
      <c r="I183" s="22"/>
      <c r="J183" s="22"/>
      <c r="K183" s="22"/>
      <c r="L183" s="22"/>
      <c r="M183" s="22"/>
      <c r="N183" s="22"/>
      <c r="O183" s="22"/>
      <c r="P183" s="22"/>
      <c r="Q183" s="23"/>
      <c r="R183" s="22"/>
      <c r="S183" s="23">
        <v>677.62</v>
      </c>
    </row>
    <row r="184" spans="1:19" x14ac:dyDescent="0.25">
      <c r="A184" s="25"/>
      <c r="B184" s="25"/>
      <c r="C184" s="25" t="s">
        <v>276</v>
      </c>
      <c r="D184" s="25"/>
      <c r="E184" s="25"/>
      <c r="F184" s="25"/>
      <c r="G184" s="26"/>
      <c r="H184" s="25"/>
      <c r="I184" s="25"/>
      <c r="J184" s="25"/>
      <c r="K184" s="25"/>
      <c r="L184" s="25"/>
      <c r="M184" s="25"/>
      <c r="N184" s="25"/>
      <c r="O184" s="25"/>
      <c r="P184" s="25"/>
      <c r="Q184" s="27"/>
      <c r="R184" s="25"/>
      <c r="S184" s="27">
        <f>S183</f>
        <v>677.62</v>
      </c>
    </row>
    <row r="185" spans="1:19" ht="30" customHeight="1" x14ac:dyDescent="0.25">
      <c r="A185" s="22"/>
      <c r="B185" s="22"/>
      <c r="C185" s="22" t="s">
        <v>84</v>
      </c>
      <c r="D185" s="22"/>
      <c r="E185" s="22"/>
      <c r="F185" s="22"/>
      <c r="G185" s="24"/>
      <c r="H185" s="22"/>
      <c r="I185" s="22"/>
      <c r="J185" s="22"/>
      <c r="K185" s="22"/>
      <c r="L185" s="22"/>
      <c r="M185" s="22"/>
      <c r="N185" s="22"/>
      <c r="O185" s="22"/>
      <c r="P185" s="22"/>
      <c r="Q185" s="23"/>
      <c r="R185" s="22"/>
      <c r="S185" s="23">
        <v>5349.29</v>
      </c>
    </row>
    <row r="186" spans="1:19" x14ac:dyDescent="0.25">
      <c r="A186" s="25"/>
      <c r="B186" s="25"/>
      <c r="C186" s="25" t="s">
        <v>85</v>
      </c>
      <c r="D186" s="25"/>
      <c r="E186" s="25"/>
      <c r="F186" s="25"/>
      <c r="G186" s="26"/>
      <c r="H186" s="25"/>
      <c r="I186" s="25"/>
      <c r="J186" s="25"/>
      <c r="K186" s="25"/>
      <c r="L186" s="25"/>
      <c r="M186" s="25"/>
      <c r="N186" s="25"/>
      <c r="O186" s="25"/>
      <c r="P186" s="25"/>
      <c r="Q186" s="27"/>
      <c r="R186" s="25"/>
      <c r="S186" s="27">
        <f>S185</f>
        <v>5349.29</v>
      </c>
    </row>
    <row r="187" spans="1:19" ht="30" customHeight="1" x14ac:dyDescent="0.25">
      <c r="A187" s="22"/>
      <c r="B187" s="22"/>
      <c r="C187" s="22" t="s">
        <v>217</v>
      </c>
      <c r="D187" s="22"/>
      <c r="E187" s="22"/>
      <c r="F187" s="22"/>
      <c r="G187" s="24"/>
      <c r="H187" s="22"/>
      <c r="I187" s="22"/>
      <c r="J187" s="22"/>
      <c r="K187" s="22"/>
      <c r="L187" s="22"/>
      <c r="M187" s="22"/>
      <c r="N187" s="22"/>
      <c r="O187" s="22"/>
      <c r="P187" s="22"/>
      <c r="Q187" s="23"/>
      <c r="R187" s="22"/>
      <c r="S187" s="23">
        <v>35061.629999999997</v>
      </c>
    </row>
    <row r="188" spans="1:19" x14ac:dyDescent="0.25">
      <c r="A188" s="25"/>
      <c r="B188" s="25"/>
      <c r="C188" s="25"/>
      <c r="D188" s="25"/>
      <c r="E188" s="25" t="s">
        <v>104</v>
      </c>
      <c r="F188" s="25"/>
      <c r="G188" s="26">
        <v>42292</v>
      </c>
      <c r="H188" s="25"/>
      <c r="I188" s="25" t="s">
        <v>587</v>
      </c>
      <c r="J188" s="25"/>
      <c r="K188" s="25" t="s">
        <v>597</v>
      </c>
      <c r="L188" s="25"/>
      <c r="M188" s="25" t="s">
        <v>638</v>
      </c>
      <c r="N188" s="25"/>
      <c r="O188" s="25" t="s">
        <v>33</v>
      </c>
      <c r="P188" s="25"/>
      <c r="Q188" s="27">
        <v>1000</v>
      </c>
      <c r="R188" s="25"/>
      <c r="S188" s="27">
        <f>ROUND(S187+Q188,5)</f>
        <v>36061.629999999997</v>
      </c>
    </row>
    <row r="189" spans="1:19" ht="15.75" thickBot="1" x14ac:dyDescent="0.3">
      <c r="A189" s="25"/>
      <c r="B189" s="25"/>
      <c r="C189" s="25"/>
      <c r="D189" s="25"/>
      <c r="E189" s="25" t="s">
        <v>104</v>
      </c>
      <c r="F189" s="25"/>
      <c r="G189" s="26">
        <v>42300</v>
      </c>
      <c r="H189" s="25"/>
      <c r="I189" s="25"/>
      <c r="J189" s="25"/>
      <c r="K189" s="25" t="s">
        <v>303</v>
      </c>
      <c r="L189" s="25"/>
      <c r="M189" s="25" t="s">
        <v>652</v>
      </c>
      <c r="N189" s="25"/>
      <c r="O189" s="25" t="s">
        <v>33</v>
      </c>
      <c r="P189" s="25"/>
      <c r="Q189" s="29">
        <v>216.9</v>
      </c>
      <c r="R189" s="25"/>
      <c r="S189" s="29">
        <f>ROUND(S188+Q189,5)</f>
        <v>36278.53</v>
      </c>
    </row>
    <row r="190" spans="1:19" ht="15.75" thickBot="1" x14ac:dyDescent="0.3">
      <c r="A190" s="25"/>
      <c r="B190" s="25"/>
      <c r="C190" s="25" t="s">
        <v>218</v>
      </c>
      <c r="D190" s="25"/>
      <c r="E190" s="25"/>
      <c r="F190" s="25"/>
      <c r="G190" s="26"/>
      <c r="H190" s="25"/>
      <c r="I190" s="25"/>
      <c r="J190" s="25"/>
      <c r="K190" s="25"/>
      <c r="L190" s="25"/>
      <c r="M190" s="25"/>
      <c r="N190" s="25"/>
      <c r="O190" s="25"/>
      <c r="P190" s="25"/>
      <c r="Q190" s="30">
        <f>ROUND(SUM(Q187:Q189),5)</f>
        <v>1216.9000000000001</v>
      </c>
      <c r="R190" s="25"/>
      <c r="S190" s="30">
        <f>S189</f>
        <v>36278.53</v>
      </c>
    </row>
    <row r="191" spans="1:19" ht="30" customHeight="1" x14ac:dyDescent="0.25">
      <c r="A191" s="25"/>
      <c r="B191" s="25" t="s">
        <v>86</v>
      </c>
      <c r="C191" s="25"/>
      <c r="D191" s="25"/>
      <c r="E191" s="25"/>
      <c r="F191" s="25"/>
      <c r="G191" s="26"/>
      <c r="H191" s="25"/>
      <c r="I191" s="25"/>
      <c r="J191" s="25"/>
      <c r="K191" s="25"/>
      <c r="L191" s="25"/>
      <c r="M191" s="25"/>
      <c r="N191" s="25"/>
      <c r="O191" s="25"/>
      <c r="P191" s="25"/>
      <c r="Q191" s="27">
        <f>ROUND(Q182+Q184+Q186+Q190,5)</f>
        <v>12840.65</v>
      </c>
      <c r="R191" s="25"/>
      <c r="S191" s="27">
        <f>ROUND(S182+S184+S186+S190,5)</f>
        <v>65189.09</v>
      </c>
    </row>
    <row r="192" spans="1:19" ht="30" customHeight="1" x14ac:dyDescent="0.25">
      <c r="A192" s="22"/>
      <c r="B192" s="22" t="s">
        <v>87</v>
      </c>
      <c r="C192" s="22"/>
      <c r="D192" s="22"/>
      <c r="E192" s="22"/>
      <c r="F192" s="22"/>
      <c r="G192" s="24"/>
      <c r="H192" s="22"/>
      <c r="I192" s="22"/>
      <c r="J192" s="22"/>
      <c r="K192" s="22"/>
      <c r="L192" s="22"/>
      <c r="M192" s="22"/>
      <c r="N192" s="22"/>
      <c r="O192" s="22"/>
      <c r="P192" s="22"/>
      <c r="Q192" s="23"/>
      <c r="R192" s="22"/>
      <c r="S192" s="23">
        <v>1968.26</v>
      </c>
    </row>
    <row r="193" spans="1:19" x14ac:dyDescent="0.25">
      <c r="A193" s="22"/>
      <c r="B193" s="22"/>
      <c r="C193" s="22" t="s">
        <v>88</v>
      </c>
      <c r="D193" s="22"/>
      <c r="E193" s="22"/>
      <c r="F193" s="22"/>
      <c r="G193" s="24"/>
      <c r="H193" s="22"/>
      <c r="I193" s="22"/>
      <c r="J193" s="22"/>
      <c r="K193" s="22"/>
      <c r="L193" s="22"/>
      <c r="M193" s="22"/>
      <c r="N193" s="22"/>
      <c r="O193" s="22"/>
      <c r="P193" s="22"/>
      <c r="Q193" s="23"/>
      <c r="R193" s="22"/>
      <c r="S193" s="23">
        <v>907</v>
      </c>
    </row>
    <row r="194" spans="1:19" ht="15.75" thickBot="1" x14ac:dyDescent="0.3">
      <c r="A194" s="21"/>
      <c r="B194" s="21"/>
      <c r="C194" s="21"/>
      <c r="D194" s="21"/>
      <c r="E194" s="25" t="s">
        <v>104</v>
      </c>
      <c r="F194" s="25"/>
      <c r="G194" s="26">
        <v>42300</v>
      </c>
      <c r="H194" s="25"/>
      <c r="I194" s="25"/>
      <c r="J194" s="25"/>
      <c r="K194" s="25" t="s">
        <v>127</v>
      </c>
      <c r="L194" s="25"/>
      <c r="M194" s="25" t="s">
        <v>654</v>
      </c>
      <c r="N194" s="25"/>
      <c r="O194" s="25" t="s">
        <v>33</v>
      </c>
      <c r="P194" s="25"/>
      <c r="Q194" s="28">
        <v>72.33</v>
      </c>
      <c r="R194" s="25"/>
      <c r="S194" s="28">
        <f>ROUND(S193+Q194,5)</f>
        <v>979.33</v>
      </c>
    </row>
    <row r="195" spans="1:19" x14ac:dyDescent="0.25">
      <c r="A195" s="25"/>
      <c r="B195" s="25"/>
      <c r="C195" s="25" t="s">
        <v>89</v>
      </c>
      <c r="D195" s="25"/>
      <c r="E195" s="25"/>
      <c r="F195" s="25"/>
      <c r="G195" s="26"/>
      <c r="H195" s="25"/>
      <c r="I195" s="25"/>
      <c r="J195" s="25"/>
      <c r="K195" s="25"/>
      <c r="L195" s="25"/>
      <c r="M195" s="25"/>
      <c r="N195" s="25"/>
      <c r="O195" s="25"/>
      <c r="P195" s="25"/>
      <c r="Q195" s="27">
        <f>ROUND(SUM(Q193:Q194),5)</f>
        <v>72.33</v>
      </c>
      <c r="R195" s="25"/>
      <c r="S195" s="27">
        <f>S194</f>
        <v>979.33</v>
      </c>
    </row>
    <row r="196" spans="1:19" ht="30" customHeight="1" x14ac:dyDescent="0.25">
      <c r="A196" s="22"/>
      <c r="B196" s="22"/>
      <c r="C196" s="22" t="s">
        <v>90</v>
      </c>
      <c r="D196" s="22"/>
      <c r="E196" s="22"/>
      <c r="F196" s="22"/>
      <c r="G196" s="24"/>
      <c r="H196" s="22"/>
      <c r="I196" s="22"/>
      <c r="J196" s="22"/>
      <c r="K196" s="22"/>
      <c r="L196" s="22"/>
      <c r="M196" s="22"/>
      <c r="N196" s="22"/>
      <c r="O196" s="22"/>
      <c r="P196" s="22"/>
      <c r="Q196" s="23"/>
      <c r="R196" s="22"/>
      <c r="S196" s="23">
        <v>1061.26</v>
      </c>
    </row>
    <row r="197" spans="1:19" ht="15.75" thickBot="1" x14ac:dyDescent="0.3">
      <c r="A197" s="21"/>
      <c r="B197" s="21"/>
      <c r="C197" s="21"/>
      <c r="D197" s="21"/>
      <c r="E197" s="25" t="s">
        <v>104</v>
      </c>
      <c r="F197" s="25"/>
      <c r="G197" s="26">
        <v>42300</v>
      </c>
      <c r="H197" s="25"/>
      <c r="I197" s="25"/>
      <c r="J197" s="25"/>
      <c r="K197" s="25" t="s">
        <v>143</v>
      </c>
      <c r="L197" s="25"/>
      <c r="M197" s="25" t="s">
        <v>187</v>
      </c>
      <c r="N197" s="25"/>
      <c r="O197" s="25" t="s">
        <v>33</v>
      </c>
      <c r="P197" s="25"/>
      <c r="Q197" s="29">
        <v>55</v>
      </c>
      <c r="R197" s="25"/>
      <c r="S197" s="29">
        <f>ROUND(S196+Q197,5)</f>
        <v>1116.26</v>
      </c>
    </row>
    <row r="198" spans="1:19" ht="15.75" thickBot="1" x14ac:dyDescent="0.3">
      <c r="A198" s="25"/>
      <c r="B198" s="25"/>
      <c r="C198" s="25" t="s">
        <v>91</v>
      </c>
      <c r="D198" s="25"/>
      <c r="E198" s="25"/>
      <c r="F198" s="25"/>
      <c r="G198" s="26"/>
      <c r="H198" s="25"/>
      <c r="I198" s="25"/>
      <c r="J198" s="25"/>
      <c r="K198" s="25"/>
      <c r="L198" s="25"/>
      <c r="M198" s="25"/>
      <c r="N198" s="25"/>
      <c r="O198" s="25"/>
      <c r="P198" s="25"/>
      <c r="Q198" s="30">
        <f>ROUND(SUM(Q196:Q197),5)</f>
        <v>55</v>
      </c>
      <c r="R198" s="25"/>
      <c r="S198" s="30">
        <f>S197</f>
        <v>1116.26</v>
      </c>
    </row>
    <row r="199" spans="1:19" ht="30" customHeight="1" x14ac:dyDescent="0.25">
      <c r="A199" s="25"/>
      <c r="B199" s="25" t="s">
        <v>92</v>
      </c>
      <c r="C199" s="25"/>
      <c r="D199" s="25"/>
      <c r="E199" s="25"/>
      <c r="F199" s="25"/>
      <c r="G199" s="26"/>
      <c r="H199" s="25"/>
      <c r="I199" s="25"/>
      <c r="J199" s="25"/>
      <c r="K199" s="25"/>
      <c r="L199" s="25"/>
      <c r="M199" s="25"/>
      <c r="N199" s="25"/>
      <c r="O199" s="25"/>
      <c r="P199" s="25"/>
      <c r="Q199" s="27">
        <f>ROUND(Q195+Q198,5)</f>
        <v>127.33</v>
      </c>
      <c r="R199" s="25"/>
      <c r="S199" s="27">
        <f>ROUND(S195+S198,5)</f>
        <v>2095.59</v>
      </c>
    </row>
    <row r="200" spans="1:19" ht="30" customHeight="1" x14ac:dyDescent="0.25">
      <c r="A200" s="22"/>
      <c r="B200" s="22" t="s">
        <v>93</v>
      </c>
      <c r="C200" s="22"/>
      <c r="D200" s="22"/>
      <c r="E200" s="22"/>
      <c r="F200" s="22"/>
      <c r="G200" s="24"/>
      <c r="H200" s="22"/>
      <c r="I200" s="22"/>
      <c r="J200" s="22"/>
      <c r="K200" s="22"/>
      <c r="L200" s="22"/>
      <c r="M200" s="22"/>
      <c r="N200" s="22"/>
      <c r="O200" s="22"/>
      <c r="P200" s="22"/>
      <c r="Q200" s="23"/>
      <c r="R200" s="22"/>
      <c r="S200" s="23">
        <v>22531.19</v>
      </c>
    </row>
    <row r="201" spans="1:19" x14ac:dyDescent="0.25">
      <c r="A201" s="25"/>
      <c r="B201" s="25"/>
      <c r="C201" s="25"/>
      <c r="D201" s="25"/>
      <c r="E201" s="25" t="s">
        <v>104</v>
      </c>
      <c r="F201" s="25"/>
      <c r="G201" s="26">
        <v>42293</v>
      </c>
      <c r="H201" s="25"/>
      <c r="I201" s="25"/>
      <c r="J201" s="25"/>
      <c r="K201" s="25" t="s">
        <v>509</v>
      </c>
      <c r="L201" s="25"/>
      <c r="M201" s="25" t="s">
        <v>639</v>
      </c>
      <c r="N201" s="25"/>
      <c r="O201" s="25" t="s">
        <v>33</v>
      </c>
      <c r="P201" s="25"/>
      <c r="Q201" s="27">
        <v>1288.4000000000001</v>
      </c>
      <c r="R201" s="25"/>
      <c r="S201" s="27">
        <f>ROUND(S200+Q201,5)</f>
        <v>23819.59</v>
      </c>
    </row>
    <row r="202" spans="1:19" x14ac:dyDescent="0.25">
      <c r="A202" s="25"/>
      <c r="B202" s="25"/>
      <c r="C202" s="25"/>
      <c r="D202" s="25"/>
      <c r="E202" s="25" t="s">
        <v>104</v>
      </c>
      <c r="F202" s="25"/>
      <c r="G202" s="26">
        <v>42296</v>
      </c>
      <c r="H202" s="25"/>
      <c r="I202" s="25"/>
      <c r="J202" s="25"/>
      <c r="K202" s="25" t="s">
        <v>509</v>
      </c>
      <c r="L202" s="25"/>
      <c r="M202" s="25" t="s">
        <v>639</v>
      </c>
      <c r="N202" s="25"/>
      <c r="O202" s="25" t="s">
        <v>33</v>
      </c>
      <c r="P202" s="25"/>
      <c r="Q202" s="27">
        <v>64.900000000000006</v>
      </c>
      <c r="R202" s="25"/>
      <c r="S202" s="27">
        <f>ROUND(S201+Q202,5)</f>
        <v>23884.49</v>
      </c>
    </row>
    <row r="203" spans="1:19" x14ac:dyDescent="0.25">
      <c r="A203" s="25"/>
      <c r="B203" s="25"/>
      <c r="C203" s="25"/>
      <c r="D203" s="25"/>
      <c r="E203" s="25" t="s">
        <v>104</v>
      </c>
      <c r="F203" s="25"/>
      <c r="G203" s="26">
        <v>42297</v>
      </c>
      <c r="H203" s="25"/>
      <c r="I203" s="25"/>
      <c r="J203" s="25"/>
      <c r="K203" s="25" t="s">
        <v>605</v>
      </c>
      <c r="L203" s="25"/>
      <c r="M203" s="25" t="s">
        <v>649</v>
      </c>
      <c r="N203" s="25"/>
      <c r="O203" s="25" t="s">
        <v>33</v>
      </c>
      <c r="P203" s="25"/>
      <c r="Q203" s="27">
        <v>53.3</v>
      </c>
      <c r="R203" s="25"/>
      <c r="S203" s="27">
        <f>ROUND(S202+Q203,5)</f>
        <v>23937.79</v>
      </c>
    </row>
    <row r="204" spans="1:19" ht="15.75" thickBot="1" x14ac:dyDescent="0.3">
      <c r="A204" s="25"/>
      <c r="B204" s="25"/>
      <c r="C204" s="25"/>
      <c r="D204" s="25"/>
      <c r="E204" s="25" t="s">
        <v>104</v>
      </c>
      <c r="F204" s="25"/>
      <c r="G204" s="26">
        <v>42304</v>
      </c>
      <c r="H204" s="25"/>
      <c r="I204" s="25"/>
      <c r="J204" s="25"/>
      <c r="K204" s="25" t="s">
        <v>512</v>
      </c>
      <c r="L204" s="25"/>
      <c r="M204" s="25" t="s">
        <v>659</v>
      </c>
      <c r="N204" s="25"/>
      <c r="O204" s="25" t="s">
        <v>33</v>
      </c>
      <c r="P204" s="25"/>
      <c r="Q204" s="28">
        <v>12.95</v>
      </c>
      <c r="R204" s="25"/>
      <c r="S204" s="28">
        <f>ROUND(S203+Q204,5)</f>
        <v>23950.74</v>
      </c>
    </row>
    <row r="205" spans="1:19" x14ac:dyDescent="0.25">
      <c r="A205" s="25"/>
      <c r="B205" s="25" t="s">
        <v>94</v>
      </c>
      <c r="C205" s="25"/>
      <c r="D205" s="25"/>
      <c r="E205" s="25"/>
      <c r="F205" s="25"/>
      <c r="G205" s="26"/>
      <c r="H205" s="25"/>
      <c r="I205" s="25"/>
      <c r="J205" s="25"/>
      <c r="K205" s="25"/>
      <c r="L205" s="25"/>
      <c r="M205" s="25"/>
      <c r="N205" s="25"/>
      <c r="O205" s="25"/>
      <c r="P205" s="25"/>
      <c r="Q205" s="27">
        <f>ROUND(SUM(Q200:Q204),5)</f>
        <v>1419.55</v>
      </c>
      <c r="R205" s="25"/>
      <c r="S205" s="27">
        <f>S204</f>
        <v>23950.74</v>
      </c>
    </row>
    <row r="206" spans="1:19" ht="30" customHeight="1" x14ac:dyDescent="0.25">
      <c r="A206" s="22"/>
      <c r="B206" s="22" t="s">
        <v>95</v>
      </c>
      <c r="C206" s="22"/>
      <c r="D206" s="22"/>
      <c r="E206" s="22"/>
      <c r="F206" s="22"/>
      <c r="G206" s="24"/>
      <c r="H206" s="22"/>
      <c r="I206" s="22"/>
      <c r="J206" s="22"/>
      <c r="K206" s="22"/>
      <c r="L206" s="22"/>
      <c r="M206" s="22"/>
      <c r="N206" s="22"/>
      <c r="O206" s="22"/>
      <c r="P206" s="22"/>
      <c r="Q206" s="23"/>
      <c r="R206" s="22"/>
      <c r="S206" s="23">
        <v>4483.84</v>
      </c>
    </row>
    <row r="207" spans="1:19" x14ac:dyDescent="0.25">
      <c r="A207" s="25"/>
      <c r="B207" s="25"/>
      <c r="C207" s="25"/>
      <c r="D207" s="25"/>
      <c r="E207" s="25" t="s">
        <v>104</v>
      </c>
      <c r="F207" s="25"/>
      <c r="G207" s="26">
        <v>42284</v>
      </c>
      <c r="H207" s="25"/>
      <c r="I207" s="25"/>
      <c r="J207" s="25"/>
      <c r="K207" s="25" t="s">
        <v>125</v>
      </c>
      <c r="L207" s="25"/>
      <c r="M207" s="25" t="s">
        <v>566</v>
      </c>
      <c r="N207" s="25"/>
      <c r="O207" s="25" t="s">
        <v>33</v>
      </c>
      <c r="P207" s="25"/>
      <c r="Q207" s="27">
        <v>29.98</v>
      </c>
      <c r="R207" s="25"/>
      <c r="S207" s="27">
        <f t="shared" ref="S207:S215" si="5">ROUND(S206+Q207,5)</f>
        <v>4513.82</v>
      </c>
    </row>
    <row r="208" spans="1:19" x14ac:dyDescent="0.25">
      <c r="A208" s="25"/>
      <c r="B208" s="25"/>
      <c r="C208" s="25"/>
      <c r="D208" s="25"/>
      <c r="E208" s="25" t="s">
        <v>104</v>
      </c>
      <c r="F208" s="25"/>
      <c r="G208" s="26">
        <v>42284</v>
      </c>
      <c r="H208" s="25"/>
      <c r="I208" s="25"/>
      <c r="J208" s="25"/>
      <c r="K208" s="25" t="s">
        <v>122</v>
      </c>
      <c r="L208" s="25"/>
      <c r="M208" s="25" t="s">
        <v>163</v>
      </c>
      <c r="N208" s="25"/>
      <c r="O208" s="25" t="s">
        <v>33</v>
      </c>
      <c r="P208" s="25"/>
      <c r="Q208" s="27">
        <v>10</v>
      </c>
      <c r="R208" s="25"/>
      <c r="S208" s="27">
        <f t="shared" si="5"/>
        <v>4523.82</v>
      </c>
    </row>
    <row r="209" spans="1:19" x14ac:dyDescent="0.25">
      <c r="A209" s="25"/>
      <c r="B209" s="25"/>
      <c r="C209" s="25"/>
      <c r="D209" s="25"/>
      <c r="E209" s="25" t="s">
        <v>104</v>
      </c>
      <c r="F209" s="25"/>
      <c r="G209" s="26">
        <v>42285</v>
      </c>
      <c r="H209" s="25"/>
      <c r="I209" s="25"/>
      <c r="J209" s="25"/>
      <c r="K209" s="25" t="s">
        <v>231</v>
      </c>
      <c r="L209" s="25"/>
      <c r="M209" s="25" t="s">
        <v>634</v>
      </c>
      <c r="N209" s="25"/>
      <c r="O209" s="25" t="s">
        <v>33</v>
      </c>
      <c r="P209" s="25"/>
      <c r="Q209" s="27">
        <v>175.88</v>
      </c>
      <c r="R209" s="25"/>
      <c r="S209" s="27">
        <f t="shared" si="5"/>
        <v>4699.7</v>
      </c>
    </row>
    <row r="210" spans="1:19" x14ac:dyDescent="0.25">
      <c r="A210" s="25"/>
      <c r="B210" s="25"/>
      <c r="C210" s="25"/>
      <c r="D210" s="25"/>
      <c r="E210" s="25" t="s">
        <v>104</v>
      </c>
      <c r="F210" s="25"/>
      <c r="G210" s="26">
        <v>42290</v>
      </c>
      <c r="H210" s="25"/>
      <c r="I210" s="25"/>
      <c r="J210" s="25"/>
      <c r="K210" s="25" t="s">
        <v>125</v>
      </c>
      <c r="L210" s="25"/>
      <c r="M210" s="25" t="s">
        <v>566</v>
      </c>
      <c r="N210" s="25"/>
      <c r="O210" s="25" t="s">
        <v>33</v>
      </c>
      <c r="P210" s="25"/>
      <c r="Q210" s="27">
        <v>18.84</v>
      </c>
      <c r="R210" s="25"/>
      <c r="S210" s="27">
        <f t="shared" si="5"/>
        <v>4718.54</v>
      </c>
    </row>
    <row r="211" spans="1:19" x14ac:dyDescent="0.25">
      <c r="A211" s="25"/>
      <c r="B211" s="25"/>
      <c r="C211" s="25"/>
      <c r="D211" s="25"/>
      <c r="E211" s="25" t="s">
        <v>104</v>
      </c>
      <c r="F211" s="25"/>
      <c r="G211" s="26">
        <v>42292</v>
      </c>
      <c r="H211" s="25"/>
      <c r="I211" s="25"/>
      <c r="J211" s="25"/>
      <c r="K211" s="25" t="s">
        <v>125</v>
      </c>
      <c r="L211" s="25"/>
      <c r="M211" s="25" t="s">
        <v>566</v>
      </c>
      <c r="N211" s="25"/>
      <c r="O211" s="25" t="s">
        <v>33</v>
      </c>
      <c r="P211" s="25"/>
      <c r="Q211" s="27">
        <v>35.97</v>
      </c>
      <c r="R211" s="25"/>
      <c r="S211" s="27">
        <f t="shared" si="5"/>
        <v>4754.51</v>
      </c>
    </row>
    <row r="212" spans="1:19" x14ac:dyDescent="0.25">
      <c r="A212" s="25"/>
      <c r="B212" s="25"/>
      <c r="C212" s="25"/>
      <c r="D212" s="25"/>
      <c r="E212" s="25" t="s">
        <v>104</v>
      </c>
      <c r="F212" s="25"/>
      <c r="G212" s="26">
        <v>42293</v>
      </c>
      <c r="H212" s="25"/>
      <c r="I212" s="25"/>
      <c r="J212" s="25"/>
      <c r="K212" s="25" t="s">
        <v>599</v>
      </c>
      <c r="L212" s="25"/>
      <c r="M212" s="25" t="s">
        <v>641</v>
      </c>
      <c r="N212" s="25"/>
      <c r="O212" s="25" t="s">
        <v>33</v>
      </c>
      <c r="P212" s="25"/>
      <c r="Q212" s="27">
        <v>25</v>
      </c>
      <c r="R212" s="25"/>
      <c r="S212" s="27">
        <f t="shared" si="5"/>
        <v>4779.51</v>
      </c>
    </row>
    <row r="213" spans="1:19" x14ac:dyDescent="0.25">
      <c r="A213" s="25"/>
      <c r="B213" s="25"/>
      <c r="C213" s="25"/>
      <c r="D213" s="25"/>
      <c r="E213" s="25" t="s">
        <v>104</v>
      </c>
      <c r="F213" s="25"/>
      <c r="G213" s="26">
        <v>42297</v>
      </c>
      <c r="H213" s="25"/>
      <c r="I213" s="25"/>
      <c r="J213" s="25"/>
      <c r="K213" s="25" t="s">
        <v>125</v>
      </c>
      <c r="L213" s="25"/>
      <c r="M213" s="25" t="s">
        <v>566</v>
      </c>
      <c r="N213" s="25"/>
      <c r="O213" s="25" t="s">
        <v>33</v>
      </c>
      <c r="P213" s="25"/>
      <c r="Q213" s="27">
        <v>29.98</v>
      </c>
      <c r="R213" s="25"/>
      <c r="S213" s="27">
        <f t="shared" si="5"/>
        <v>4809.49</v>
      </c>
    </row>
    <row r="214" spans="1:19" x14ac:dyDescent="0.25">
      <c r="A214" s="25"/>
      <c r="B214" s="25"/>
      <c r="C214" s="25"/>
      <c r="D214" s="25"/>
      <c r="E214" s="25" t="s">
        <v>104</v>
      </c>
      <c r="F214" s="25"/>
      <c r="G214" s="26">
        <v>42298</v>
      </c>
      <c r="H214" s="25"/>
      <c r="I214" s="25"/>
      <c r="J214" s="25"/>
      <c r="K214" s="25" t="s">
        <v>234</v>
      </c>
      <c r="L214" s="25"/>
      <c r="M214" s="25" t="s">
        <v>557</v>
      </c>
      <c r="N214" s="25"/>
      <c r="O214" s="25" t="s">
        <v>33</v>
      </c>
      <c r="P214" s="25"/>
      <c r="Q214" s="27">
        <v>76.87</v>
      </c>
      <c r="R214" s="25"/>
      <c r="S214" s="27">
        <f t="shared" si="5"/>
        <v>4886.3599999999997</v>
      </c>
    </row>
    <row r="215" spans="1:19" ht="15.75" thickBot="1" x14ac:dyDescent="0.3">
      <c r="A215" s="25"/>
      <c r="B215" s="25"/>
      <c r="C215" s="25"/>
      <c r="D215" s="25"/>
      <c r="E215" s="25" t="s">
        <v>104</v>
      </c>
      <c r="F215" s="25"/>
      <c r="G215" s="26">
        <v>42303</v>
      </c>
      <c r="H215" s="25"/>
      <c r="I215" s="25"/>
      <c r="J215" s="25"/>
      <c r="K215" s="25" t="s">
        <v>614</v>
      </c>
      <c r="L215" s="25"/>
      <c r="M215" s="25"/>
      <c r="N215" s="25"/>
      <c r="O215" s="25" t="s">
        <v>37</v>
      </c>
      <c r="P215" s="25"/>
      <c r="Q215" s="28">
        <v>6.95</v>
      </c>
      <c r="R215" s="25"/>
      <c r="S215" s="28">
        <f t="shared" si="5"/>
        <v>4893.3100000000004</v>
      </c>
    </row>
    <row r="216" spans="1:19" x14ac:dyDescent="0.25">
      <c r="A216" s="25"/>
      <c r="B216" s="25" t="s">
        <v>96</v>
      </c>
      <c r="C216" s="25"/>
      <c r="D216" s="25"/>
      <c r="E216" s="25"/>
      <c r="F216" s="25"/>
      <c r="G216" s="26"/>
      <c r="H216" s="25"/>
      <c r="I216" s="25"/>
      <c r="J216" s="25"/>
      <c r="K216" s="25"/>
      <c r="L216" s="25"/>
      <c r="M216" s="25"/>
      <c r="N216" s="25"/>
      <c r="O216" s="25"/>
      <c r="P216" s="25"/>
      <c r="Q216" s="27">
        <f>ROUND(SUM(Q206:Q215),5)</f>
        <v>409.47</v>
      </c>
      <c r="R216" s="25"/>
      <c r="S216" s="27">
        <f>S215</f>
        <v>4893.3100000000004</v>
      </c>
    </row>
    <row r="217" spans="1:19" ht="30" customHeight="1" x14ac:dyDescent="0.25">
      <c r="A217" s="22"/>
      <c r="B217" s="22" t="s">
        <v>97</v>
      </c>
      <c r="C217" s="22"/>
      <c r="D217" s="22"/>
      <c r="E217" s="22"/>
      <c r="F217" s="22"/>
      <c r="G217" s="24"/>
      <c r="H217" s="22"/>
      <c r="I217" s="22"/>
      <c r="J217" s="22"/>
      <c r="K217" s="22"/>
      <c r="L217" s="22"/>
      <c r="M217" s="22"/>
      <c r="N217" s="22"/>
      <c r="O217" s="22"/>
      <c r="P217" s="22"/>
      <c r="Q217" s="23"/>
      <c r="R217" s="22"/>
      <c r="S217" s="23">
        <v>4405.47</v>
      </c>
    </row>
    <row r="218" spans="1:19" x14ac:dyDescent="0.25">
      <c r="A218" s="25"/>
      <c r="B218" s="25"/>
      <c r="C218" s="25"/>
      <c r="D218" s="25"/>
      <c r="E218" s="25" t="s">
        <v>104</v>
      </c>
      <c r="F218" s="25"/>
      <c r="G218" s="26">
        <v>42278</v>
      </c>
      <c r="H218" s="25"/>
      <c r="I218" s="25"/>
      <c r="J218" s="25"/>
      <c r="K218" s="25" t="s">
        <v>242</v>
      </c>
      <c r="L218" s="25"/>
      <c r="M218" s="25" t="s">
        <v>268</v>
      </c>
      <c r="N218" s="25"/>
      <c r="O218" s="25" t="s">
        <v>37</v>
      </c>
      <c r="P218" s="25"/>
      <c r="Q218" s="27">
        <v>30</v>
      </c>
      <c r="R218" s="25"/>
      <c r="S218" s="27">
        <f t="shared" ref="S218:S243" si="6">ROUND(S217+Q218,5)</f>
        <v>4435.47</v>
      </c>
    </row>
    <row r="219" spans="1:19" x14ac:dyDescent="0.25">
      <c r="A219" s="25"/>
      <c r="B219" s="25"/>
      <c r="C219" s="25"/>
      <c r="D219" s="25"/>
      <c r="E219" s="25" t="s">
        <v>104</v>
      </c>
      <c r="F219" s="25"/>
      <c r="G219" s="26">
        <v>42290</v>
      </c>
      <c r="H219" s="25"/>
      <c r="I219" s="25"/>
      <c r="J219" s="25"/>
      <c r="K219" s="25" t="s">
        <v>126</v>
      </c>
      <c r="L219" s="25"/>
      <c r="M219" s="25" t="s">
        <v>418</v>
      </c>
      <c r="N219" s="25"/>
      <c r="O219" s="25" t="s">
        <v>33</v>
      </c>
      <c r="P219" s="25"/>
      <c r="Q219" s="27">
        <v>292.91000000000003</v>
      </c>
      <c r="R219" s="25"/>
      <c r="S219" s="27">
        <f t="shared" si="6"/>
        <v>4728.38</v>
      </c>
    </row>
    <row r="220" spans="1:19" x14ac:dyDescent="0.25">
      <c r="A220" s="25"/>
      <c r="B220" s="25"/>
      <c r="C220" s="25"/>
      <c r="D220" s="25"/>
      <c r="E220" s="25" t="s">
        <v>104</v>
      </c>
      <c r="F220" s="25"/>
      <c r="G220" s="26">
        <v>42290</v>
      </c>
      <c r="H220" s="25"/>
      <c r="I220" s="25"/>
      <c r="J220" s="25"/>
      <c r="K220" s="25" t="s">
        <v>126</v>
      </c>
      <c r="L220" s="25"/>
      <c r="M220" s="25" t="s">
        <v>257</v>
      </c>
      <c r="N220" s="25"/>
      <c r="O220" s="25" t="s">
        <v>33</v>
      </c>
      <c r="P220" s="25"/>
      <c r="Q220" s="27">
        <v>85</v>
      </c>
      <c r="R220" s="25"/>
      <c r="S220" s="27">
        <f t="shared" si="6"/>
        <v>4813.38</v>
      </c>
    </row>
    <row r="221" spans="1:19" x14ac:dyDescent="0.25">
      <c r="A221" s="25"/>
      <c r="B221" s="25"/>
      <c r="C221" s="25"/>
      <c r="D221" s="25"/>
      <c r="E221" s="25" t="s">
        <v>106</v>
      </c>
      <c r="F221" s="25"/>
      <c r="G221" s="26">
        <v>42299</v>
      </c>
      <c r="H221" s="25"/>
      <c r="I221" s="25"/>
      <c r="J221" s="25"/>
      <c r="K221" s="25" t="s">
        <v>160</v>
      </c>
      <c r="L221" s="25"/>
      <c r="M221" s="25" t="s">
        <v>431</v>
      </c>
      <c r="N221" s="25"/>
      <c r="O221" s="25" t="s">
        <v>37</v>
      </c>
      <c r="P221" s="25"/>
      <c r="Q221" s="27">
        <v>5.18</v>
      </c>
      <c r="R221" s="25"/>
      <c r="S221" s="27">
        <f t="shared" si="6"/>
        <v>4818.5600000000004</v>
      </c>
    </row>
    <row r="222" spans="1:19" x14ac:dyDescent="0.25">
      <c r="A222" s="25"/>
      <c r="B222" s="25"/>
      <c r="C222" s="25"/>
      <c r="D222" s="25"/>
      <c r="E222" s="25" t="s">
        <v>104</v>
      </c>
      <c r="F222" s="25"/>
      <c r="G222" s="26">
        <v>42300</v>
      </c>
      <c r="H222" s="25"/>
      <c r="I222" s="25"/>
      <c r="J222" s="25"/>
      <c r="K222" s="25" t="s">
        <v>126</v>
      </c>
      <c r="L222" s="25"/>
      <c r="M222" s="25" t="s">
        <v>653</v>
      </c>
      <c r="N222" s="25"/>
      <c r="O222" s="25" t="s">
        <v>33</v>
      </c>
      <c r="P222" s="25"/>
      <c r="Q222" s="27">
        <v>5</v>
      </c>
      <c r="R222" s="25"/>
      <c r="S222" s="27">
        <f t="shared" si="6"/>
        <v>4823.5600000000004</v>
      </c>
    </row>
    <row r="223" spans="1:19" x14ac:dyDescent="0.25">
      <c r="A223" s="25"/>
      <c r="B223" s="25"/>
      <c r="C223" s="25"/>
      <c r="D223" s="25"/>
      <c r="E223" s="25" t="s">
        <v>106</v>
      </c>
      <c r="F223" s="25"/>
      <c r="G223" s="26">
        <v>42303</v>
      </c>
      <c r="H223" s="25"/>
      <c r="I223" s="25"/>
      <c r="J223" s="25"/>
      <c r="K223" s="25" t="s">
        <v>160</v>
      </c>
      <c r="L223" s="25"/>
      <c r="M223" s="25" t="s">
        <v>660</v>
      </c>
      <c r="N223" s="25"/>
      <c r="O223" s="25" t="s">
        <v>37</v>
      </c>
      <c r="P223" s="25"/>
      <c r="Q223" s="27">
        <v>1.32</v>
      </c>
      <c r="R223" s="25"/>
      <c r="S223" s="27">
        <f t="shared" si="6"/>
        <v>4824.88</v>
      </c>
    </row>
    <row r="224" spans="1:19" x14ac:dyDescent="0.25">
      <c r="A224" s="25"/>
      <c r="B224" s="25"/>
      <c r="C224" s="25"/>
      <c r="D224" s="25"/>
      <c r="E224" s="25" t="s">
        <v>106</v>
      </c>
      <c r="F224" s="25"/>
      <c r="G224" s="26">
        <v>42303</v>
      </c>
      <c r="H224" s="25"/>
      <c r="I224" s="25"/>
      <c r="J224" s="25"/>
      <c r="K224" s="25" t="s">
        <v>160</v>
      </c>
      <c r="L224" s="25"/>
      <c r="M224" s="25" t="s">
        <v>660</v>
      </c>
      <c r="N224" s="25"/>
      <c r="O224" s="25" t="s">
        <v>37</v>
      </c>
      <c r="P224" s="25"/>
      <c r="Q224" s="27">
        <v>1.32</v>
      </c>
      <c r="R224" s="25"/>
      <c r="S224" s="27">
        <f t="shared" si="6"/>
        <v>4826.2</v>
      </c>
    </row>
    <row r="225" spans="1:19" x14ac:dyDescent="0.25">
      <c r="A225" s="25"/>
      <c r="B225" s="25"/>
      <c r="C225" s="25"/>
      <c r="D225" s="25"/>
      <c r="E225" s="25" t="s">
        <v>106</v>
      </c>
      <c r="F225" s="25"/>
      <c r="G225" s="26">
        <v>42303</v>
      </c>
      <c r="H225" s="25"/>
      <c r="I225" s="25"/>
      <c r="J225" s="25"/>
      <c r="K225" s="25" t="s">
        <v>160</v>
      </c>
      <c r="L225" s="25"/>
      <c r="M225" s="25" t="s">
        <v>660</v>
      </c>
      <c r="N225" s="25"/>
      <c r="O225" s="25" t="s">
        <v>37</v>
      </c>
      <c r="P225" s="25"/>
      <c r="Q225" s="27">
        <v>1.32</v>
      </c>
      <c r="R225" s="25"/>
      <c r="S225" s="27">
        <f t="shared" si="6"/>
        <v>4827.5200000000004</v>
      </c>
    </row>
    <row r="226" spans="1:19" x14ac:dyDescent="0.25">
      <c r="A226" s="25"/>
      <c r="B226" s="25"/>
      <c r="C226" s="25"/>
      <c r="D226" s="25"/>
      <c r="E226" s="25" t="s">
        <v>106</v>
      </c>
      <c r="F226" s="25"/>
      <c r="G226" s="26">
        <v>42303</v>
      </c>
      <c r="H226" s="25"/>
      <c r="I226" s="25"/>
      <c r="J226" s="25"/>
      <c r="K226" s="25" t="s">
        <v>160</v>
      </c>
      <c r="L226" s="25"/>
      <c r="M226" s="25" t="s">
        <v>660</v>
      </c>
      <c r="N226" s="25"/>
      <c r="O226" s="25" t="s">
        <v>37</v>
      </c>
      <c r="P226" s="25"/>
      <c r="Q226" s="27">
        <v>1.23</v>
      </c>
      <c r="R226" s="25"/>
      <c r="S226" s="27">
        <f t="shared" si="6"/>
        <v>4828.75</v>
      </c>
    </row>
    <row r="227" spans="1:19" x14ac:dyDescent="0.25">
      <c r="A227" s="25"/>
      <c r="B227" s="25"/>
      <c r="C227" s="25"/>
      <c r="D227" s="25"/>
      <c r="E227" s="25" t="s">
        <v>104</v>
      </c>
      <c r="F227" s="25"/>
      <c r="G227" s="26">
        <v>42304</v>
      </c>
      <c r="H227" s="25"/>
      <c r="I227" s="25"/>
      <c r="J227" s="25"/>
      <c r="K227" s="25" t="s">
        <v>126</v>
      </c>
      <c r="L227" s="25"/>
      <c r="M227" s="25" t="s">
        <v>266</v>
      </c>
      <c r="N227" s="25"/>
      <c r="O227" s="25" t="s">
        <v>33</v>
      </c>
      <c r="P227" s="25"/>
      <c r="Q227" s="27">
        <v>25.73</v>
      </c>
      <c r="R227" s="25"/>
      <c r="S227" s="27">
        <f t="shared" si="6"/>
        <v>4854.4799999999996</v>
      </c>
    </row>
    <row r="228" spans="1:19" x14ac:dyDescent="0.25">
      <c r="A228" s="25"/>
      <c r="B228" s="25"/>
      <c r="C228" s="25"/>
      <c r="D228" s="25"/>
      <c r="E228" s="25" t="s">
        <v>104</v>
      </c>
      <c r="F228" s="25"/>
      <c r="G228" s="26">
        <v>42304</v>
      </c>
      <c r="H228" s="25"/>
      <c r="I228" s="25"/>
      <c r="J228" s="25"/>
      <c r="K228" s="25" t="s">
        <v>126</v>
      </c>
      <c r="L228" s="25"/>
      <c r="M228" s="25" t="s">
        <v>266</v>
      </c>
      <c r="N228" s="25"/>
      <c r="O228" s="25" t="s">
        <v>33</v>
      </c>
      <c r="P228" s="25"/>
      <c r="Q228" s="27">
        <v>0.38</v>
      </c>
      <c r="R228" s="25"/>
      <c r="S228" s="27">
        <f t="shared" si="6"/>
        <v>4854.8599999999997</v>
      </c>
    </row>
    <row r="229" spans="1:19" x14ac:dyDescent="0.25">
      <c r="A229" s="25"/>
      <c r="B229" s="25"/>
      <c r="C229" s="25"/>
      <c r="D229" s="25"/>
      <c r="E229" s="25" t="s">
        <v>106</v>
      </c>
      <c r="F229" s="25"/>
      <c r="G229" s="26">
        <v>42304</v>
      </c>
      <c r="H229" s="25"/>
      <c r="I229" s="25"/>
      <c r="J229" s="25"/>
      <c r="K229" s="25" t="s">
        <v>160</v>
      </c>
      <c r="L229" s="25"/>
      <c r="M229" s="25" t="s">
        <v>660</v>
      </c>
      <c r="N229" s="25"/>
      <c r="O229" s="25" t="s">
        <v>37</v>
      </c>
      <c r="P229" s="25"/>
      <c r="Q229" s="27">
        <v>1.32</v>
      </c>
      <c r="R229" s="25"/>
      <c r="S229" s="27">
        <f t="shared" si="6"/>
        <v>4856.18</v>
      </c>
    </row>
    <row r="230" spans="1:19" x14ac:dyDescent="0.25">
      <c r="A230" s="25"/>
      <c r="B230" s="25"/>
      <c r="C230" s="25"/>
      <c r="D230" s="25"/>
      <c r="E230" s="25" t="s">
        <v>106</v>
      </c>
      <c r="F230" s="25"/>
      <c r="G230" s="26">
        <v>42304</v>
      </c>
      <c r="H230" s="25"/>
      <c r="I230" s="25"/>
      <c r="J230" s="25"/>
      <c r="K230" s="25" t="s">
        <v>160</v>
      </c>
      <c r="L230" s="25"/>
      <c r="M230" s="25" t="s">
        <v>660</v>
      </c>
      <c r="N230" s="25"/>
      <c r="O230" s="25" t="s">
        <v>37</v>
      </c>
      <c r="P230" s="25"/>
      <c r="Q230" s="27">
        <v>1.23</v>
      </c>
      <c r="R230" s="25"/>
      <c r="S230" s="27">
        <f t="shared" si="6"/>
        <v>4857.41</v>
      </c>
    </row>
    <row r="231" spans="1:19" x14ac:dyDescent="0.25">
      <c r="A231" s="25"/>
      <c r="B231" s="25"/>
      <c r="C231" s="25"/>
      <c r="D231" s="25"/>
      <c r="E231" s="25" t="s">
        <v>106</v>
      </c>
      <c r="F231" s="25"/>
      <c r="G231" s="26">
        <v>42304</v>
      </c>
      <c r="H231" s="25"/>
      <c r="I231" s="25"/>
      <c r="J231" s="25"/>
      <c r="K231" s="25" t="s">
        <v>160</v>
      </c>
      <c r="L231" s="25"/>
      <c r="M231" s="25" t="s">
        <v>660</v>
      </c>
      <c r="N231" s="25"/>
      <c r="O231" s="25" t="s">
        <v>37</v>
      </c>
      <c r="P231" s="25"/>
      <c r="Q231" s="27">
        <v>1.32</v>
      </c>
      <c r="R231" s="25"/>
      <c r="S231" s="27">
        <f t="shared" si="6"/>
        <v>4858.7299999999996</v>
      </c>
    </row>
    <row r="232" spans="1:19" x14ac:dyDescent="0.25">
      <c r="A232" s="25"/>
      <c r="B232" s="25"/>
      <c r="C232" s="25"/>
      <c r="D232" s="25"/>
      <c r="E232" s="25" t="s">
        <v>106</v>
      </c>
      <c r="F232" s="25"/>
      <c r="G232" s="26">
        <v>42305</v>
      </c>
      <c r="H232" s="25"/>
      <c r="I232" s="25"/>
      <c r="J232" s="25"/>
      <c r="K232" s="25" t="s">
        <v>160</v>
      </c>
      <c r="L232" s="25"/>
      <c r="M232" s="25" t="s">
        <v>660</v>
      </c>
      <c r="N232" s="25"/>
      <c r="O232" s="25" t="s">
        <v>37</v>
      </c>
      <c r="P232" s="25"/>
      <c r="Q232" s="27">
        <v>1.32</v>
      </c>
      <c r="R232" s="25"/>
      <c r="S232" s="27">
        <f t="shared" si="6"/>
        <v>4860.05</v>
      </c>
    </row>
    <row r="233" spans="1:19" x14ac:dyDescent="0.25">
      <c r="A233" s="25"/>
      <c r="B233" s="25"/>
      <c r="C233" s="25"/>
      <c r="D233" s="25"/>
      <c r="E233" s="25" t="s">
        <v>106</v>
      </c>
      <c r="F233" s="25"/>
      <c r="G233" s="26">
        <v>42305</v>
      </c>
      <c r="H233" s="25"/>
      <c r="I233" s="25"/>
      <c r="J233" s="25"/>
      <c r="K233" s="25" t="s">
        <v>160</v>
      </c>
      <c r="L233" s="25"/>
      <c r="M233" s="25" t="s">
        <v>660</v>
      </c>
      <c r="N233" s="25"/>
      <c r="O233" s="25" t="s">
        <v>37</v>
      </c>
      <c r="P233" s="25"/>
      <c r="Q233" s="27">
        <v>1.32</v>
      </c>
      <c r="R233" s="25"/>
      <c r="S233" s="27">
        <f t="shared" si="6"/>
        <v>4861.37</v>
      </c>
    </row>
    <row r="234" spans="1:19" x14ac:dyDescent="0.25">
      <c r="A234" s="25"/>
      <c r="B234" s="25"/>
      <c r="C234" s="25"/>
      <c r="D234" s="25"/>
      <c r="E234" s="25" t="s">
        <v>106</v>
      </c>
      <c r="F234" s="25"/>
      <c r="G234" s="26">
        <v>42305</v>
      </c>
      <c r="H234" s="25"/>
      <c r="I234" s="25"/>
      <c r="J234" s="25"/>
      <c r="K234" s="25" t="s">
        <v>160</v>
      </c>
      <c r="L234" s="25"/>
      <c r="M234" s="25" t="s">
        <v>660</v>
      </c>
      <c r="N234" s="25"/>
      <c r="O234" s="25" t="s">
        <v>37</v>
      </c>
      <c r="P234" s="25"/>
      <c r="Q234" s="27">
        <v>1.32</v>
      </c>
      <c r="R234" s="25"/>
      <c r="S234" s="27">
        <f t="shared" si="6"/>
        <v>4862.6899999999996</v>
      </c>
    </row>
    <row r="235" spans="1:19" x14ac:dyDescent="0.25">
      <c r="A235" s="25"/>
      <c r="B235" s="25"/>
      <c r="C235" s="25"/>
      <c r="D235" s="25"/>
      <c r="E235" s="25" t="s">
        <v>106</v>
      </c>
      <c r="F235" s="25"/>
      <c r="G235" s="26">
        <v>42305</v>
      </c>
      <c r="H235" s="25"/>
      <c r="I235" s="25"/>
      <c r="J235" s="25"/>
      <c r="K235" s="25" t="s">
        <v>160</v>
      </c>
      <c r="L235" s="25"/>
      <c r="M235" s="25" t="s">
        <v>660</v>
      </c>
      <c r="N235" s="25"/>
      <c r="O235" s="25" t="s">
        <v>37</v>
      </c>
      <c r="P235" s="25"/>
      <c r="Q235" s="27">
        <v>1.32</v>
      </c>
      <c r="R235" s="25"/>
      <c r="S235" s="27">
        <f t="shared" si="6"/>
        <v>4864.01</v>
      </c>
    </row>
    <row r="236" spans="1:19" x14ac:dyDescent="0.25">
      <c r="A236" s="25"/>
      <c r="B236" s="25"/>
      <c r="C236" s="25"/>
      <c r="D236" s="25"/>
      <c r="E236" s="25" t="s">
        <v>106</v>
      </c>
      <c r="F236" s="25"/>
      <c r="G236" s="26">
        <v>42305</v>
      </c>
      <c r="H236" s="25"/>
      <c r="I236" s="25"/>
      <c r="J236" s="25"/>
      <c r="K236" s="25" t="s">
        <v>160</v>
      </c>
      <c r="L236" s="25"/>
      <c r="M236" s="25" t="s">
        <v>660</v>
      </c>
      <c r="N236" s="25"/>
      <c r="O236" s="25" t="s">
        <v>37</v>
      </c>
      <c r="P236" s="25"/>
      <c r="Q236" s="27">
        <v>1.32</v>
      </c>
      <c r="R236" s="25"/>
      <c r="S236" s="27">
        <f t="shared" si="6"/>
        <v>4865.33</v>
      </c>
    </row>
    <row r="237" spans="1:19" x14ac:dyDescent="0.25">
      <c r="A237" s="25"/>
      <c r="B237" s="25"/>
      <c r="C237" s="25"/>
      <c r="D237" s="25"/>
      <c r="E237" s="25" t="s">
        <v>106</v>
      </c>
      <c r="F237" s="25"/>
      <c r="G237" s="26">
        <v>42306</v>
      </c>
      <c r="H237" s="25"/>
      <c r="I237" s="25"/>
      <c r="J237" s="25"/>
      <c r="K237" s="25" t="s">
        <v>160</v>
      </c>
      <c r="L237" s="25"/>
      <c r="M237" s="25" t="s">
        <v>660</v>
      </c>
      <c r="N237" s="25"/>
      <c r="O237" s="25" t="s">
        <v>37</v>
      </c>
      <c r="P237" s="25"/>
      <c r="Q237" s="27">
        <v>1.32</v>
      </c>
      <c r="R237" s="25"/>
      <c r="S237" s="27">
        <f t="shared" si="6"/>
        <v>4866.6499999999996</v>
      </c>
    </row>
    <row r="238" spans="1:19" x14ac:dyDescent="0.25">
      <c r="A238" s="25"/>
      <c r="B238" s="25"/>
      <c r="C238" s="25"/>
      <c r="D238" s="25"/>
      <c r="E238" s="25" t="s">
        <v>106</v>
      </c>
      <c r="F238" s="25"/>
      <c r="G238" s="26">
        <v>42306</v>
      </c>
      <c r="H238" s="25"/>
      <c r="I238" s="25"/>
      <c r="J238" s="25"/>
      <c r="K238" s="25" t="s">
        <v>160</v>
      </c>
      <c r="L238" s="25"/>
      <c r="M238" s="25" t="s">
        <v>660</v>
      </c>
      <c r="N238" s="25"/>
      <c r="O238" s="25" t="s">
        <v>37</v>
      </c>
      <c r="P238" s="25"/>
      <c r="Q238" s="27">
        <v>1.23</v>
      </c>
      <c r="R238" s="25"/>
      <c r="S238" s="27">
        <f t="shared" si="6"/>
        <v>4867.88</v>
      </c>
    </row>
    <row r="239" spans="1:19" x14ac:dyDescent="0.25">
      <c r="A239" s="25"/>
      <c r="B239" s="25"/>
      <c r="C239" s="25"/>
      <c r="D239" s="25"/>
      <c r="E239" s="25" t="s">
        <v>106</v>
      </c>
      <c r="F239" s="25"/>
      <c r="G239" s="26">
        <v>42307</v>
      </c>
      <c r="H239" s="25"/>
      <c r="I239" s="25"/>
      <c r="J239" s="25"/>
      <c r="K239" s="25" t="s">
        <v>160</v>
      </c>
      <c r="L239" s="25"/>
      <c r="M239" s="25" t="s">
        <v>660</v>
      </c>
      <c r="N239" s="25"/>
      <c r="O239" s="25" t="s">
        <v>37</v>
      </c>
      <c r="P239" s="25"/>
      <c r="Q239" s="27">
        <v>1.32</v>
      </c>
      <c r="R239" s="25"/>
      <c r="S239" s="27">
        <f t="shared" si="6"/>
        <v>4869.2</v>
      </c>
    </row>
    <row r="240" spans="1:19" x14ac:dyDescent="0.25">
      <c r="A240" s="25"/>
      <c r="B240" s="25"/>
      <c r="C240" s="25"/>
      <c r="D240" s="25"/>
      <c r="E240" s="25" t="s">
        <v>106</v>
      </c>
      <c r="F240" s="25"/>
      <c r="G240" s="26">
        <v>42307</v>
      </c>
      <c r="H240" s="25"/>
      <c r="I240" s="25"/>
      <c r="J240" s="25"/>
      <c r="K240" s="25" t="s">
        <v>160</v>
      </c>
      <c r="L240" s="25"/>
      <c r="M240" s="25" t="s">
        <v>660</v>
      </c>
      <c r="N240" s="25"/>
      <c r="O240" s="25" t="s">
        <v>37</v>
      </c>
      <c r="P240" s="25"/>
      <c r="Q240" s="27">
        <v>1.32</v>
      </c>
      <c r="R240" s="25"/>
      <c r="S240" s="27">
        <f t="shared" si="6"/>
        <v>4870.5200000000004</v>
      </c>
    </row>
    <row r="241" spans="1:19" x14ac:dyDescent="0.25">
      <c r="A241" s="25"/>
      <c r="B241" s="25"/>
      <c r="C241" s="25"/>
      <c r="D241" s="25"/>
      <c r="E241" s="25" t="s">
        <v>106</v>
      </c>
      <c r="F241" s="25"/>
      <c r="G241" s="26">
        <v>42308</v>
      </c>
      <c r="H241" s="25"/>
      <c r="I241" s="25"/>
      <c r="J241" s="25"/>
      <c r="K241" s="25" t="s">
        <v>160</v>
      </c>
      <c r="L241" s="25"/>
      <c r="M241" s="25" t="s">
        <v>660</v>
      </c>
      <c r="N241" s="25"/>
      <c r="O241" s="25" t="s">
        <v>37</v>
      </c>
      <c r="P241" s="25"/>
      <c r="Q241" s="27">
        <v>1.32</v>
      </c>
      <c r="R241" s="25"/>
      <c r="S241" s="27">
        <f t="shared" si="6"/>
        <v>4871.84</v>
      </c>
    </row>
    <row r="242" spans="1:19" x14ac:dyDescent="0.25">
      <c r="A242" s="25"/>
      <c r="B242" s="25"/>
      <c r="C242" s="25"/>
      <c r="D242" s="25"/>
      <c r="E242" s="25" t="s">
        <v>106</v>
      </c>
      <c r="F242" s="25"/>
      <c r="G242" s="26">
        <v>42308</v>
      </c>
      <c r="H242" s="25"/>
      <c r="I242" s="25"/>
      <c r="J242" s="25"/>
      <c r="K242" s="25" t="s">
        <v>160</v>
      </c>
      <c r="L242" s="25"/>
      <c r="M242" s="25" t="s">
        <v>660</v>
      </c>
      <c r="N242" s="25"/>
      <c r="O242" s="25" t="s">
        <v>37</v>
      </c>
      <c r="P242" s="25"/>
      <c r="Q242" s="27">
        <v>1.23</v>
      </c>
      <c r="R242" s="25"/>
      <c r="S242" s="27">
        <f t="shared" si="6"/>
        <v>4873.07</v>
      </c>
    </row>
    <row r="243" spans="1:19" ht="15.75" thickBot="1" x14ac:dyDescent="0.3">
      <c r="A243" s="25"/>
      <c r="B243" s="25"/>
      <c r="C243" s="25"/>
      <c r="D243" s="25"/>
      <c r="E243" s="25" t="s">
        <v>106</v>
      </c>
      <c r="F243" s="25"/>
      <c r="G243" s="26">
        <v>42308</v>
      </c>
      <c r="H243" s="25"/>
      <c r="I243" s="25"/>
      <c r="J243" s="25"/>
      <c r="K243" s="25" t="s">
        <v>160</v>
      </c>
      <c r="L243" s="25"/>
      <c r="M243" s="25" t="s">
        <v>660</v>
      </c>
      <c r="N243" s="25"/>
      <c r="O243" s="25" t="s">
        <v>37</v>
      </c>
      <c r="P243" s="25"/>
      <c r="Q243" s="28">
        <v>1.32</v>
      </c>
      <c r="R243" s="25"/>
      <c r="S243" s="28">
        <f t="shared" si="6"/>
        <v>4874.3900000000003</v>
      </c>
    </row>
    <row r="244" spans="1:19" x14ac:dyDescent="0.25">
      <c r="A244" s="25"/>
      <c r="B244" s="25" t="s">
        <v>98</v>
      </c>
      <c r="C244" s="25"/>
      <c r="D244" s="25"/>
      <c r="E244" s="25"/>
      <c r="F244" s="25"/>
      <c r="G244" s="26"/>
      <c r="H244" s="25"/>
      <c r="I244" s="25"/>
      <c r="J244" s="25"/>
      <c r="K244" s="25"/>
      <c r="L244" s="25"/>
      <c r="M244" s="25"/>
      <c r="N244" s="25"/>
      <c r="O244" s="25"/>
      <c r="P244" s="25"/>
      <c r="Q244" s="27">
        <f>ROUND(SUM(Q217:Q243),5)</f>
        <v>468.92</v>
      </c>
      <c r="R244" s="25"/>
      <c r="S244" s="27">
        <f>S243</f>
        <v>4874.3900000000003</v>
      </c>
    </row>
    <row r="245" spans="1:19" ht="30" customHeight="1" x14ac:dyDescent="0.25">
      <c r="A245" s="22"/>
      <c r="B245" s="22" t="s">
        <v>219</v>
      </c>
      <c r="C245" s="22"/>
      <c r="D245" s="22"/>
      <c r="E245" s="22"/>
      <c r="F245" s="22"/>
      <c r="G245" s="24"/>
      <c r="H245" s="22"/>
      <c r="I245" s="22"/>
      <c r="J245" s="22"/>
      <c r="K245" s="22"/>
      <c r="L245" s="22"/>
      <c r="M245" s="22"/>
      <c r="N245" s="22"/>
      <c r="O245" s="22"/>
      <c r="P245" s="22"/>
      <c r="Q245" s="23"/>
      <c r="R245" s="22"/>
      <c r="S245" s="23">
        <v>2840</v>
      </c>
    </row>
    <row r="246" spans="1:19" x14ac:dyDescent="0.25">
      <c r="A246" s="25"/>
      <c r="B246" s="25"/>
      <c r="C246" s="25"/>
      <c r="D246" s="25"/>
      <c r="E246" s="25" t="s">
        <v>104</v>
      </c>
      <c r="F246" s="25"/>
      <c r="G246" s="26">
        <v>42285</v>
      </c>
      <c r="H246" s="25"/>
      <c r="I246" s="25"/>
      <c r="J246" s="25"/>
      <c r="K246" s="25" t="s">
        <v>594</v>
      </c>
      <c r="L246" s="25"/>
      <c r="M246" s="25" t="s">
        <v>632</v>
      </c>
      <c r="N246" s="25"/>
      <c r="O246" s="25" t="s">
        <v>33</v>
      </c>
      <c r="P246" s="25"/>
      <c r="Q246" s="27">
        <v>750</v>
      </c>
      <c r="R246" s="25"/>
      <c r="S246" s="27">
        <f t="shared" ref="S246:S262" si="7">ROUND(S245+Q246,5)</f>
        <v>3590</v>
      </c>
    </row>
    <row r="247" spans="1:19" x14ac:dyDescent="0.25">
      <c r="A247" s="25"/>
      <c r="B247" s="25"/>
      <c r="C247" s="25"/>
      <c r="D247" s="25"/>
      <c r="E247" s="25" t="s">
        <v>104</v>
      </c>
      <c r="F247" s="25"/>
      <c r="G247" s="26">
        <v>42285</v>
      </c>
      <c r="H247" s="25"/>
      <c r="I247" s="25"/>
      <c r="J247" s="25"/>
      <c r="K247" s="25" t="s">
        <v>595</v>
      </c>
      <c r="L247" s="25"/>
      <c r="M247" s="25" t="s">
        <v>633</v>
      </c>
      <c r="N247" s="25"/>
      <c r="O247" s="25" t="s">
        <v>33</v>
      </c>
      <c r="P247" s="25"/>
      <c r="Q247" s="27">
        <v>4500</v>
      </c>
      <c r="R247" s="25"/>
      <c r="S247" s="27">
        <f t="shared" si="7"/>
        <v>8090</v>
      </c>
    </row>
    <row r="248" spans="1:19" x14ac:dyDescent="0.25">
      <c r="A248" s="25"/>
      <c r="B248" s="25"/>
      <c r="C248" s="25"/>
      <c r="D248" s="25"/>
      <c r="E248" s="25" t="s">
        <v>104</v>
      </c>
      <c r="F248" s="25"/>
      <c r="G248" s="26">
        <v>42290</v>
      </c>
      <c r="H248" s="25"/>
      <c r="I248" s="25"/>
      <c r="J248" s="25"/>
      <c r="K248" s="25" t="s">
        <v>594</v>
      </c>
      <c r="L248" s="25"/>
      <c r="M248" s="25" t="s">
        <v>632</v>
      </c>
      <c r="N248" s="25"/>
      <c r="O248" s="25" t="s">
        <v>33</v>
      </c>
      <c r="P248" s="25"/>
      <c r="Q248" s="27">
        <v>400</v>
      </c>
      <c r="R248" s="25"/>
      <c r="S248" s="27">
        <f t="shared" si="7"/>
        <v>8490</v>
      </c>
    </row>
    <row r="249" spans="1:19" x14ac:dyDescent="0.25">
      <c r="A249" s="25"/>
      <c r="B249" s="25"/>
      <c r="C249" s="25"/>
      <c r="D249" s="25"/>
      <c r="E249" s="25" t="s">
        <v>104</v>
      </c>
      <c r="F249" s="25"/>
      <c r="G249" s="26">
        <v>42291</v>
      </c>
      <c r="H249" s="25"/>
      <c r="I249" s="25"/>
      <c r="J249" s="25"/>
      <c r="K249" s="25" t="s">
        <v>127</v>
      </c>
      <c r="L249" s="25"/>
      <c r="M249" s="25" t="s">
        <v>637</v>
      </c>
      <c r="N249" s="25"/>
      <c r="O249" s="25" t="s">
        <v>33</v>
      </c>
      <c r="P249" s="25"/>
      <c r="Q249" s="27">
        <v>308.19</v>
      </c>
      <c r="R249" s="25"/>
      <c r="S249" s="27">
        <f t="shared" si="7"/>
        <v>8798.19</v>
      </c>
    </row>
    <row r="250" spans="1:19" x14ac:dyDescent="0.25">
      <c r="A250" s="25"/>
      <c r="B250" s="25"/>
      <c r="C250" s="25"/>
      <c r="D250" s="25"/>
      <c r="E250" s="25" t="s">
        <v>104</v>
      </c>
      <c r="F250" s="25"/>
      <c r="G250" s="26">
        <v>42293</v>
      </c>
      <c r="H250" s="25"/>
      <c r="I250" s="25"/>
      <c r="J250" s="25"/>
      <c r="K250" s="25" t="s">
        <v>127</v>
      </c>
      <c r="L250" s="25"/>
      <c r="M250" s="25" t="s">
        <v>637</v>
      </c>
      <c r="N250" s="25"/>
      <c r="O250" s="25" t="s">
        <v>33</v>
      </c>
      <c r="P250" s="25"/>
      <c r="Q250" s="27">
        <v>235.2</v>
      </c>
      <c r="R250" s="25"/>
      <c r="S250" s="27">
        <f t="shared" si="7"/>
        <v>9033.39</v>
      </c>
    </row>
    <row r="251" spans="1:19" x14ac:dyDescent="0.25">
      <c r="A251" s="25"/>
      <c r="B251" s="25"/>
      <c r="C251" s="25"/>
      <c r="D251" s="25"/>
      <c r="E251" s="25" t="s">
        <v>104</v>
      </c>
      <c r="F251" s="25"/>
      <c r="G251" s="26">
        <v>42293</v>
      </c>
      <c r="H251" s="25"/>
      <c r="I251" s="25"/>
      <c r="J251" s="25"/>
      <c r="K251" s="25" t="s">
        <v>598</v>
      </c>
      <c r="L251" s="25"/>
      <c r="M251" s="25" t="s">
        <v>640</v>
      </c>
      <c r="N251" s="25"/>
      <c r="O251" s="25" t="s">
        <v>33</v>
      </c>
      <c r="P251" s="25"/>
      <c r="Q251" s="27">
        <v>130.05000000000001</v>
      </c>
      <c r="R251" s="25"/>
      <c r="S251" s="27">
        <f t="shared" si="7"/>
        <v>9163.44</v>
      </c>
    </row>
    <row r="252" spans="1:19" x14ac:dyDescent="0.25">
      <c r="A252" s="25"/>
      <c r="B252" s="25"/>
      <c r="C252" s="25"/>
      <c r="D252" s="25"/>
      <c r="E252" s="25" t="s">
        <v>104</v>
      </c>
      <c r="F252" s="25"/>
      <c r="G252" s="26">
        <v>42293</v>
      </c>
      <c r="H252" s="25"/>
      <c r="I252" s="25" t="s">
        <v>588</v>
      </c>
      <c r="J252" s="25"/>
      <c r="K252" s="25" t="s">
        <v>600</v>
      </c>
      <c r="L252" s="25"/>
      <c r="M252" s="25" t="s">
        <v>642</v>
      </c>
      <c r="N252" s="25"/>
      <c r="O252" s="25" t="s">
        <v>33</v>
      </c>
      <c r="P252" s="25"/>
      <c r="Q252" s="27">
        <v>661.88</v>
      </c>
      <c r="R252" s="25"/>
      <c r="S252" s="27">
        <f t="shared" si="7"/>
        <v>9825.32</v>
      </c>
    </row>
    <row r="253" spans="1:19" x14ac:dyDescent="0.25">
      <c r="A253" s="25"/>
      <c r="B253" s="25"/>
      <c r="C253" s="25"/>
      <c r="D253" s="25"/>
      <c r="E253" s="25" t="s">
        <v>104</v>
      </c>
      <c r="F253" s="25"/>
      <c r="G253" s="26">
        <v>42296</v>
      </c>
      <c r="H253" s="25"/>
      <c r="I253" s="25"/>
      <c r="J253" s="25"/>
      <c r="K253" s="25" t="s">
        <v>601</v>
      </c>
      <c r="L253" s="25"/>
      <c r="M253" s="25" t="s">
        <v>643</v>
      </c>
      <c r="N253" s="25"/>
      <c r="O253" s="25" t="s">
        <v>33</v>
      </c>
      <c r="P253" s="25"/>
      <c r="Q253" s="27">
        <v>869</v>
      </c>
      <c r="R253" s="25"/>
      <c r="S253" s="27">
        <f t="shared" si="7"/>
        <v>10694.32</v>
      </c>
    </row>
    <row r="254" spans="1:19" x14ac:dyDescent="0.25">
      <c r="A254" s="25"/>
      <c r="B254" s="25"/>
      <c r="C254" s="25"/>
      <c r="D254" s="25"/>
      <c r="E254" s="25" t="s">
        <v>104</v>
      </c>
      <c r="F254" s="25"/>
      <c r="G254" s="26">
        <v>42296</v>
      </c>
      <c r="H254" s="25"/>
      <c r="I254" s="25"/>
      <c r="J254" s="25"/>
      <c r="K254" s="25" t="s">
        <v>602</v>
      </c>
      <c r="L254" s="25"/>
      <c r="M254" s="25" t="s">
        <v>644</v>
      </c>
      <c r="N254" s="25"/>
      <c r="O254" s="25" t="s">
        <v>33</v>
      </c>
      <c r="P254" s="25"/>
      <c r="Q254" s="27">
        <v>597</v>
      </c>
      <c r="R254" s="25"/>
      <c r="S254" s="27">
        <f t="shared" si="7"/>
        <v>11291.32</v>
      </c>
    </row>
    <row r="255" spans="1:19" x14ac:dyDescent="0.25">
      <c r="A255" s="25"/>
      <c r="B255" s="25"/>
      <c r="C255" s="25"/>
      <c r="D255" s="25"/>
      <c r="E255" s="25" t="s">
        <v>104</v>
      </c>
      <c r="F255" s="25"/>
      <c r="G255" s="26">
        <v>42296</v>
      </c>
      <c r="H255" s="25"/>
      <c r="I255" s="25"/>
      <c r="J255" s="25"/>
      <c r="K255" s="25" t="s">
        <v>602</v>
      </c>
      <c r="L255" s="25"/>
      <c r="M255" s="25" t="s">
        <v>645</v>
      </c>
      <c r="N255" s="25"/>
      <c r="O255" s="25" t="s">
        <v>33</v>
      </c>
      <c r="P255" s="25"/>
      <c r="Q255" s="27">
        <v>597</v>
      </c>
      <c r="R255" s="25"/>
      <c r="S255" s="27">
        <f t="shared" si="7"/>
        <v>11888.32</v>
      </c>
    </row>
    <row r="256" spans="1:19" x14ac:dyDescent="0.25">
      <c r="A256" s="25"/>
      <c r="B256" s="25"/>
      <c r="C256" s="25"/>
      <c r="D256" s="25"/>
      <c r="E256" s="25" t="s">
        <v>104</v>
      </c>
      <c r="F256" s="25"/>
      <c r="G256" s="26">
        <v>42296</v>
      </c>
      <c r="H256" s="25"/>
      <c r="I256" s="25"/>
      <c r="J256" s="25"/>
      <c r="K256" s="25" t="s">
        <v>603</v>
      </c>
      <c r="L256" s="25"/>
      <c r="M256" s="25" t="s">
        <v>646</v>
      </c>
      <c r="N256" s="25"/>
      <c r="O256" s="25" t="s">
        <v>33</v>
      </c>
      <c r="P256" s="25"/>
      <c r="Q256" s="27">
        <v>216</v>
      </c>
      <c r="R256" s="25"/>
      <c r="S256" s="27">
        <f t="shared" si="7"/>
        <v>12104.32</v>
      </c>
    </row>
    <row r="257" spans="1:19" x14ac:dyDescent="0.25">
      <c r="A257" s="25"/>
      <c r="B257" s="25"/>
      <c r="C257" s="25"/>
      <c r="D257" s="25"/>
      <c r="E257" s="25" t="s">
        <v>104</v>
      </c>
      <c r="F257" s="25"/>
      <c r="G257" s="26">
        <v>42296</v>
      </c>
      <c r="H257" s="25"/>
      <c r="I257" s="25" t="s">
        <v>590</v>
      </c>
      <c r="J257" s="25"/>
      <c r="K257" s="25" t="s">
        <v>130</v>
      </c>
      <c r="L257" s="25"/>
      <c r="M257" s="25" t="s">
        <v>647</v>
      </c>
      <c r="N257" s="25"/>
      <c r="O257" s="25" t="s">
        <v>33</v>
      </c>
      <c r="P257" s="25"/>
      <c r="Q257" s="27">
        <v>400</v>
      </c>
      <c r="R257" s="25"/>
      <c r="S257" s="27">
        <f t="shared" si="7"/>
        <v>12504.32</v>
      </c>
    </row>
    <row r="258" spans="1:19" x14ac:dyDescent="0.25">
      <c r="A258" s="25"/>
      <c r="B258" s="25"/>
      <c r="C258" s="25"/>
      <c r="D258" s="25"/>
      <c r="E258" s="25" t="s">
        <v>104</v>
      </c>
      <c r="F258" s="25"/>
      <c r="G258" s="26">
        <v>42298</v>
      </c>
      <c r="H258" s="25"/>
      <c r="I258" s="25"/>
      <c r="J258" s="25"/>
      <c r="K258" s="25" t="s">
        <v>606</v>
      </c>
      <c r="L258" s="25"/>
      <c r="M258" s="25" t="s">
        <v>650</v>
      </c>
      <c r="N258" s="25"/>
      <c r="O258" s="25" t="s">
        <v>33</v>
      </c>
      <c r="P258" s="25"/>
      <c r="Q258" s="27">
        <v>640.4</v>
      </c>
      <c r="R258" s="25"/>
      <c r="S258" s="27">
        <f t="shared" si="7"/>
        <v>13144.72</v>
      </c>
    </row>
    <row r="259" spans="1:19" x14ac:dyDescent="0.25">
      <c r="A259" s="25"/>
      <c r="B259" s="25"/>
      <c r="C259" s="25"/>
      <c r="D259" s="25"/>
      <c r="E259" s="25" t="s">
        <v>104</v>
      </c>
      <c r="F259" s="25"/>
      <c r="G259" s="26">
        <v>42298</v>
      </c>
      <c r="H259" s="25"/>
      <c r="I259" s="25"/>
      <c r="J259" s="25"/>
      <c r="K259" s="25" t="s">
        <v>601</v>
      </c>
      <c r="L259" s="25"/>
      <c r="M259" s="25" t="s">
        <v>643</v>
      </c>
      <c r="N259" s="25"/>
      <c r="O259" s="25" t="s">
        <v>33</v>
      </c>
      <c r="P259" s="25"/>
      <c r="Q259" s="27">
        <v>407</v>
      </c>
      <c r="R259" s="25"/>
      <c r="S259" s="27">
        <f t="shared" si="7"/>
        <v>13551.72</v>
      </c>
    </row>
    <row r="260" spans="1:19" x14ac:dyDescent="0.25">
      <c r="A260" s="25"/>
      <c r="B260" s="25"/>
      <c r="C260" s="25"/>
      <c r="D260" s="25"/>
      <c r="E260" s="25" t="s">
        <v>104</v>
      </c>
      <c r="F260" s="25"/>
      <c r="G260" s="26">
        <v>42298</v>
      </c>
      <c r="H260" s="25"/>
      <c r="I260" s="25" t="s">
        <v>591</v>
      </c>
      <c r="J260" s="25"/>
      <c r="K260" s="25" t="s">
        <v>607</v>
      </c>
      <c r="L260" s="25"/>
      <c r="M260" s="25" t="s">
        <v>651</v>
      </c>
      <c r="N260" s="25"/>
      <c r="O260" s="25" t="s">
        <v>33</v>
      </c>
      <c r="P260" s="25"/>
      <c r="Q260" s="27">
        <v>697.5</v>
      </c>
      <c r="R260" s="25"/>
      <c r="S260" s="27">
        <f t="shared" si="7"/>
        <v>14249.22</v>
      </c>
    </row>
    <row r="261" spans="1:19" x14ac:dyDescent="0.25">
      <c r="A261" s="25"/>
      <c r="B261" s="25"/>
      <c r="C261" s="25"/>
      <c r="D261" s="25"/>
      <c r="E261" s="25" t="s">
        <v>104</v>
      </c>
      <c r="F261" s="25"/>
      <c r="G261" s="26">
        <v>42303</v>
      </c>
      <c r="H261" s="25"/>
      <c r="I261" s="25"/>
      <c r="J261" s="25"/>
      <c r="K261" s="25" t="s">
        <v>602</v>
      </c>
      <c r="L261" s="25"/>
      <c r="M261" s="25" t="s">
        <v>657</v>
      </c>
      <c r="N261" s="25"/>
      <c r="O261" s="25" t="s">
        <v>33</v>
      </c>
      <c r="P261" s="25"/>
      <c r="Q261" s="27">
        <v>683.58</v>
      </c>
      <c r="R261" s="25"/>
      <c r="S261" s="27">
        <f t="shared" si="7"/>
        <v>14932.8</v>
      </c>
    </row>
    <row r="262" spans="1:19" ht="15.75" thickBot="1" x14ac:dyDescent="0.3">
      <c r="A262" s="25"/>
      <c r="B262" s="25"/>
      <c r="C262" s="25"/>
      <c r="D262" s="25"/>
      <c r="E262" s="25" t="s">
        <v>104</v>
      </c>
      <c r="F262" s="25"/>
      <c r="G262" s="26">
        <v>42305</v>
      </c>
      <c r="H262" s="25"/>
      <c r="I262" s="25"/>
      <c r="J262" s="25"/>
      <c r="K262" s="25" t="s">
        <v>606</v>
      </c>
      <c r="L262" s="25"/>
      <c r="M262" s="25" t="s">
        <v>650</v>
      </c>
      <c r="N262" s="25"/>
      <c r="O262" s="25" t="s">
        <v>33</v>
      </c>
      <c r="P262" s="25"/>
      <c r="Q262" s="28">
        <v>3000</v>
      </c>
      <c r="R262" s="25"/>
      <c r="S262" s="28">
        <f t="shared" si="7"/>
        <v>17932.8</v>
      </c>
    </row>
    <row r="263" spans="1:19" x14ac:dyDescent="0.25">
      <c r="A263" s="25"/>
      <c r="B263" s="25" t="s">
        <v>220</v>
      </c>
      <c r="C263" s="25"/>
      <c r="D263" s="25"/>
      <c r="E263" s="25"/>
      <c r="F263" s="25"/>
      <c r="G263" s="26"/>
      <c r="H263" s="25"/>
      <c r="I263" s="25"/>
      <c r="J263" s="25"/>
      <c r="K263" s="25"/>
      <c r="L263" s="25"/>
      <c r="M263" s="25"/>
      <c r="N263" s="25"/>
      <c r="O263" s="25"/>
      <c r="P263" s="25"/>
      <c r="Q263" s="27">
        <f>ROUND(SUM(Q245:Q262),5)</f>
        <v>15092.8</v>
      </c>
      <c r="R263" s="25"/>
      <c r="S263" s="27">
        <f>S262</f>
        <v>17932.8</v>
      </c>
    </row>
    <row r="264" spans="1:19" ht="30" customHeight="1" x14ac:dyDescent="0.25">
      <c r="A264" s="22"/>
      <c r="B264" s="22" t="s">
        <v>99</v>
      </c>
      <c r="C264" s="22"/>
      <c r="D264" s="22"/>
      <c r="E264" s="22"/>
      <c r="F264" s="22"/>
      <c r="G264" s="24"/>
      <c r="H264" s="22"/>
      <c r="I264" s="22"/>
      <c r="J264" s="22"/>
      <c r="K264" s="22"/>
      <c r="L264" s="22"/>
      <c r="M264" s="22"/>
      <c r="N264" s="22"/>
      <c r="O264" s="22"/>
      <c r="P264" s="22"/>
      <c r="Q264" s="23"/>
      <c r="R264" s="22"/>
      <c r="S264" s="23">
        <v>1500</v>
      </c>
    </row>
    <row r="265" spans="1:19" ht="15.75" thickBot="1" x14ac:dyDescent="0.3">
      <c r="A265" s="21"/>
      <c r="B265" s="21"/>
      <c r="C265" s="21"/>
      <c r="D265" s="21"/>
      <c r="E265" s="25" t="s">
        <v>278</v>
      </c>
      <c r="F265" s="25"/>
      <c r="G265" s="26">
        <v>42307</v>
      </c>
      <c r="H265" s="25"/>
      <c r="I265" s="25" t="s">
        <v>593</v>
      </c>
      <c r="J265" s="25"/>
      <c r="K265" s="25" t="s">
        <v>319</v>
      </c>
      <c r="L265" s="25"/>
      <c r="M265" s="25" t="s">
        <v>662</v>
      </c>
      <c r="N265" s="25"/>
      <c r="O265" s="25" t="s">
        <v>39</v>
      </c>
      <c r="P265" s="25"/>
      <c r="Q265" s="29">
        <v>500</v>
      </c>
      <c r="R265" s="25"/>
      <c r="S265" s="29">
        <f>ROUND(S264+Q265,5)</f>
        <v>2000</v>
      </c>
    </row>
    <row r="266" spans="1:19" ht="15.75" thickBot="1" x14ac:dyDescent="0.3">
      <c r="A266" s="25"/>
      <c r="B266" s="25" t="s">
        <v>100</v>
      </c>
      <c r="C266" s="25"/>
      <c r="D266" s="25"/>
      <c r="E266" s="25"/>
      <c r="F266" s="25"/>
      <c r="G266" s="26"/>
      <c r="H266" s="25"/>
      <c r="I266" s="25"/>
      <c r="J266" s="25"/>
      <c r="K266" s="25"/>
      <c r="L266" s="25"/>
      <c r="M266" s="25"/>
      <c r="N266" s="25"/>
      <c r="O266" s="25"/>
      <c r="P266" s="25"/>
      <c r="Q266" s="30">
        <f>ROUND(SUM(Q264:Q265),5)</f>
        <v>500</v>
      </c>
      <c r="R266" s="25"/>
      <c r="S266" s="30">
        <f>S265</f>
        <v>2000</v>
      </c>
    </row>
    <row r="267" spans="1:19" ht="30" customHeight="1" x14ac:dyDescent="0.25">
      <c r="A267" s="25"/>
      <c r="B267" s="25" t="s">
        <v>373</v>
      </c>
      <c r="C267" s="25"/>
      <c r="D267" s="25"/>
      <c r="E267" s="25"/>
      <c r="F267" s="25"/>
      <c r="G267" s="26"/>
      <c r="H267" s="25"/>
      <c r="I267" s="25"/>
      <c r="J267" s="25"/>
      <c r="K267" s="25"/>
      <c r="L267" s="25"/>
      <c r="M267" s="25"/>
      <c r="N267" s="25"/>
      <c r="O267" s="25"/>
      <c r="P267" s="25"/>
      <c r="Q267" s="27"/>
      <c r="R267" s="25"/>
      <c r="S267" s="27">
        <v>40781.26</v>
      </c>
    </row>
    <row r="268" spans="1:19" ht="30" customHeight="1" x14ac:dyDescent="0.25">
      <c r="A268" s="22"/>
      <c r="B268" s="22" t="s">
        <v>101</v>
      </c>
      <c r="C268" s="22"/>
      <c r="D268" s="22"/>
      <c r="E268" s="22"/>
      <c r="F268" s="22"/>
      <c r="G268" s="24"/>
      <c r="H268" s="22"/>
      <c r="I268" s="22"/>
      <c r="J268" s="22"/>
      <c r="K268" s="22"/>
      <c r="L268" s="22"/>
      <c r="M268" s="22"/>
      <c r="N268" s="22"/>
      <c r="O268" s="22"/>
      <c r="P268" s="22"/>
      <c r="Q268" s="23"/>
      <c r="R268" s="22"/>
      <c r="S268" s="23">
        <v>20</v>
      </c>
    </row>
    <row r="269" spans="1:19" ht="15.75" thickBot="1" x14ac:dyDescent="0.3">
      <c r="A269" s="25"/>
      <c r="B269" s="25" t="s">
        <v>102</v>
      </c>
      <c r="C269" s="25"/>
      <c r="D269" s="25"/>
      <c r="E269" s="25"/>
      <c r="F269" s="25"/>
      <c r="G269" s="26"/>
      <c r="H269" s="25"/>
      <c r="I269" s="25"/>
      <c r="J269" s="25"/>
      <c r="K269" s="25"/>
      <c r="L269" s="25"/>
      <c r="M269" s="25"/>
      <c r="N269" s="25"/>
      <c r="O269" s="25"/>
      <c r="P269" s="25"/>
      <c r="Q269" s="29"/>
      <c r="R269" s="25"/>
      <c r="S269" s="29">
        <f>S268</f>
        <v>20</v>
      </c>
    </row>
    <row r="270" spans="1:19" s="33" customFormat="1" ht="30" customHeight="1" thickBot="1" x14ac:dyDescent="0.25">
      <c r="A270" s="22" t="s">
        <v>103</v>
      </c>
      <c r="B270" s="22"/>
      <c r="C270" s="22"/>
      <c r="D270" s="22"/>
      <c r="E270" s="22"/>
      <c r="F270" s="22"/>
      <c r="G270" s="24"/>
      <c r="H270" s="22"/>
      <c r="I270" s="22"/>
      <c r="J270" s="22"/>
      <c r="K270" s="22"/>
      <c r="L270" s="22"/>
      <c r="M270" s="22"/>
      <c r="N270" s="22"/>
      <c r="O270" s="22"/>
      <c r="P270" s="22"/>
      <c r="Q270" s="32">
        <f>ROUND(Q54+Q56+Q80+Q85+Q87+Q89+Q91+Q93+Q99+Q101+Q103+Q105+Q107+Q109+Q111+Q113+Q115+Q118+SUM(Q123:Q124)+Q126+Q128+Q149+Q152+Q169+Q172+Q191+Q199+Q205+Q216+Q244+Q263+SUM(Q266:Q267)+Q269,5)</f>
        <v>0</v>
      </c>
      <c r="R270" s="22"/>
      <c r="S270" s="32">
        <f>ROUND(S54+S56+S80+S85+S87+S89+S91+S93+S99+S101+S103+S105+S107+S109+S111+S113+S115+S118+SUM(S123:S124)+S126+S128+S149+S152+S169+S172+S191+S199+S205+S216+S244+S263+SUM(S266:S267)+S269,5)</f>
        <v>0</v>
      </c>
    </row>
    <row r="271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10:56 PM
&amp;"Arial,Bold"&amp;8 01/07/16
&amp;"Arial,Bold"&amp;8 Accrual Basis&amp;C&amp;"Arial,Bold"&amp;12 ICSB - International Council for Small Business
&amp;"Arial,Bold"&amp;14 General Ledger
&amp;"Arial,Bold"&amp;10 As of October 31,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819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8194" r:id="rId4" name="HEADER"/>
      </mc:Fallback>
    </mc:AlternateContent>
    <mc:AlternateContent xmlns:mc="http://schemas.openxmlformats.org/markup-compatibility/2006">
      <mc:Choice Requires="x14">
        <control shapeId="819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8193" r:id="rId6" name="FILTER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S384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7" customWidth="1"/>
    <col min="4" max="4" width="32.5703125" style="37" customWidth="1"/>
    <col min="5" max="5" width="6.85546875" style="37" bestFit="1" customWidth="1"/>
    <col min="6" max="6" width="2.28515625" style="37" customWidth="1"/>
    <col min="7" max="7" width="8.7109375" style="37" bestFit="1" customWidth="1"/>
    <col min="8" max="8" width="2.28515625" style="37" customWidth="1"/>
    <col min="9" max="9" width="6.140625" style="37" bestFit="1" customWidth="1"/>
    <col min="10" max="10" width="2.28515625" style="37" customWidth="1"/>
    <col min="11" max="11" width="25.85546875" style="37" bestFit="1" customWidth="1"/>
    <col min="12" max="12" width="2.28515625" style="37" customWidth="1"/>
    <col min="13" max="13" width="30.7109375" style="37" customWidth="1"/>
    <col min="14" max="14" width="2.28515625" style="37" customWidth="1"/>
    <col min="15" max="15" width="29.42578125" style="37" bestFit="1" customWidth="1"/>
    <col min="16" max="16" width="2.28515625" style="37" customWidth="1"/>
    <col min="17" max="17" width="8.42578125" style="37" bestFit="1" customWidth="1"/>
    <col min="18" max="18" width="2.28515625" style="37" customWidth="1"/>
    <col min="19" max="19" width="9.28515625" style="37" bestFit="1" customWidth="1"/>
  </cols>
  <sheetData>
    <row r="1" spans="1:19" s="36" customFormat="1" ht="15.75" thickBot="1" x14ac:dyDescent="0.3">
      <c r="A1" s="34"/>
      <c r="B1" s="34"/>
      <c r="C1" s="34"/>
      <c r="D1" s="34"/>
      <c r="E1" s="35" t="s">
        <v>25</v>
      </c>
      <c r="F1" s="34"/>
      <c r="G1" s="35" t="s">
        <v>26</v>
      </c>
      <c r="H1" s="34"/>
      <c r="I1" s="35" t="s">
        <v>27</v>
      </c>
      <c r="J1" s="34"/>
      <c r="K1" s="35" t="s">
        <v>28</v>
      </c>
      <c r="L1" s="34"/>
      <c r="M1" s="35" t="s">
        <v>29</v>
      </c>
      <c r="N1" s="34"/>
      <c r="O1" s="35" t="s">
        <v>30</v>
      </c>
      <c r="P1" s="34"/>
      <c r="Q1" s="35" t="s">
        <v>31</v>
      </c>
      <c r="R1" s="34"/>
      <c r="S1" s="35" t="s">
        <v>32</v>
      </c>
    </row>
    <row r="2" spans="1:19" ht="15.75" thickTop="1" x14ac:dyDescent="0.25">
      <c r="A2" s="22"/>
      <c r="B2" s="22" t="s">
        <v>33</v>
      </c>
      <c r="C2" s="22"/>
      <c r="D2" s="22"/>
      <c r="E2" s="22"/>
      <c r="F2" s="22"/>
      <c r="G2" s="24"/>
      <c r="H2" s="22"/>
      <c r="I2" s="22"/>
      <c r="J2" s="22"/>
      <c r="K2" s="22"/>
      <c r="L2" s="22"/>
      <c r="M2" s="22"/>
      <c r="N2" s="22"/>
      <c r="O2" s="22"/>
      <c r="P2" s="22"/>
      <c r="Q2" s="23"/>
      <c r="R2" s="22"/>
      <c r="S2" s="23">
        <v>81864.63</v>
      </c>
    </row>
    <row r="3" spans="1:19" x14ac:dyDescent="0.25">
      <c r="A3" s="25"/>
      <c r="B3" s="25"/>
      <c r="C3" s="25"/>
      <c r="D3" s="25"/>
      <c r="E3" s="25" t="s">
        <v>104</v>
      </c>
      <c r="F3" s="25"/>
      <c r="G3" s="26">
        <v>42310</v>
      </c>
      <c r="H3" s="25"/>
      <c r="I3" s="25"/>
      <c r="J3" s="25"/>
      <c r="K3" s="25" t="s">
        <v>303</v>
      </c>
      <c r="L3" s="25"/>
      <c r="M3" s="25" t="s">
        <v>726</v>
      </c>
      <c r="N3" s="25"/>
      <c r="O3" s="25" t="s">
        <v>217</v>
      </c>
      <c r="P3" s="25"/>
      <c r="Q3" s="27">
        <v>-18585.78</v>
      </c>
      <c r="R3" s="25"/>
      <c r="S3" s="27">
        <f t="shared" ref="S3:S34" si="0">ROUND(S2+Q3,5)</f>
        <v>63278.85</v>
      </c>
    </row>
    <row r="4" spans="1:19" x14ac:dyDescent="0.25">
      <c r="A4" s="25"/>
      <c r="B4" s="25"/>
      <c r="C4" s="25"/>
      <c r="D4" s="25"/>
      <c r="E4" s="25" t="s">
        <v>104</v>
      </c>
      <c r="F4" s="25"/>
      <c r="G4" s="26">
        <v>42310</v>
      </c>
      <c r="H4" s="25"/>
      <c r="I4" s="25"/>
      <c r="J4" s="25"/>
      <c r="K4" s="25" t="s">
        <v>303</v>
      </c>
      <c r="L4" s="25"/>
      <c r="M4" s="25" t="s">
        <v>727</v>
      </c>
      <c r="N4" s="25"/>
      <c r="O4" s="25" t="s">
        <v>217</v>
      </c>
      <c r="P4" s="25"/>
      <c r="Q4" s="27">
        <v>-264.29000000000002</v>
      </c>
      <c r="R4" s="25"/>
      <c r="S4" s="27">
        <f t="shared" si="0"/>
        <v>63014.559999999998</v>
      </c>
    </row>
    <row r="5" spans="1:19" x14ac:dyDescent="0.25">
      <c r="A5" s="25"/>
      <c r="B5" s="25"/>
      <c r="C5" s="25"/>
      <c r="D5" s="25"/>
      <c r="E5" s="25" t="s">
        <v>104</v>
      </c>
      <c r="F5" s="25"/>
      <c r="G5" s="26">
        <v>42310</v>
      </c>
      <c r="H5" s="25"/>
      <c r="I5" s="25"/>
      <c r="J5" s="25"/>
      <c r="K5" s="25" t="s">
        <v>126</v>
      </c>
      <c r="L5" s="25"/>
      <c r="M5" s="25" t="s">
        <v>266</v>
      </c>
      <c r="N5" s="25"/>
      <c r="O5" s="25" t="s">
        <v>97</v>
      </c>
      <c r="P5" s="25"/>
      <c r="Q5" s="27">
        <v>-39.85</v>
      </c>
      <c r="R5" s="25"/>
      <c r="S5" s="27">
        <f t="shared" si="0"/>
        <v>62974.71</v>
      </c>
    </row>
    <row r="6" spans="1:19" x14ac:dyDescent="0.25">
      <c r="A6" s="25"/>
      <c r="B6" s="25"/>
      <c r="C6" s="25"/>
      <c r="D6" s="25"/>
      <c r="E6" s="25" t="s">
        <v>104</v>
      </c>
      <c r="F6" s="25"/>
      <c r="G6" s="26">
        <v>42310</v>
      </c>
      <c r="H6" s="25"/>
      <c r="I6" s="25"/>
      <c r="J6" s="25"/>
      <c r="K6" s="25" t="s">
        <v>126</v>
      </c>
      <c r="L6" s="25"/>
      <c r="M6" s="25" t="s">
        <v>728</v>
      </c>
      <c r="N6" s="25"/>
      <c r="O6" s="25" t="s">
        <v>97</v>
      </c>
      <c r="P6" s="25"/>
      <c r="Q6" s="27">
        <v>-5</v>
      </c>
      <c r="R6" s="25"/>
      <c r="S6" s="27">
        <f t="shared" si="0"/>
        <v>62969.71</v>
      </c>
    </row>
    <row r="7" spans="1:19" x14ac:dyDescent="0.25">
      <c r="A7" s="25"/>
      <c r="B7" s="25"/>
      <c r="C7" s="25"/>
      <c r="D7" s="25"/>
      <c r="E7" s="25" t="s">
        <v>104</v>
      </c>
      <c r="F7" s="25"/>
      <c r="G7" s="26">
        <v>42310</v>
      </c>
      <c r="H7" s="25"/>
      <c r="I7" s="25"/>
      <c r="J7" s="25"/>
      <c r="K7" s="25" t="s">
        <v>126</v>
      </c>
      <c r="L7" s="25"/>
      <c r="M7" s="25" t="s">
        <v>266</v>
      </c>
      <c r="N7" s="25"/>
      <c r="O7" s="25" t="s">
        <v>97</v>
      </c>
      <c r="P7" s="25"/>
      <c r="Q7" s="27">
        <v>-0.34</v>
      </c>
      <c r="R7" s="25"/>
      <c r="S7" s="27">
        <f t="shared" si="0"/>
        <v>62969.37</v>
      </c>
    </row>
    <row r="8" spans="1:19" x14ac:dyDescent="0.25">
      <c r="A8" s="25"/>
      <c r="B8" s="25"/>
      <c r="C8" s="25"/>
      <c r="D8" s="25"/>
      <c r="E8" s="25" t="s">
        <v>104</v>
      </c>
      <c r="F8" s="25"/>
      <c r="G8" s="26">
        <v>42310</v>
      </c>
      <c r="H8" s="25"/>
      <c r="I8" s="25"/>
      <c r="J8" s="25"/>
      <c r="K8" s="25" t="s">
        <v>606</v>
      </c>
      <c r="L8" s="25"/>
      <c r="M8" s="25" t="s">
        <v>650</v>
      </c>
      <c r="N8" s="25"/>
      <c r="O8" s="25" t="s">
        <v>219</v>
      </c>
      <c r="P8" s="25"/>
      <c r="Q8" s="27">
        <v>-3000</v>
      </c>
      <c r="R8" s="25"/>
      <c r="S8" s="27">
        <f t="shared" si="0"/>
        <v>59969.37</v>
      </c>
    </row>
    <row r="9" spans="1:19" x14ac:dyDescent="0.25">
      <c r="A9" s="25"/>
      <c r="B9" s="25"/>
      <c r="C9" s="25"/>
      <c r="D9" s="25"/>
      <c r="E9" s="25" t="s">
        <v>104</v>
      </c>
      <c r="F9" s="25"/>
      <c r="G9" s="26">
        <v>42310</v>
      </c>
      <c r="H9" s="25"/>
      <c r="I9" s="25"/>
      <c r="J9" s="25"/>
      <c r="K9" s="25" t="s">
        <v>669</v>
      </c>
      <c r="L9" s="25"/>
      <c r="M9" s="25" t="s">
        <v>729</v>
      </c>
      <c r="N9" s="25"/>
      <c r="O9" s="25" t="s">
        <v>93</v>
      </c>
      <c r="P9" s="25"/>
      <c r="Q9" s="27">
        <v>-1328.53</v>
      </c>
      <c r="R9" s="25"/>
      <c r="S9" s="27">
        <f t="shared" si="0"/>
        <v>58640.84</v>
      </c>
    </row>
    <row r="10" spans="1:19" x14ac:dyDescent="0.25">
      <c r="A10" s="25"/>
      <c r="B10" s="25"/>
      <c r="C10" s="25"/>
      <c r="D10" s="25"/>
      <c r="E10" s="25" t="s">
        <v>104</v>
      </c>
      <c r="F10" s="25"/>
      <c r="G10" s="26">
        <v>42310</v>
      </c>
      <c r="H10" s="25"/>
      <c r="I10" s="25"/>
      <c r="J10" s="25"/>
      <c r="K10" s="25" t="s">
        <v>512</v>
      </c>
      <c r="L10" s="25"/>
      <c r="M10" s="25" t="s">
        <v>659</v>
      </c>
      <c r="N10" s="25"/>
      <c r="O10" s="25" t="s">
        <v>93</v>
      </c>
      <c r="P10" s="25"/>
      <c r="Q10" s="27">
        <v>-11.45</v>
      </c>
      <c r="R10" s="25"/>
      <c r="S10" s="27">
        <f t="shared" si="0"/>
        <v>58629.39</v>
      </c>
    </row>
    <row r="11" spans="1:19" x14ac:dyDescent="0.25">
      <c r="A11" s="25"/>
      <c r="B11" s="25"/>
      <c r="C11" s="25"/>
      <c r="D11" s="25"/>
      <c r="E11" s="25" t="s">
        <v>105</v>
      </c>
      <c r="F11" s="25"/>
      <c r="G11" s="26">
        <v>42310</v>
      </c>
      <c r="H11" s="25"/>
      <c r="I11" s="25" t="s">
        <v>225</v>
      </c>
      <c r="J11" s="25"/>
      <c r="K11" s="25" t="s">
        <v>319</v>
      </c>
      <c r="L11" s="25"/>
      <c r="M11" s="25" t="s">
        <v>636</v>
      </c>
      <c r="N11" s="25"/>
      <c r="O11" s="25" t="s">
        <v>39</v>
      </c>
      <c r="P11" s="25"/>
      <c r="Q11" s="27">
        <v>980</v>
      </c>
      <c r="R11" s="25"/>
      <c r="S11" s="27">
        <f t="shared" si="0"/>
        <v>59609.39</v>
      </c>
    </row>
    <row r="12" spans="1:19" x14ac:dyDescent="0.25">
      <c r="A12" s="25"/>
      <c r="B12" s="25"/>
      <c r="C12" s="25"/>
      <c r="D12" s="25"/>
      <c r="E12" s="25" t="s">
        <v>104</v>
      </c>
      <c r="F12" s="25"/>
      <c r="G12" s="26">
        <v>42311</v>
      </c>
      <c r="H12" s="25"/>
      <c r="I12" s="25"/>
      <c r="J12" s="25"/>
      <c r="K12" s="25" t="s">
        <v>303</v>
      </c>
      <c r="L12" s="25"/>
      <c r="M12" s="25" t="s">
        <v>727</v>
      </c>
      <c r="N12" s="25"/>
      <c r="O12" s="25" t="s">
        <v>217</v>
      </c>
      <c r="P12" s="25"/>
      <c r="Q12" s="27">
        <v>-264.17</v>
      </c>
      <c r="R12" s="25"/>
      <c r="S12" s="27">
        <f t="shared" si="0"/>
        <v>59345.22</v>
      </c>
    </row>
    <row r="13" spans="1:19" x14ac:dyDescent="0.25">
      <c r="A13" s="25"/>
      <c r="B13" s="25"/>
      <c r="C13" s="25"/>
      <c r="D13" s="25"/>
      <c r="E13" s="25" t="s">
        <v>104</v>
      </c>
      <c r="F13" s="25"/>
      <c r="G13" s="26">
        <v>42311</v>
      </c>
      <c r="H13" s="25"/>
      <c r="I13" s="25"/>
      <c r="J13" s="25"/>
      <c r="K13" s="25" t="s">
        <v>126</v>
      </c>
      <c r="L13" s="25"/>
      <c r="M13" s="25" t="s">
        <v>266</v>
      </c>
      <c r="N13" s="25"/>
      <c r="O13" s="25" t="s">
        <v>97</v>
      </c>
      <c r="P13" s="25"/>
      <c r="Q13" s="27">
        <v>-29.9</v>
      </c>
      <c r="R13" s="25"/>
      <c r="S13" s="27">
        <f t="shared" si="0"/>
        <v>59315.32</v>
      </c>
    </row>
    <row r="14" spans="1:19" x14ac:dyDescent="0.25">
      <c r="A14" s="25"/>
      <c r="B14" s="25"/>
      <c r="C14" s="25"/>
      <c r="D14" s="25"/>
      <c r="E14" s="25" t="s">
        <v>104</v>
      </c>
      <c r="F14" s="25"/>
      <c r="G14" s="26">
        <v>42311</v>
      </c>
      <c r="H14" s="25"/>
      <c r="I14" s="25"/>
      <c r="J14" s="25"/>
      <c r="K14" s="25" t="s">
        <v>126</v>
      </c>
      <c r="L14" s="25"/>
      <c r="M14" s="25" t="s">
        <v>266</v>
      </c>
      <c r="N14" s="25"/>
      <c r="O14" s="25" t="s">
        <v>97</v>
      </c>
      <c r="P14" s="25"/>
      <c r="Q14" s="27">
        <v>-6.03</v>
      </c>
      <c r="R14" s="25"/>
      <c r="S14" s="27">
        <f t="shared" si="0"/>
        <v>59309.29</v>
      </c>
    </row>
    <row r="15" spans="1:19" x14ac:dyDescent="0.25">
      <c r="A15" s="25"/>
      <c r="B15" s="25"/>
      <c r="C15" s="25"/>
      <c r="D15" s="25"/>
      <c r="E15" s="25" t="s">
        <v>104</v>
      </c>
      <c r="F15" s="25"/>
      <c r="G15" s="26">
        <v>42311</v>
      </c>
      <c r="H15" s="25"/>
      <c r="I15" s="25"/>
      <c r="J15" s="25"/>
      <c r="K15" s="25" t="s">
        <v>606</v>
      </c>
      <c r="L15" s="25"/>
      <c r="M15" s="25" t="s">
        <v>650</v>
      </c>
      <c r="N15" s="25"/>
      <c r="O15" s="25" t="s">
        <v>219</v>
      </c>
      <c r="P15" s="25"/>
      <c r="Q15" s="27">
        <v>-1240</v>
      </c>
      <c r="R15" s="25"/>
      <c r="S15" s="27">
        <f t="shared" si="0"/>
        <v>58069.29</v>
      </c>
    </row>
    <row r="16" spans="1:19" x14ac:dyDescent="0.25">
      <c r="A16" s="25"/>
      <c r="B16" s="25"/>
      <c r="C16" s="25"/>
      <c r="D16" s="25"/>
      <c r="E16" s="25" t="s">
        <v>104</v>
      </c>
      <c r="F16" s="25"/>
      <c r="G16" s="26">
        <v>42311</v>
      </c>
      <c r="H16" s="25"/>
      <c r="I16" s="25"/>
      <c r="J16" s="25"/>
      <c r="K16" s="25" t="s">
        <v>609</v>
      </c>
      <c r="L16" s="25"/>
      <c r="M16" s="25" t="s">
        <v>730</v>
      </c>
      <c r="N16" s="25"/>
      <c r="O16" s="25" t="s">
        <v>93</v>
      </c>
      <c r="P16" s="25"/>
      <c r="Q16" s="27">
        <v>-996.69</v>
      </c>
      <c r="R16" s="25"/>
      <c r="S16" s="27">
        <f t="shared" si="0"/>
        <v>57072.6</v>
      </c>
    </row>
    <row r="17" spans="1:19" x14ac:dyDescent="0.25">
      <c r="A17" s="25"/>
      <c r="B17" s="25"/>
      <c r="C17" s="25"/>
      <c r="D17" s="25"/>
      <c r="E17" s="25" t="s">
        <v>104</v>
      </c>
      <c r="F17" s="25"/>
      <c r="G17" s="26">
        <v>42311</v>
      </c>
      <c r="H17" s="25"/>
      <c r="I17" s="25"/>
      <c r="J17" s="25"/>
      <c r="K17" s="25" t="s">
        <v>670</v>
      </c>
      <c r="L17" s="25"/>
      <c r="M17" s="25" t="s">
        <v>731</v>
      </c>
      <c r="N17" s="25"/>
      <c r="O17" s="25" t="s">
        <v>82</v>
      </c>
      <c r="P17" s="25"/>
      <c r="Q17" s="27">
        <v>-201.31</v>
      </c>
      <c r="R17" s="25"/>
      <c r="S17" s="27">
        <f t="shared" si="0"/>
        <v>56871.29</v>
      </c>
    </row>
    <row r="18" spans="1:19" x14ac:dyDescent="0.25">
      <c r="A18" s="25"/>
      <c r="B18" s="25"/>
      <c r="C18" s="25"/>
      <c r="D18" s="25"/>
      <c r="E18" s="25" t="s">
        <v>104</v>
      </c>
      <c r="F18" s="25"/>
      <c r="G18" s="26">
        <v>42311</v>
      </c>
      <c r="H18" s="25"/>
      <c r="I18" s="25"/>
      <c r="J18" s="25"/>
      <c r="K18" s="25" t="s">
        <v>671</v>
      </c>
      <c r="L18" s="25"/>
      <c r="M18" s="25" t="s">
        <v>732</v>
      </c>
      <c r="N18" s="25"/>
      <c r="O18" s="25" t="s">
        <v>93</v>
      </c>
      <c r="P18" s="25"/>
      <c r="Q18" s="27">
        <v>-215.6</v>
      </c>
      <c r="R18" s="25"/>
      <c r="S18" s="27">
        <f t="shared" si="0"/>
        <v>56655.69</v>
      </c>
    </row>
    <row r="19" spans="1:19" x14ac:dyDescent="0.25">
      <c r="A19" s="25"/>
      <c r="B19" s="25"/>
      <c r="C19" s="25"/>
      <c r="D19" s="25"/>
      <c r="E19" s="25" t="s">
        <v>104</v>
      </c>
      <c r="F19" s="25"/>
      <c r="G19" s="26">
        <v>42312</v>
      </c>
      <c r="H19" s="25"/>
      <c r="I19" s="25"/>
      <c r="J19" s="25"/>
      <c r="K19" s="25" t="s">
        <v>672</v>
      </c>
      <c r="L19" s="25"/>
      <c r="M19" s="25" t="s">
        <v>733</v>
      </c>
      <c r="N19" s="25"/>
      <c r="O19" s="25" t="s">
        <v>93</v>
      </c>
      <c r="P19" s="25"/>
      <c r="Q19" s="27">
        <v>-43.6</v>
      </c>
      <c r="R19" s="25"/>
      <c r="S19" s="27">
        <f t="shared" si="0"/>
        <v>56612.09</v>
      </c>
    </row>
    <row r="20" spans="1:19" x14ac:dyDescent="0.25">
      <c r="A20" s="25"/>
      <c r="B20" s="25"/>
      <c r="C20" s="25"/>
      <c r="D20" s="25"/>
      <c r="E20" s="25" t="s">
        <v>104</v>
      </c>
      <c r="F20" s="25"/>
      <c r="G20" s="26">
        <v>42312</v>
      </c>
      <c r="H20" s="25"/>
      <c r="I20" s="25"/>
      <c r="J20" s="25"/>
      <c r="K20" s="25" t="s">
        <v>606</v>
      </c>
      <c r="L20" s="25"/>
      <c r="M20" s="25" t="s">
        <v>650</v>
      </c>
      <c r="N20" s="25"/>
      <c r="O20" s="25" t="s">
        <v>219</v>
      </c>
      <c r="P20" s="25"/>
      <c r="Q20" s="27">
        <v>-3000</v>
      </c>
      <c r="R20" s="25"/>
      <c r="S20" s="27">
        <f t="shared" si="0"/>
        <v>53612.09</v>
      </c>
    </row>
    <row r="21" spans="1:19" x14ac:dyDescent="0.25">
      <c r="A21" s="25"/>
      <c r="B21" s="25"/>
      <c r="C21" s="25"/>
      <c r="D21" s="25"/>
      <c r="E21" s="25" t="s">
        <v>104</v>
      </c>
      <c r="F21" s="25"/>
      <c r="G21" s="26">
        <v>42313</v>
      </c>
      <c r="H21" s="25"/>
      <c r="I21" s="25"/>
      <c r="J21" s="25"/>
      <c r="K21" s="25" t="s">
        <v>126</v>
      </c>
      <c r="L21" s="25"/>
      <c r="M21" s="25" t="s">
        <v>734</v>
      </c>
      <c r="N21" s="25"/>
      <c r="O21" s="25" t="s">
        <v>97</v>
      </c>
      <c r="P21" s="25"/>
      <c r="Q21" s="27">
        <v>-5</v>
      </c>
      <c r="R21" s="25"/>
      <c r="S21" s="27">
        <f t="shared" si="0"/>
        <v>53607.09</v>
      </c>
    </row>
    <row r="22" spans="1:19" x14ac:dyDescent="0.25">
      <c r="A22" s="25"/>
      <c r="B22" s="25"/>
      <c r="C22" s="25"/>
      <c r="D22" s="25"/>
      <c r="E22" s="25" t="s">
        <v>104</v>
      </c>
      <c r="F22" s="25"/>
      <c r="G22" s="26">
        <v>42314</v>
      </c>
      <c r="H22" s="25"/>
      <c r="I22" s="25"/>
      <c r="J22" s="25"/>
      <c r="K22" s="25" t="s">
        <v>155</v>
      </c>
      <c r="L22" s="25"/>
      <c r="M22" s="25" t="s">
        <v>427</v>
      </c>
      <c r="N22" s="25"/>
      <c r="O22" s="25" t="s">
        <v>93</v>
      </c>
      <c r="P22" s="25"/>
      <c r="Q22" s="27">
        <v>-88</v>
      </c>
      <c r="R22" s="25"/>
      <c r="S22" s="27">
        <f t="shared" si="0"/>
        <v>53519.09</v>
      </c>
    </row>
    <row r="23" spans="1:19" x14ac:dyDescent="0.25">
      <c r="A23" s="25"/>
      <c r="B23" s="25"/>
      <c r="C23" s="25"/>
      <c r="D23" s="25"/>
      <c r="E23" s="25" t="s">
        <v>104</v>
      </c>
      <c r="F23" s="25"/>
      <c r="G23" s="26">
        <v>42314</v>
      </c>
      <c r="H23" s="25"/>
      <c r="I23" s="25"/>
      <c r="J23" s="25"/>
      <c r="K23" s="25" t="s">
        <v>673</v>
      </c>
      <c r="L23" s="25"/>
      <c r="M23" s="25" t="s">
        <v>735</v>
      </c>
      <c r="N23" s="25"/>
      <c r="O23" s="25" t="s">
        <v>95</v>
      </c>
      <c r="P23" s="25"/>
      <c r="Q23" s="27">
        <v>-21.14</v>
      </c>
      <c r="R23" s="25"/>
      <c r="S23" s="27">
        <f t="shared" si="0"/>
        <v>53497.95</v>
      </c>
    </row>
    <row r="24" spans="1:19" x14ac:dyDescent="0.25">
      <c r="A24" s="25"/>
      <c r="B24" s="25"/>
      <c r="C24" s="25"/>
      <c r="D24" s="25"/>
      <c r="E24" s="25" t="s">
        <v>105</v>
      </c>
      <c r="F24" s="25"/>
      <c r="G24" s="26">
        <v>42317</v>
      </c>
      <c r="H24" s="25"/>
      <c r="I24" s="25" t="s">
        <v>225</v>
      </c>
      <c r="J24" s="25"/>
      <c r="K24" s="25" t="s">
        <v>239</v>
      </c>
      <c r="L24" s="25"/>
      <c r="M24" s="25" t="s">
        <v>636</v>
      </c>
      <c r="N24" s="25"/>
      <c r="O24" s="25" t="s">
        <v>39</v>
      </c>
      <c r="P24" s="25"/>
      <c r="Q24" s="27">
        <v>2101.88</v>
      </c>
      <c r="R24" s="25"/>
      <c r="S24" s="27">
        <f t="shared" si="0"/>
        <v>55599.83</v>
      </c>
    </row>
    <row r="25" spans="1:19" x14ac:dyDescent="0.25">
      <c r="A25" s="25"/>
      <c r="B25" s="25"/>
      <c r="C25" s="25"/>
      <c r="D25" s="25"/>
      <c r="E25" s="25" t="s">
        <v>104</v>
      </c>
      <c r="F25" s="25"/>
      <c r="G25" s="26">
        <v>42317</v>
      </c>
      <c r="H25" s="25"/>
      <c r="I25" s="25"/>
      <c r="J25" s="25"/>
      <c r="K25" s="25" t="s">
        <v>120</v>
      </c>
      <c r="L25" s="25"/>
      <c r="M25" s="25" t="s">
        <v>555</v>
      </c>
      <c r="N25" s="25"/>
      <c r="O25" s="25" t="s">
        <v>93</v>
      </c>
      <c r="P25" s="25"/>
      <c r="Q25" s="27">
        <v>-6507.67</v>
      </c>
      <c r="R25" s="25"/>
      <c r="S25" s="27">
        <f t="shared" si="0"/>
        <v>49092.160000000003</v>
      </c>
    </row>
    <row r="26" spans="1:19" x14ac:dyDescent="0.25">
      <c r="A26" s="25"/>
      <c r="B26" s="25"/>
      <c r="C26" s="25"/>
      <c r="D26" s="25"/>
      <c r="E26" s="25" t="s">
        <v>104</v>
      </c>
      <c r="F26" s="25"/>
      <c r="G26" s="26">
        <v>42317</v>
      </c>
      <c r="H26" s="25"/>
      <c r="I26" s="25"/>
      <c r="J26" s="25"/>
      <c r="K26" s="25" t="s">
        <v>450</v>
      </c>
      <c r="L26" s="25"/>
      <c r="M26" s="25" t="s">
        <v>468</v>
      </c>
      <c r="N26" s="25"/>
      <c r="O26" s="25" t="s">
        <v>84</v>
      </c>
      <c r="P26" s="25"/>
      <c r="Q26" s="27">
        <v>-112.69</v>
      </c>
      <c r="R26" s="25"/>
      <c r="S26" s="27">
        <f t="shared" si="0"/>
        <v>48979.47</v>
      </c>
    </row>
    <row r="27" spans="1:19" x14ac:dyDescent="0.25">
      <c r="A27" s="25"/>
      <c r="B27" s="25"/>
      <c r="C27" s="25"/>
      <c r="D27" s="25"/>
      <c r="E27" s="25" t="s">
        <v>104</v>
      </c>
      <c r="F27" s="25"/>
      <c r="G27" s="26">
        <v>42317</v>
      </c>
      <c r="H27" s="25"/>
      <c r="I27" s="25"/>
      <c r="J27" s="25"/>
      <c r="K27" s="25" t="s">
        <v>122</v>
      </c>
      <c r="L27" s="25"/>
      <c r="M27" s="25" t="s">
        <v>163</v>
      </c>
      <c r="N27" s="25"/>
      <c r="O27" s="25" t="s">
        <v>95</v>
      </c>
      <c r="P27" s="25"/>
      <c r="Q27" s="27">
        <v>-10</v>
      </c>
      <c r="R27" s="25"/>
      <c r="S27" s="27">
        <f t="shared" si="0"/>
        <v>48969.47</v>
      </c>
    </row>
    <row r="28" spans="1:19" x14ac:dyDescent="0.25">
      <c r="A28" s="25"/>
      <c r="B28" s="25"/>
      <c r="C28" s="25"/>
      <c r="D28" s="25"/>
      <c r="E28" s="25" t="s">
        <v>104</v>
      </c>
      <c r="F28" s="25"/>
      <c r="G28" s="26">
        <v>42318</v>
      </c>
      <c r="H28" s="25"/>
      <c r="I28" s="25"/>
      <c r="J28" s="25"/>
      <c r="K28" s="25" t="s">
        <v>125</v>
      </c>
      <c r="L28" s="25"/>
      <c r="M28" s="25" t="s">
        <v>566</v>
      </c>
      <c r="N28" s="25"/>
      <c r="O28" s="25" t="s">
        <v>95</v>
      </c>
      <c r="P28" s="25"/>
      <c r="Q28" s="27">
        <v>-14.97</v>
      </c>
      <c r="R28" s="25"/>
      <c r="S28" s="27">
        <f t="shared" si="0"/>
        <v>48954.5</v>
      </c>
    </row>
    <row r="29" spans="1:19" x14ac:dyDescent="0.25">
      <c r="A29" s="25"/>
      <c r="B29" s="25"/>
      <c r="C29" s="25"/>
      <c r="D29" s="25"/>
      <c r="E29" s="25" t="s">
        <v>104</v>
      </c>
      <c r="F29" s="25"/>
      <c r="G29" s="26">
        <v>42318</v>
      </c>
      <c r="H29" s="25"/>
      <c r="I29" s="25" t="s">
        <v>665</v>
      </c>
      <c r="J29" s="25"/>
      <c r="K29" s="25" t="s">
        <v>510</v>
      </c>
      <c r="L29" s="25"/>
      <c r="M29" s="25" t="s">
        <v>736</v>
      </c>
      <c r="N29" s="25"/>
      <c r="O29" s="25" t="s">
        <v>79</v>
      </c>
      <c r="P29" s="25"/>
      <c r="Q29" s="27">
        <v>-2580.09</v>
      </c>
      <c r="R29" s="25"/>
      <c r="S29" s="27">
        <f t="shared" si="0"/>
        <v>46374.41</v>
      </c>
    </row>
    <row r="30" spans="1:19" x14ac:dyDescent="0.25">
      <c r="A30" s="25"/>
      <c r="B30" s="25"/>
      <c r="C30" s="25"/>
      <c r="D30" s="25"/>
      <c r="E30" s="25" t="s">
        <v>104</v>
      </c>
      <c r="F30" s="25"/>
      <c r="G30" s="26">
        <v>42318</v>
      </c>
      <c r="H30" s="25"/>
      <c r="I30" s="25" t="s">
        <v>666</v>
      </c>
      <c r="J30" s="25"/>
      <c r="K30" s="25" t="s">
        <v>674</v>
      </c>
      <c r="L30" s="25"/>
      <c r="M30" s="25" t="s">
        <v>737</v>
      </c>
      <c r="N30" s="25"/>
      <c r="O30" s="25" t="s">
        <v>663</v>
      </c>
      <c r="P30" s="25"/>
      <c r="Q30" s="27">
        <v>-1675</v>
      </c>
      <c r="R30" s="25"/>
      <c r="S30" s="27">
        <f t="shared" si="0"/>
        <v>44699.41</v>
      </c>
    </row>
    <row r="31" spans="1:19" x14ac:dyDescent="0.25">
      <c r="A31" s="25"/>
      <c r="B31" s="25"/>
      <c r="C31" s="25"/>
      <c r="D31" s="25"/>
      <c r="E31" s="25" t="s">
        <v>104</v>
      </c>
      <c r="F31" s="25"/>
      <c r="G31" s="26">
        <v>42320</v>
      </c>
      <c r="H31" s="25"/>
      <c r="I31" s="25"/>
      <c r="J31" s="25"/>
      <c r="K31" s="25" t="s">
        <v>126</v>
      </c>
      <c r="L31" s="25"/>
      <c r="M31" s="25" t="s">
        <v>418</v>
      </c>
      <c r="N31" s="25"/>
      <c r="O31" s="25" t="s">
        <v>97</v>
      </c>
      <c r="P31" s="25"/>
      <c r="Q31" s="27">
        <v>-386.77</v>
      </c>
      <c r="R31" s="25"/>
      <c r="S31" s="27">
        <f t="shared" si="0"/>
        <v>44312.639999999999</v>
      </c>
    </row>
    <row r="32" spans="1:19" x14ac:dyDescent="0.25">
      <c r="A32" s="25"/>
      <c r="B32" s="25"/>
      <c r="C32" s="25"/>
      <c r="D32" s="25"/>
      <c r="E32" s="25" t="s">
        <v>104</v>
      </c>
      <c r="F32" s="25"/>
      <c r="G32" s="26">
        <v>42320</v>
      </c>
      <c r="H32" s="25"/>
      <c r="I32" s="25"/>
      <c r="J32" s="25"/>
      <c r="K32" s="25" t="s">
        <v>126</v>
      </c>
      <c r="L32" s="25"/>
      <c r="M32" s="25" t="s">
        <v>257</v>
      </c>
      <c r="N32" s="25"/>
      <c r="O32" s="25" t="s">
        <v>97</v>
      </c>
      <c r="P32" s="25"/>
      <c r="Q32" s="27">
        <v>-85</v>
      </c>
      <c r="R32" s="25"/>
      <c r="S32" s="27">
        <f t="shared" si="0"/>
        <v>44227.64</v>
      </c>
    </row>
    <row r="33" spans="1:19" x14ac:dyDescent="0.25">
      <c r="A33" s="25"/>
      <c r="B33" s="25"/>
      <c r="C33" s="25"/>
      <c r="D33" s="25"/>
      <c r="E33" s="25" t="s">
        <v>104</v>
      </c>
      <c r="F33" s="25"/>
      <c r="G33" s="26">
        <v>42321</v>
      </c>
      <c r="H33" s="25"/>
      <c r="I33" s="25"/>
      <c r="J33" s="25"/>
      <c r="K33" s="25" t="s">
        <v>507</v>
      </c>
      <c r="L33" s="25"/>
      <c r="M33" s="25" t="s">
        <v>558</v>
      </c>
      <c r="N33" s="25"/>
      <c r="O33" s="25" t="s">
        <v>82</v>
      </c>
      <c r="P33" s="25"/>
      <c r="Q33" s="27">
        <v>-477.48</v>
      </c>
      <c r="R33" s="25"/>
      <c r="S33" s="27">
        <f t="shared" si="0"/>
        <v>43750.16</v>
      </c>
    </row>
    <row r="34" spans="1:19" x14ac:dyDescent="0.25">
      <c r="A34" s="25"/>
      <c r="B34" s="25"/>
      <c r="C34" s="25"/>
      <c r="D34" s="25"/>
      <c r="E34" s="25" t="s">
        <v>104</v>
      </c>
      <c r="F34" s="25"/>
      <c r="G34" s="26">
        <v>42321</v>
      </c>
      <c r="H34" s="25"/>
      <c r="I34" s="25"/>
      <c r="J34" s="25"/>
      <c r="K34" s="25" t="s">
        <v>127</v>
      </c>
      <c r="L34" s="25"/>
      <c r="M34" s="25" t="s">
        <v>738</v>
      </c>
      <c r="N34" s="25"/>
      <c r="O34" s="25" t="s">
        <v>88</v>
      </c>
      <c r="P34" s="25"/>
      <c r="Q34" s="27">
        <v>-336.48</v>
      </c>
      <c r="R34" s="25"/>
      <c r="S34" s="27">
        <f t="shared" si="0"/>
        <v>43413.68</v>
      </c>
    </row>
    <row r="35" spans="1:19" x14ac:dyDescent="0.25">
      <c r="A35" s="25"/>
      <c r="B35" s="25"/>
      <c r="C35" s="25"/>
      <c r="D35" s="25"/>
      <c r="E35" s="25" t="s">
        <v>104</v>
      </c>
      <c r="F35" s="25"/>
      <c r="G35" s="26">
        <v>42321</v>
      </c>
      <c r="H35" s="25"/>
      <c r="I35" s="25"/>
      <c r="J35" s="25"/>
      <c r="K35" s="25" t="s">
        <v>507</v>
      </c>
      <c r="L35" s="25"/>
      <c r="M35" s="25" t="s">
        <v>739</v>
      </c>
      <c r="N35" s="25"/>
      <c r="O35" s="25" t="s">
        <v>93</v>
      </c>
      <c r="P35" s="25"/>
      <c r="Q35" s="27">
        <v>-216.41</v>
      </c>
      <c r="R35" s="25"/>
      <c r="S35" s="27">
        <f t="shared" ref="S35:S66" si="1">ROUND(S34+Q35,5)</f>
        <v>43197.27</v>
      </c>
    </row>
    <row r="36" spans="1:19" x14ac:dyDescent="0.25">
      <c r="A36" s="25"/>
      <c r="B36" s="25"/>
      <c r="C36" s="25"/>
      <c r="D36" s="25"/>
      <c r="E36" s="25" t="s">
        <v>104</v>
      </c>
      <c r="F36" s="25"/>
      <c r="G36" s="26">
        <v>42321</v>
      </c>
      <c r="H36" s="25"/>
      <c r="I36" s="25"/>
      <c r="J36" s="25"/>
      <c r="K36" s="25" t="s">
        <v>155</v>
      </c>
      <c r="L36" s="25"/>
      <c r="M36" s="25" t="s">
        <v>427</v>
      </c>
      <c r="N36" s="25"/>
      <c r="O36" s="25" t="s">
        <v>93</v>
      </c>
      <c r="P36" s="25"/>
      <c r="Q36" s="27">
        <v>-173</v>
      </c>
      <c r="R36" s="25"/>
      <c r="S36" s="27">
        <f t="shared" si="1"/>
        <v>43024.27</v>
      </c>
    </row>
    <row r="37" spans="1:19" x14ac:dyDescent="0.25">
      <c r="A37" s="25"/>
      <c r="B37" s="25"/>
      <c r="C37" s="25"/>
      <c r="D37" s="25"/>
      <c r="E37" s="25" t="s">
        <v>104</v>
      </c>
      <c r="F37" s="25"/>
      <c r="G37" s="26">
        <v>42324</v>
      </c>
      <c r="H37" s="25"/>
      <c r="I37" s="25"/>
      <c r="J37" s="25"/>
      <c r="K37" s="25" t="s">
        <v>511</v>
      </c>
      <c r="L37" s="25"/>
      <c r="M37" s="25" t="s">
        <v>740</v>
      </c>
      <c r="N37" s="25"/>
      <c r="O37" s="25" t="s">
        <v>82</v>
      </c>
      <c r="P37" s="25"/>
      <c r="Q37" s="27">
        <v>-1000</v>
      </c>
      <c r="R37" s="25"/>
      <c r="S37" s="27">
        <f t="shared" si="1"/>
        <v>42024.27</v>
      </c>
    </row>
    <row r="38" spans="1:19" x14ac:dyDescent="0.25">
      <c r="A38" s="25"/>
      <c r="B38" s="25"/>
      <c r="C38" s="25"/>
      <c r="D38" s="25"/>
      <c r="E38" s="25" t="s">
        <v>104</v>
      </c>
      <c r="F38" s="25"/>
      <c r="G38" s="26">
        <v>42324</v>
      </c>
      <c r="H38" s="25"/>
      <c r="I38" s="25"/>
      <c r="J38" s="25"/>
      <c r="K38" s="25" t="s">
        <v>126</v>
      </c>
      <c r="L38" s="25"/>
      <c r="M38" s="25" t="s">
        <v>266</v>
      </c>
      <c r="N38" s="25"/>
      <c r="O38" s="25" t="s">
        <v>97</v>
      </c>
      <c r="P38" s="25"/>
      <c r="Q38" s="27">
        <v>-5.6</v>
      </c>
      <c r="R38" s="25"/>
      <c r="S38" s="27">
        <f t="shared" si="1"/>
        <v>42018.67</v>
      </c>
    </row>
    <row r="39" spans="1:19" x14ac:dyDescent="0.25">
      <c r="A39" s="25"/>
      <c r="B39" s="25"/>
      <c r="C39" s="25"/>
      <c r="D39" s="25"/>
      <c r="E39" s="25" t="s">
        <v>104</v>
      </c>
      <c r="F39" s="25"/>
      <c r="G39" s="26">
        <v>42324</v>
      </c>
      <c r="H39" s="25"/>
      <c r="I39" s="25"/>
      <c r="J39" s="25"/>
      <c r="K39" s="25" t="s">
        <v>126</v>
      </c>
      <c r="L39" s="25"/>
      <c r="M39" s="25" t="s">
        <v>266</v>
      </c>
      <c r="N39" s="25"/>
      <c r="O39" s="25" t="s">
        <v>97</v>
      </c>
      <c r="P39" s="25"/>
      <c r="Q39" s="27">
        <v>-5.6</v>
      </c>
      <c r="R39" s="25"/>
      <c r="S39" s="27">
        <f t="shared" si="1"/>
        <v>42013.07</v>
      </c>
    </row>
    <row r="40" spans="1:19" x14ac:dyDescent="0.25">
      <c r="A40" s="25"/>
      <c r="B40" s="25"/>
      <c r="C40" s="25"/>
      <c r="D40" s="25"/>
      <c r="E40" s="25" t="s">
        <v>104</v>
      </c>
      <c r="F40" s="25"/>
      <c r="G40" s="26">
        <v>42324</v>
      </c>
      <c r="H40" s="25"/>
      <c r="I40" s="25"/>
      <c r="J40" s="25"/>
      <c r="K40" s="25" t="s">
        <v>675</v>
      </c>
      <c r="L40" s="25"/>
      <c r="M40" s="25" t="s">
        <v>741</v>
      </c>
      <c r="N40" s="25"/>
      <c r="O40" s="25" t="s">
        <v>93</v>
      </c>
      <c r="P40" s="25"/>
      <c r="Q40" s="27">
        <v>-613.33000000000004</v>
      </c>
      <c r="R40" s="25"/>
      <c r="S40" s="27">
        <f t="shared" si="1"/>
        <v>41399.74</v>
      </c>
    </row>
    <row r="41" spans="1:19" x14ac:dyDescent="0.25">
      <c r="A41" s="25"/>
      <c r="B41" s="25"/>
      <c r="C41" s="25"/>
      <c r="D41" s="25"/>
      <c r="E41" s="25" t="s">
        <v>104</v>
      </c>
      <c r="F41" s="25"/>
      <c r="G41" s="26">
        <v>42324</v>
      </c>
      <c r="H41" s="25"/>
      <c r="I41" s="25"/>
      <c r="J41" s="25"/>
      <c r="K41" s="25" t="s">
        <v>137</v>
      </c>
      <c r="L41" s="25"/>
      <c r="M41" s="25" t="s">
        <v>181</v>
      </c>
      <c r="N41" s="25"/>
      <c r="O41" s="25" t="s">
        <v>93</v>
      </c>
      <c r="P41" s="25"/>
      <c r="Q41" s="27">
        <v>-186.73</v>
      </c>
      <c r="R41" s="25"/>
      <c r="S41" s="27">
        <f t="shared" si="1"/>
        <v>41213.01</v>
      </c>
    </row>
    <row r="42" spans="1:19" x14ac:dyDescent="0.25">
      <c r="A42" s="25"/>
      <c r="B42" s="25"/>
      <c r="C42" s="25"/>
      <c r="D42" s="25"/>
      <c r="E42" s="25" t="s">
        <v>104</v>
      </c>
      <c r="F42" s="25"/>
      <c r="G42" s="26">
        <v>42324</v>
      </c>
      <c r="H42" s="25"/>
      <c r="I42" s="25"/>
      <c r="J42" s="25"/>
      <c r="K42" s="25" t="s">
        <v>137</v>
      </c>
      <c r="L42" s="25"/>
      <c r="M42" s="25" t="s">
        <v>181</v>
      </c>
      <c r="N42" s="25"/>
      <c r="O42" s="25" t="s">
        <v>93</v>
      </c>
      <c r="P42" s="25"/>
      <c r="Q42" s="27">
        <v>-186.73</v>
      </c>
      <c r="R42" s="25"/>
      <c r="S42" s="27">
        <f t="shared" si="1"/>
        <v>41026.28</v>
      </c>
    </row>
    <row r="43" spans="1:19" x14ac:dyDescent="0.25">
      <c r="A43" s="25"/>
      <c r="B43" s="25"/>
      <c r="C43" s="25"/>
      <c r="D43" s="25"/>
      <c r="E43" s="25" t="s">
        <v>104</v>
      </c>
      <c r="F43" s="25"/>
      <c r="G43" s="26">
        <v>42324</v>
      </c>
      <c r="H43" s="25"/>
      <c r="I43" s="25"/>
      <c r="J43" s="25"/>
      <c r="K43" s="25" t="s">
        <v>676</v>
      </c>
      <c r="L43" s="25"/>
      <c r="M43" s="25" t="s">
        <v>742</v>
      </c>
      <c r="N43" s="25"/>
      <c r="O43" s="25" t="s">
        <v>93</v>
      </c>
      <c r="P43" s="25"/>
      <c r="Q43" s="27">
        <v>-114.15</v>
      </c>
      <c r="R43" s="25"/>
      <c r="S43" s="27">
        <f t="shared" si="1"/>
        <v>40912.129999999997</v>
      </c>
    </row>
    <row r="44" spans="1:19" x14ac:dyDescent="0.25">
      <c r="A44" s="25"/>
      <c r="B44" s="25"/>
      <c r="C44" s="25"/>
      <c r="D44" s="25"/>
      <c r="E44" s="25" t="s">
        <v>104</v>
      </c>
      <c r="F44" s="25"/>
      <c r="G44" s="26">
        <v>42325</v>
      </c>
      <c r="H44" s="25"/>
      <c r="I44" s="25"/>
      <c r="J44" s="25"/>
      <c r="K44" s="25" t="s">
        <v>151</v>
      </c>
      <c r="L44" s="25"/>
      <c r="M44" s="25" t="s">
        <v>743</v>
      </c>
      <c r="N44" s="25"/>
      <c r="O44" s="25" t="s">
        <v>93</v>
      </c>
      <c r="P44" s="25"/>
      <c r="Q44" s="27">
        <v>-1500</v>
      </c>
      <c r="R44" s="25"/>
      <c r="S44" s="27">
        <f t="shared" si="1"/>
        <v>39412.129999999997</v>
      </c>
    </row>
    <row r="45" spans="1:19" x14ac:dyDescent="0.25">
      <c r="A45" s="25"/>
      <c r="B45" s="25"/>
      <c r="C45" s="25"/>
      <c r="D45" s="25"/>
      <c r="E45" s="25" t="s">
        <v>104</v>
      </c>
      <c r="F45" s="25"/>
      <c r="G45" s="26">
        <v>42325</v>
      </c>
      <c r="H45" s="25"/>
      <c r="I45" s="25"/>
      <c r="J45" s="25"/>
      <c r="K45" s="25" t="s">
        <v>507</v>
      </c>
      <c r="L45" s="25"/>
      <c r="M45" s="25" t="s">
        <v>558</v>
      </c>
      <c r="N45" s="25"/>
      <c r="O45" s="25" t="s">
        <v>82</v>
      </c>
      <c r="P45" s="25"/>
      <c r="Q45" s="27">
        <v>-570.22</v>
      </c>
      <c r="R45" s="25"/>
      <c r="S45" s="27">
        <f t="shared" si="1"/>
        <v>38841.910000000003</v>
      </c>
    </row>
    <row r="46" spans="1:19" x14ac:dyDescent="0.25">
      <c r="A46" s="25"/>
      <c r="B46" s="25"/>
      <c r="C46" s="25"/>
      <c r="D46" s="25"/>
      <c r="E46" s="25" t="s">
        <v>106</v>
      </c>
      <c r="F46" s="25"/>
      <c r="G46" s="26">
        <v>42326</v>
      </c>
      <c r="H46" s="25"/>
      <c r="I46" s="25"/>
      <c r="J46" s="25"/>
      <c r="K46" s="25" t="s">
        <v>677</v>
      </c>
      <c r="L46" s="25"/>
      <c r="M46" s="25" t="s">
        <v>744</v>
      </c>
      <c r="N46" s="25"/>
      <c r="O46" s="25" t="s">
        <v>219</v>
      </c>
      <c r="P46" s="25"/>
      <c r="Q46" s="27">
        <v>400</v>
      </c>
      <c r="R46" s="25"/>
      <c r="S46" s="27">
        <f t="shared" si="1"/>
        <v>39241.910000000003</v>
      </c>
    </row>
    <row r="47" spans="1:19" x14ac:dyDescent="0.25">
      <c r="A47" s="25"/>
      <c r="B47" s="25"/>
      <c r="C47" s="25"/>
      <c r="D47" s="25"/>
      <c r="E47" s="25" t="s">
        <v>106</v>
      </c>
      <c r="F47" s="25"/>
      <c r="G47" s="26">
        <v>42326</v>
      </c>
      <c r="H47" s="25"/>
      <c r="I47" s="25"/>
      <c r="J47" s="25"/>
      <c r="K47" s="25" t="s">
        <v>507</v>
      </c>
      <c r="L47" s="25"/>
      <c r="M47" s="25" t="s">
        <v>745</v>
      </c>
      <c r="N47" s="25"/>
      <c r="O47" s="25" t="s">
        <v>82</v>
      </c>
      <c r="P47" s="25"/>
      <c r="Q47" s="27">
        <v>285.11</v>
      </c>
      <c r="R47" s="25"/>
      <c r="S47" s="27">
        <f t="shared" si="1"/>
        <v>39527.019999999997</v>
      </c>
    </row>
    <row r="48" spans="1:19" x14ac:dyDescent="0.25">
      <c r="A48" s="25"/>
      <c r="B48" s="25"/>
      <c r="C48" s="25"/>
      <c r="D48" s="25"/>
      <c r="E48" s="25" t="s">
        <v>104</v>
      </c>
      <c r="F48" s="25"/>
      <c r="G48" s="26">
        <v>42326</v>
      </c>
      <c r="H48" s="25"/>
      <c r="I48" s="25"/>
      <c r="J48" s="25"/>
      <c r="K48" s="25" t="s">
        <v>392</v>
      </c>
      <c r="L48" s="25"/>
      <c r="M48" s="25" t="s">
        <v>472</v>
      </c>
      <c r="N48" s="25"/>
      <c r="O48" s="25" t="s">
        <v>93</v>
      </c>
      <c r="P48" s="25"/>
      <c r="Q48" s="27">
        <v>-550</v>
      </c>
      <c r="R48" s="25"/>
      <c r="S48" s="27">
        <f t="shared" si="1"/>
        <v>38977.019999999997</v>
      </c>
    </row>
    <row r="49" spans="1:19" x14ac:dyDescent="0.25">
      <c r="A49" s="25"/>
      <c r="B49" s="25"/>
      <c r="C49" s="25"/>
      <c r="D49" s="25"/>
      <c r="E49" s="25" t="s">
        <v>104</v>
      </c>
      <c r="F49" s="25"/>
      <c r="G49" s="26">
        <v>42326</v>
      </c>
      <c r="H49" s="25"/>
      <c r="I49" s="25"/>
      <c r="J49" s="25"/>
      <c r="K49" s="25" t="s">
        <v>678</v>
      </c>
      <c r="L49" s="25"/>
      <c r="M49" s="25" t="s">
        <v>746</v>
      </c>
      <c r="N49" s="25"/>
      <c r="O49" s="25" t="s">
        <v>371</v>
      </c>
      <c r="P49" s="25"/>
      <c r="Q49" s="27">
        <v>-52.08</v>
      </c>
      <c r="R49" s="25"/>
      <c r="S49" s="27">
        <f t="shared" si="1"/>
        <v>38924.94</v>
      </c>
    </row>
    <row r="50" spans="1:19" x14ac:dyDescent="0.25">
      <c r="A50" s="25"/>
      <c r="B50" s="25"/>
      <c r="C50" s="25"/>
      <c r="D50" s="25"/>
      <c r="E50" s="25" t="s">
        <v>104</v>
      </c>
      <c r="F50" s="25"/>
      <c r="G50" s="26">
        <v>42326</v>
      </c>
      <c r="H50" s="25"/>
      <c r="I50" s="25"/>
      <c r="J50" s="25"/>
      <c r="K50" s="25" t="s">
        <v>507</v>
      </c>
      <c r="L50" s="25"/>
      <c r="M50" s="25" t="s">
        <v>558</v>
      </c>
      <c r="N50" s="25"/>
      <c r="O50" s="25" t="s">
        <v>82</v>
      </c>
      <c r="P50" s="25"/>
      <c r="Q50" s="27">
        <v>-40.119999999999997</v>
      </c>
      <c r="R50" s="25"/>
      <c r="S50" s="27">
        <f t="shared" si="1"/>
        <v>38884.82</v>
      </c>
    </row>
    <row r="51" spans="1:19" x14ac:dyDescent="0.25">
      <c r="A51" s="25"/>
      <c r="B51" s="25"/>
      <c r="C51" s="25"/>
      <c r="D51" s="25"/>
      <c r="E51" s="25" t="s">
        <v>105</v>
      </c>
      <c r="F51" s="25"/>
      <c r="G51" s="26">
        <v>42327</v>
      </c>
      <c r="H51" s="25"/>
      <c r="I51" s="25" t="s">
        <v>225</v>
      </c>
      <c r="J51" s="25"/>
      <c r="K51" s="25" t="s">
        <v>320</v>
      </c>
      <c r="L51" s="25"/>
      <c r="M51" s="25" t="s">
        <v>747</v>
      </c>
      <c r="N51" s="25"/>
      <c r="O51" s="25" t="s">
        <v>39</v>
      </c>
      <c r="P51" s="25"/>
      <c r="Q51" s="27">
        <v>2051.13</v>
      </c>
      <c r="R51" s="25"/>
      <c r="S51" s="27">
        <f t="shared" si="1"/>
        <v>40935.949999999997</v>
      </c>
    </row>
    <row r="52" spans="1:19" x14ac:dyDescent="0.25">
      <c r="A52" s="25"/>
      <c r="B52" s="25"/>
      <c r="C52" s="25"/>
      <c r="D52" s="25"/>
      <c r="E52" s="25" t="s">
        <v>104</v>
      </c>
      <c r="F52" s="25"/>
      <c r="G52" s="26">
        <v>42327</v>
      </c>
      <c r="H52" s="25"/>
      <c r="I52" s="25"/>
      <c r="J52" s="25"/>
      <c r="K52" s="25" t="s">
        <v>125</v>
      </c>
      <c r="L52" s="25"/>
      <c r="M52" s="25" t="s">
        <v>566</v>
      </c>
      <c r="N52" s="25"/>
      <c r="O52" s="25" t="s">
        <v>95</v>
      </c>
      <c r="P52" s="25"/>
      <c r="Q52" s="27">
        <v>-5.01</v>
      </c>
      <c r="R52" s="25"/>
      <c r="S52" s="27">
        <f t="shared" si="1"/>
        <v>40930.94</v>
      </c>
    </row>
    <row r="53" spans="1:19" x14ac:dyDescent="0.25">
      <c r="A53" s="25"/>
      <c r="B53" s="25"/>
      <c r="C53" s="25"/>
      <c r="D53" s="25"/>
      <c r="E53" s="25" t="s">
        <v>104</v>
      </c>
      <c r="F53" s="25"/>
      <c r="G53" s="26">
        <v>42327</v>
      </c>
      <c r="H53" s="25"/>
      <c r="I53" s="25"/>
      <c r="J53" s="25"/>
      <c r="K53" s="25" t="s">
        <v>126</v>
      </c>
      <c r="L53" s="25"/>
      <c r="M53" s="25" t="s">
        <v>266</v>
      </c>
      <c r="N53" s="25"/>
      <c r="O53" s="25" t="s">
        <v>97</v>
      </c>
      <c r="P53" s="25"/>
      <c r="Q53" s="27">
        <v>-7.15</v>
      </c>
      <c r="R53" s="25"/>
      <c r="S53" s="27">
        <f t="shared" si="1"/>
        <v>40923.79</v>
      </c>
    </row>
    <row r="54" spans="1:19" x14ac:dyDescent="0.25">
      <c r="A54" s="25"/>
      <c r="B54" s="25"/>
      <c r="C54" s="25"/>
      <c r="D54" s="25"/>
      <c r="E54" s="25" t="s">
        <v>104</v>
      </c>
      <c r="F54" s="25"/>
      <c r="G54" s="26">
        <v>42327</v>
      </c>
      <c r="H54" s="25"/>
      <c r="I54" s="25"/>
      <c r="J54" s="25"/>
      <c r="K54" s="25" t="s">
        <v>679</v>
      </c>
      <c r="L54" s="25"/>
      <c r="M54" s="25" t="s">
        <v>748</v>
      </c>
      <c r="N54" s="25"/>
      <c r="O54" s="25" t="s">
        <v>93</v>
      </c>
      <c r="P54" s="25"/>
      <c r="Q54" s="27">
        <v>-2500</v>
      </c>
      <c r="R54" s="25"/>
      <c r="S54" s="27">
        <f t="shared" si="1"/>
        <v>38423.79</v>
      </c>
    </row>
    <row r="55" spans="1:19" x14ac:dyDescent="0.25">
      <c r="A55" s="25"/>
      <c r="B55" s="25"/>
      <c r="C55" s="25"/>
      <c r="D55" s="25"/>
      <c r="E55" s="25" t="s">
        <v>104</v>
      </c>
      <c r="F55" s="25"/>
      <c r="G55" s="26">
        <v>42327</v>
      </c>
      <c r="H55" s="25"/>
      <c r="I55" s="25"/>
      <c r="J55" s="25"/>
      <c r="K55" s="25" t="s">
        <v>680</v>
      </c>
      <c r="L55" s="25"/>
      <c r="M55" s="25" t="s">
        <v>749</v>
      </c>
      <c r="N55" s="25"/>
      <c r="O55" s="25" t="s">
        <v>93</v>
      </c>
      <c r="P55" s="25"/>
      <c r="Q55" s="27">
        <v>-238.54</v>
      </c>
      <c r="R55" s="25"/>
      <c r="S55" s="27">
        <f t="shared" si="1"/>
        <v>38185.25</v>
      </c>
    </row>
    <row r="56" spans="1:19" x14ac:dyDescent="0.25">
      <c r="A56" s="25"/>
      <c r="B56" s="25"/>
      <c r="C56" s="25"/>
      <c r="D56" s="25"/>
      <c r="E56" s="25" t="s">
        <v>105</v>
      </c>
      <c r="F56" s="25"/>
      <c r="G56" s="26">
        <v>42327</v>
      </c>
      <c r="H56" s="25"/>
      <c r="I56" s="25" t="s">
        <v>667</v>
      </c>
      <c r="J56" s="25"/>
      <c r="K56" s="25" t="s">
        <v>631</v>
      </c>
      <c r="L56" s="25"/>
      <c r="M56" s="25" t="s">
        <v>750</v>
      </c>
      <c r="N56" s="25"/>
      <c r="O56" s="25" t="s">
        <v>39</v>
      </c>
      <c r="P56" s="25"/>
      <c r="Q56" s="27">
        <v>1000</v>
      </c>
      <c r="R56" s="25"/>
      <c r="S56" s="27">
        <f t="shared" si="1"/>
        <v>39185.25</v>
      </c>
    </row>
    <row r="57" spans="1:19" x14ac:dyDescent="0.25">
      <c r="A57" s="25"/>
      <c r="B57" s="25"/>
      <c r="C57" s="25"/>
      <c r="D57" s="25"/>
      <c r="E57" s="25" t="s">
        <v>106</v>
      </c>
      <c r="F57" s="25"/>
      <c r="G57" s="26">
        <v>42328</v>
      </c>
      <c r="H57" s="25"/>
      <c r="I57" s="25"/>
      <c r="J57" s="25"/>
      <c r="K57" s="25" t="s">
        <v>151</v>
      </c>
      <c r="L57" s="25"/>
      <c r="M57" s="25" t="s">
        <v>751</v>
      </c>
      <c r="N57" s="25"/>
      <c r="O57" s="25" t="s">
        <v>93</v>
      </c>
      <c r="P57" s="25"/>
      <c r="Q57" s="27">
        <v>500</v>
      </c>
      <c r="R57" s="25"/>
      <c r="S57" s="27">
        <f t="shared" si="1"/>
        <v>39685.25</v>
      </c>
    </row>
    <row r="58" spans="1:19" x14ac:dyDescent="0.25">
      <c r="A58" s="25"/>
      <c r="B58" s="25"/>
      <c r="C58" s="25"/>
      <c r="D58" s="25"/>
      <c r="E58" s="25" t="s">
        <v>104</v>
      </c>
      <c r="F58" s="25"/>
      <c r="G58" s="26">
        <v>42328</v>
      </c>
      <c r="H58" s="25"/>
      <c r="I58" s="25"/>
      <c r="J58" s="25"/>
      <c r="K58" s="25" t="s">
        <v>126</v>
      </c>
      <c r="L58" s="25"/>
      <c r="M58" s="25" t="s">
        <v>266</v>
      </c>
      <c r="N58" s="25"/>
      <c r="O58" s="25" t="s">
        <v>97</v>
      </c>
      <c r="P58" s="25"/>
      <c r="Q58" s="27">
        <v>-16.809999999999999</v>
      </c>
      <c r="R58" s="25"/>
      <c r="S58" s="27">
        <f t="shared" si="1"/>
        <v>39668.44</v>
      </c>
    </row>
    <row r="59" spans="1:19" x14ac:dyDescent="0.25">
      <c r="A59" s="25"/>
      <c r="B59" s="25"/>
      <c r="C59" s="25"/>
      <c r="D59" s="25"/>
      <c r="E59" s="25" t="s">
        <v>104</v>
      </c>
      <c r="F59" s="25"/>
      <c r="G59" s="26">
        <v>42328</v>
      </c>
      <c r="H59" s="25"/>
      <c r="I59" s="25"/>
      <c r="J59" s="25"/>
      <c r="K59" s="25" t="s">
        <v>679</v>
      </c>
      <c r="L59" s="25"/>
      <c r="M59" s="25" t="s">
        <v>748</v>
      </c>
      <c r="N59" s="25"/>
      <c r="O59" s="25" t="s">
        <v>93</v>
      </c>
      <c r="P59" s="25"/>
      <c r="Q59" s="27">
        <v>-2500</v>
      </c>
      <c r="R59" s="25"/>
      <c r="S59" s="27">
        <f t="shared" si="1"/>
        <v>37168.44</v>
      </c>
    </row>
    <row r="60" spans="1:19" x14ac:dyDescent="0.25">
      <c r="A60" s="25"/>
      <c r="B60" s="25"/>
      <c r="C60" s="25"/>
      <c r="D60" s="25"/>
      <c r="E60" s="25" t="s">
        <v>104</v>
      </c>
      <c r="F60" s="25"/>
      <c r="G60" s="26">
        <v>42328</v>
      </c>
      <c r="H60" s="25"/>
      <c r="I60" s="25"/>
      <c r="J60" s="25"/>
      <c r="K60" s="25" t="s">
        <v>137</v>
      </c>
      <c r="L60" s="25"/>
      <c r="M60" s="25" t="s">
        <v>181</v>
      </c>
      <c r="N60" s="25"/>
      <c r="O60" s="25" t="s">
        <v>93</v>
      </c>
      <c r="P60" s="25"/>
      <c r="Q60" s="27">
        <v>-560.53</v>
      </c>
      <c r="R60" s="25"/>
      <c r="S60" s="27">
        <f t="shared" si="1"/>
        <v>36607.910000000003</v>
      </c>
    </row>
    <row r="61" spans="1:19" x14ac:dyDescent="0.25">
      <c r="A61" s="25"/>
      <c r="B61" s="25"/>
      <c r="C61" s="25"/>
      <c r="D61" s="25"/>
      <c r="E61" s="25" t="s">
        <v>104</v>
      </c>
      <c r="F61" s="25"/>
      <c r="G61" s="26">
        <v>42331</v>
      </c>
      <c r="H61" s="25"/>
      <c r="I61" s="25"/>
      <c r="J61" s="25"/>
      <c r="K61" s="25" t="s">
        <v>126</v>
      </c>
      <c r="L61" s="25"/>
      <c r="M61" s="25" t="s">
        <v>752</v>
      </c>
      <c r="N61" s="25"/>
      <c r="O61" s="25" t="s">
        <v>97</v>
      </c>
      <c r="P61" s="25"/>
      <c r="Q61" s="27">
        <v>-11.2</v>
      </c>
      <c r="R61" s="25"/>
      <c r="S61" s="27">
        <f t="shared" si="1"/>
        <v>36596.71</v>
      </c>
    </row>
    <row r="62" spans="1:19" x14ac:dyDescent="0.25">
      <c r="A62" s="25"/>
      <c r="B62" s="25"/>
      <c r="C62" s="25"/>
      <c r="D62" s="25"/>
      <c r="E62" s="25" t="s">
        <v>104</v>
      </c>
      <c r="F62" s="25"/>
      <c r="G62" s="26">
        <v>42331</v>
      </c>
      <c r="H62" s="25"/>
      <c r="I62" s="25"/>
      <c r="J62" s="25"/>
      <c r="K62" s="25" t="s">
        <v>142</v>
      </c>
      <c r="L62" s="25"/>
      <c r="M62" s="25" t="s">
        <v>186</v>
      </c>
      <c r="N62" s="25"/>
      <c r="O62" s="25" t="s">
        <v>76</v>
      </c>
      <c r="P62" s="25"/>
      <c r="Q62" s="27">
        <v>-450</v>
      </c>
      <c r="R62" s="25"/>
      <c r="S62" s="27">
        <f t="shared" si="1"/>
        <v>36146.71</v>
      </c>
    </row>
    <row r="63" spans="1:19" x14ac:dyDescent="0.25">
      <c r="A63" s="25"/>
      <c r="B63" s="25"/>
      <c r="C63" s="25"/>
      <c r="D63" s="25"/>
      <c r="E63" s="25" t="s">
        <v>104</v>
      </c>
      <c r="F63" s="25"/>
      <c r="G63" s="26">
        <v>42331</v>
      </c>
      <c r="H63" s="25"/>
      <c r="I63" s="25"/>
      <c r="J63" s="25"/>
      <c r="K63" s="25" t="s">
        <v>137</v>
      </c>
      <c r="L63" s="25"/>
      <c r="M63" s="25" t="s">
        <v>181</v>
      </c>
      <c r="N63" s="25"/>
      <c r="O63" s="25" t="s">
        <v>93</v>
      </c>
      <c r="P63" s="25"/>
      <c r="Q63" s="27">
        <v>-373.46</v>
      </c>
      <c r="R63" s="25"/>
      <c r="S63" s="27">
        <f t="shared" si="1"/>
        <v>35773.25</v>
      </c>
    </row>
    <row r="64" spans="1:19" x14ac:dyDescent="0.25">
      <c r="A64" s="25"/>
      <c r="B64" s="25"/>
      <c r="C64" s="25"/>
      <c r="D64" s="25"/>
      <c r="E64" s="25" t="s">
        <v>104</v>
      </c>
      <c r="F64" s="25"/>
      <c r="G64" s="26">
        <v>42331</v>
      </c>
      <c r="H64" s="25"/>
      <c r="I64" s="25"/>
      <c r="J64" s="25"/>
      <c r="K64" s="25" t="s">
        <v>143</v>
      </c>
      <c r="L64" s="25"/>
      <c r="M64" s="25" t="s">
        <v>187</v>
      </c>
      <c r="N64" s="25"/>
      <c r="O64" s="25" t="s">
        <v>87</v>
      </c>
      <c r="P64" s="25"/>
      <c r="Q64" s="27">
        <v>-55</v>
      </c>
      <c r="R64" s="25"/>
      <c r="S64" s="27">
        <f t="shared" si="1"/>
        <v>35718.25</v>
      </c>
    </row>
    <row r="65" spans="1:19" x14ac:dyDescent="0.25">
      <c r="A65" s="25"/>
      <c r="B65" s="25"/>
      <c r="C65" s="25"/>
      <c r="D65" s="25"/>
      <c r="E65" s="25" t="s">
        <v>105</v>
      </c>
      <c r="F65" s="25"/>
      <c r="G65" s="26">
        <v>42331</v>
      </c>
      <c r="H65" s="25"/>
      <c r="I65" s="25" t="s">
        <v>668</v>
      </c>
      <c r="J65" s="25"/>
      <c r="K65" s="25" t="s">
        <v>154</v>
      </c>
      <c r="L65" s="25"/>
      <c r="M65" s="25" t="s">
        <v>753</v>
      </c>
      <c r="N65" s="25"/>
      <c r="O65" s="25" t="s">
        <v>39</v>
      </c>
      <c r="P65" s="25"/>
      <c r="Q65" s="27">
        <v>390</v>
      </c>
      <c r="R65" s="25"/>
      <c r="S65" s="27">
        <f t="shared" si="1"/>
        <v>36108.25</v>
      </c>
    </row>
    <row r="66" spans="1:19" x14ac:dyDescent="0.25">
      <c r="A66" s="25"/>
      <c r="B66" s="25"/>
      <c r="C66" s="25"/>
      <c r="D66" s="25"/>
      <c r="E66" s="25" t="s">
        <v>104</v>
      </c>
      <c r="F66" s="25"/>
      <c r="G66" s="26">
        <v>42332</v>
      </c>
      <c r="H66" s="25"/>
      <c r="I66" s="25"/>
      <c r="J66" s="25"/>
      <c r="K66" s="25" t="s">
        <v>126</v>
      </c>
      <c r="L66" s="25"/>
      <c r="M66" s="25" t="s">
        <v>752</v>
      </c>
      <c r="N66" s="25"/>
      <c r="O66" s="25" t="s">
        <v>97</v>
      </c>
      <c r="P66" s="25"/>
      <c r="Q66" s="27">
        <v>-2.11</v>
      </c>
      <c r="R66" s="25"/>
      <c r="S66" s="27">
        <f t="shared" si="1"/>
        <v>36106.14</v>
      </c>
    </row>
    <row r="67" spans="1:19" x14ac:dyDescent="0.25">
      <c r="A67" s="25"/>
      <c r="B67" s="25"/>
      <c r="C67" s="25"/>
      <c r="D67" s="25"/>
      <c r="E67" s="25" t="s">
        <v>104</v>
      </c>
      <c r="F67" s="25"/>
      <c r="G67" s="26">
        <v>42332</v>
      </c>
      <c r="H67" s="25"/>
      <c r="I67" s="25"/>
      <c r="J67" s="25"/>
      <c r="K67" s="25" t="s">
        <v>675</v>
      </c>
      <c r="L67" s="25"/>
      <c r="M67" s="25" t="s">
        <v>754</v>
      </c>
      <c r="N67" s="25"/>
      <c r="O67" s="25" t="s">
        <v>93</v>
      </c>
      <c r="P67" s="25"/>
      <c r="Q67" s="27">
        <v>-70.489999999999995</v>
      </c>
      <c r="R67" s="25"/>
      <c r="S67" s="27">
        <f t="shared" ref="S67:S77" si="2">ROUND(S66+Q67,5)</f>
        <v>36035.65</v>
      </c>
    </row>
    <row r="68" spans="1:19" x14ac:dyDescent="0.25">
      <c r="A68" s="25"/>
      <c r="B68" s="25"/>
      <c r="C68" s="25"/>
      <c r="D68" s="25"/>
      <c r="E68" s="25" t="s">
        <v>105</v>
      </c>
      <c r="F68" s="25"/>
      <c r="G68" s="26">
        <v>42333</v>
      </c>
      <c r="H68" s="25"/>
      <c r="I68" s="25" t="s">
        <v>225</v>
      </c>
      <c r="J68" s="25"/>
      <c r="K68" s="25" t="s">
        <v>318</v>
      </c>
      <c r="L68" s="25"/>
      <c r="M68" s="25" t="s">
        <v>562</v>
      </c>
      <c r="N68" s="25"/>
      <c r="O68" s="25" t="s">
        <v>39</v>
      </c>
      <c r="P68" s="25"/>
      <c r="Q68" s="27">
        <v>975</v>
      </c>
      <c r="R68" s="25"/>
      <c r="S68" s="27">
        <f t="shared" si="2"/>
        <v>37010.65</v>
      </c>
    </row>
    <row r="69" spans="1:19" x14ac:dyDescent="0.25">
      <c r="A69" s="25"/>
      <c r="B69" s="25"/>
      <c r="C69" s="25"/>
      <c r="D69" s="25"/>
      <c r="E69" s="25" t="s">
        <v>104</v>
      </c>
      <c r="F69" s="25"/>
      <c r="G69" s="26">
        <v>42333</v>
      </c>
      <c r="H69" s="25"/>
      <c r="I69" s="25"/>
      <c r="J69" s="25"/>
      <c r="K69" s="25" t="s">
        <v>303</v>
      </c>
      <c r="L69" s="25"/>
      <c r="M69" s="25" t="s">
        <v>755</v>
      </c>
      <c r="N69" s="25"/>
      <c r="O69" s="25" t="s">
        <v>93</v>
      </c>
      <c r="P69" s="25"/>
      <c r="Q69" s="27">
        <v>-115.18</v>
      </c>
      <c r="R69" s="25"/>
      <c r="S69" s="27">
        <f t="shared" si="2"/>
        <v>36895.47</v>
      </c>
    </row>
    <row r="70" spans="1:19" x14ac:dyDescent="0.25">
      <c r="A70" s="25"/>
      <c r="B70" s="25"/>
      <c r="C70" s="25"/>
      <c r="D70" s="25"/>
      <c r="E70" s="25" t="s">
        <v>104</v>
      </c>
      <c r="F70" s="25"/>
      <c r="G70" s="26">
        <v>42333</v>
      </c>
      <c r="H70" s="25"/>
      <c r="I70" s="25"/>
      <c r="J70" s="25"/>
      <c r="K70" s="25" t="s">
        <v>126</v>
      </c>
      <c r="L70" s="25"/>
      <c r="M70" s="25" t="s">
        <v>756</v>
      </c>
      <c r="N70" s="25"/>
      <c r="O70" s="25" t="s">
        <v>97</v>
      </c>
      <c r="P70" s="25"/>
      <c r="Q70" s="27">
        <v>-5</v>
      </c>
      <c r="R70" s="25"/>
      <c r="S70" s="27">
        <f t="shared" si="2"/>
        <v>36890.47</v>
      </c>
    </row>
    <row r="71" spans="1:19" x14ac:dyDescent="0.25">
      <c r="A71" s="25"/>
      <c r="B71" s="25"/>
      <c r="C71" s="25"/>
      <c r="D71" s="25"/>
      <c r="E71" s="25" t="s">
        <v>104</v>
      </c>
      <c r="F71" s="25"/>
      <c r="G71" s="26">
        <v>42333</v>
      </c>
      <c r="H71" s="25"/>
      <c r="I71" s="25"/>
      <c r="J71" s="25"/>
      <c r="K71" s="25" t="s">
        <v>507</v>
      </c>
      <c r="L71" s="25"/>
      <c r="M71" s="25" t="s">
        <v>558</v>
      </c>
      <c r="N71" s="25"/>
      <c r="O71" s="25" t="s">
        <v>82</v>
      </c>
      <c r="P71" s="25"/>
      <c r="Q71" s="27">
        <v>-873.67</v>
      </c>
      <c r="R71" s="25"/>
      <c r="S71" s="27">
        <f t="shared" si="2"/>
        <v>36016.800000000003</v>
      </c>
    </row>
    <row r="72" spans="1:19" x14ac:dyDescent="0.25">
      <c r="A72" s="25"/>
      <c r="B72" s="25"/>
      <c r="C72" s="25"/>
      <c r="D72" s="25"/>
      <c r="E72" s="25" t="s">
        <v>104</v>
      </c>
      <c r="F72" s="25"/>
      <c r="G72" s="26">
        <v>42335</v>
      </c>
      <c r="H72" s="25"/>
      <c r="I72" s="25"/>
      <c r="J72" s="25"/>
      <c r="K72" s="25" t="s">
        <v>126</v>
      </c>
      <c r="L72" s="25"/>
      <c r="M72" s="25" t="s">
        <v>752</v>
      </c>
      <c r="N72" s="25"/>
      <c r="O72" s="25" t="s">
        <v>97</v>
      </c>
      <c r="P72" s="25"/>
      <c r="Q72" s="27">
        <v>-9.15</v>
      </c>
      <c r="R72" s="25"/>
      <c r="S72" s="27">
        <f t="shared" si="2"/>
        <v>36007.65</v>
      </c>
    </row>
    <row r="73" spans="1:19" x14ac:dyDescent="0.25">
      <c r="A73" s="25"/>
      <c r="B73" s="25"/>
      <c r="C73" s="25"/>
      <c r="D73" s="25"/>
      <c r="E73" s="25" t="s">
        <v>104</v>
      </c>
      <c r="F73" s="25"/>
      <c r="G73" s="26">
        <v>42335</v>
      </c>
      <c r="H73" s="25"/>
      <c r="I73" s="25"/>
      <c r="J73" s="25"/>
      <c r="K73" s="25" t="s">
        <v>126</v>
      </c>
      <c r="L73" s="25"/>
      <c r="M73" s="25" t="s">
        <v>752</v>
      </c>
      <c r="N73" s="25"/>
      <c r="O73" s="25" t="s">
        <v>97</v>
      </c>
      <c r="P73" s="25"/>
      <c r="Q73" s="27">
        <v>-2.68</v>
      </c>
      <c r="R73" s="25"/>
      <c r="S73" s="27">
        <f t="shared" si="2"/>
        <v>36004.97</v>
      </c>
    </row>
    <row r="74" spans="1:19" x14ac:dyDescent="0.25">
      <c r="A74" s="25"/>
      <c r="B74" s="25"/>
      <c r="C74" s="25"/>
      <c r="D74" s="25"/>
      <c r="E74" s="25" t="s">
        <v>104</v>
      </c>
      <c r="F74" s="25"/>
      <c r="G74" s="26">
        <v>42335</v>
      </c>
      <c r="H74" s="25"/>
      <c r="I74" s="25"/>
      <c r="J74" s="25"/>
      <c r="K74" s="25" t="s">
        <v>137</v>
      </c>
      <c r="L74" s="25"/>
      <c r="M74" s="25" t="s">
        <v>181</v>
      </c>
      <c r="N74" s="25"/>
      <c r="O74" s="25" t="s">
        <v>93</v>
      </c>
      <c r="P74" s="25"/>
      <c r="Q74" s="27">
        <v>-305.20999999999998</v>
      </c>
      <c r="R74" s="25"/>
      <c r="S74" s="27">
        <f t="shared" si="2"/>
        <v>35699.760000000002</v>
      </c>
    </row>
    <row r="75" spans="1:19" x14ac:dyDescent="0.25">
      <c r="A75" s="25"/>
      <c r="B75" s="25"/>
      <c r="C75" s="25"/>
      <c r="D75" s="25"/>
      <c r="E75" s="25" t="s">
        <v>104</v>
      </c>
      <c r="F75" s="25"/>
      <c r="G75" s="26">
        <v>42335</v>
      </c>
      <c r="H75" s="25"/>
      <c r="I75" s="25"/>
      <c r="J75" s="25"/>
      <c r="K75" s="25" t="s">
        <v>681</v>
      </c>
      <c r="L75" s="25"/>
      <c r="M75" s="25" t="s">
        <v>757</v>
      </c>
      <c r="N75" s="25"/>
      <c r="O75" s="25" t="s">
        <v>93</v>
      </c>
      <c r="P75" s="25"/>
      <c r="Q75" s="27">
        <v>-89.47</v>
      </c>
      <c r="R75" s="25"/>
      <c r="S75" s="27">
        <f t="shared" si="2"/>
        <v>35610.29</v>
      </c>
    </row>
    <row r="76" spans="1:19" x14ac:dyDescent="0.25">
      <c r="A76" s="25"/>
      <c r="B76" s="25"/>
      <c r="C76" s="25"/>
      <c r="D76" s="25"/>
      <c r="E76" s="25" t="s">
        <v>104</v>
      </c>
      <c r="F76" s="25"/>
      <c r="G76" s="26">
        <v>42338</v>
      </c>
      <c r="H76" s="25"/>
      <c r="I76" s="25"/>
      <c r="J76" s="25"/>
      <c r="K76" s="25" t="s">
        <v>126</v>
      </c>
      <c r="L76" s="25"/>
      <c r="M76" s="25" t="s">
        <v>752</v>
      </c>
      <c r="N76" s="25"/>
      <c r="O76" s="25" t="s">
        <v>97</v>
      </c>
      <c r="P76" s="25"/>
      <c r="Q76" s="27">
        <v>-1.89</v>
      </c>
      <c r="R76" s="25"/>
      <c r="S76" s="27">
        <f t="shared" si="2"/>
        <v>35608.400000000001</v>
      </c>
    </row>
    <row r="77" spans="1:19" ht="15.75" thickBot="1" x14ac:dyDescent="0.3">
      <c r="A77" s="25"/>
      <c r="B77" s="25"/>
      <c r="C77" s="25"/>
      <c r="D77" s="25"/>
      <c r="E77" s="25" t="s">
        <v>104</v>
      </c>
      <c r="F77" s="25"/>
      <c r="G77" s="26">
        <v>42338</v>
      </c>
      <c r="H77" s="25"/>
      <c r="I77" s="25"/>
      <c r="J77" s="25"/>
      <c r="K77" s="25" t="s">
        <v>682</v>
      </c>
      <c r="L77" s="25"/>
      <c r="M77" s="25" t="s">
        <v>758</v>
      </c>
      <c r="N77" s="25"/>
      <c r="O77" s="25" t="s">
        <v>93</v>
      </c>
      <c r="P77" s="25"/>
      <c r="Q77" s="28">
        <v>-63.15</v>
      </c>
      <c r="R77" s="25"/>
      <c r="S77" s="28">
        <f t="shared" si="2"/>
        <v>35545.25</v>
      </c>
    </row>
    <row r="78" spans="1:19" x14ac:dyDescent="0.25">
      <c r="A78" s="25"/>
      <c r="B78" s="25" t="s">
        <v>34</v>
      </c>
      <c r="C78" s="25"/>
      <c r="D78" s="25"/>
      <c r="E78" s="25"/>
      <c r="F78" s="25"/>
      <c r="G78" s="26"/>
      <c r="H78" s="25"/>
      <c r="I78" s="25"/>
      <c r="J78" s="25"/>
      <c r="K78" s="25"/>
      <c r="L78" s="25"/>
      <c r="M78" s="25"/>
      <c r="N78" s="25"/>
      <c r="O78" s="25"/>
      <c r="P78" s="25"/>
      <c r="Q78" s="27">
        <f>ROUND(SUM(Q2:Q77),5)</f>
        <v>-46319.38</v>
      </c>
      <c r="R78" s="25"/>
      <c r="S78" s="27">
        <f>S77</f>
        <v>35545.25</v>
      </c>
    </row>
    <row r="79" spans="1:19" ht="30" customHeight="1" x14ac:dyDescent="0.25">
      <c r="A79" s="22"/>
      <c r="B79" s="22" t="s">
        <v>35</v>
      </c>
      <c r="C79" s="22"/>
      <c r="D79" s="22"/>
      <c r="E79" s="22"/>
      <c r="F79" s="22"/>
      <c r="G79" s="24"/>
      <c r="H79" s="22"/>
      <c r="I79" s="22"/>
      <c r="J79" s="22"/>
      <c r="K79" s="22"/>
      <c r="L79" s="22"/>
      <c r="M79" s="22"/>
      <c r="N79" s="22"/>
      <c r="O79" s="22"/>
      <c r="P79" s="22"/>
      <c r="Q79" s="23"/>
      <c r="R79" s="22"/>
      <c r="S79" s="23">
        <v>401.67</v>
      </c>
    </row>
    <row r="80" spans="1:19" x14ac:dyDescent="0.25">
      <c r="A80" s="25"/>
      <c r="B80" s="25" t="s">
        <v>36</v>
      </c>
      <c r="C80" s="25"/>
      <c r="D80" s="25"/>
      <c r="E80" s="25"/>
      <c r="F80" s="25"/>
      <c r="G80" s="26"/>
      <c r="H80" s="25"/>
      <c r="I80" s="25"/>
      <c r="J80" s="25"/>
      <c r="K80" s="25"/>
      <c r="L80" s="25"/>
      <c r="M80" s="25"/>
      <c r="N80" s="25"/>
      <c r="O80" s="25"/>
      <c r="P80" s="25"/>
      <c r="Q80" s="27"/>
      <c r="R80" s="25"/>
      <c r="S80" s="27">
        <f>S79</f>
        <v>401.67</v>
      </c>
    </row>
    <row r="81" spans="1:19" ht="30" customHeight="1" x14ac:dyDescent="0.25">
      <c r="A81" s="22"/>
      <c r="B81" s="22" t="s">
        <v>37</v>
      </c>
      <c r="C81" s="22"/>
      <c r="D81" s="22"/>
      <c r="E81" s="22"/>
      <c r="F81" s="22"/>
      <c r="G81" s="24"/>
      <c r="H81" s="22"/>
      <c r="I81" s="22"/>
      <c r="J81" s="22"/>
      <c r="K81" s="22"/>
      <c r="L81" s="22"/>
      <c r="M81" s="22"/>
      <c r="N81" s="22"/>
      <c r="O81" s="22"/>
      <c r="P81" s="22"/>
      <c r="Q81" s="23"/>
      <c r="R81" s="22"/>
      <c r="S81" s="23">
        <v>3706.09</v>
      </c>
    </row>
    <row r="82" spans="1:19" x14ac:dyDescent="0.25">
      <c r="A82" s="25"/>
      <c r="B82" s="25"/>
      <c r="C82" s="25"/>
      <c r="D82" s="25"/>
      <c r="E82" s="25" t="s">
        <v>106</v>
      </c>
      <c r="F82" s="25"/>
      <c r="G82" s="26">
        <v>42309</v>
      </c>
      <c r="H82" s="25"/>
      <c r="I82" s="25"/>
      <c r="J82" s="25"/>
      <c r="K82" s="25" t="s">
        <v>683</v>
      </c>
      <c r="L82" s="25"/>
      <c r="M82" s="25" t="s">
        <v>660</v>
      </c>
      <c r="N82" s="25"/>
      <c r="O82" s="25" t="s">
        <v>212</v>
      </c>
      <c r="P82" s="25"/>
      <c r="Q82" s="27">
        <v>33.68</v>
      </c>
      <c r="R82" s="25"/>
      <c r="S82" s="27">
        <f t="shared" ref="S82:S125" si="3">ROUND(S81+Q82,5)</f>
        <v>3739.77</v>
      </c>
    </row>
    <row r="83" spans="1:19" x14ac:dyDescent="0.25">
      <c r="A83" s="25"/>
      <c r="B83" s="25"/>
      <c r="C83" s="25"/>
      <c r="D83" s="25"/>
      <c r="E83" s="25" t="s">
        <v>104</v>
      </c>
      <c r="F83" s="25"/>
      <c r="G83" s="26">
        <v>42309</v>
      </c>
      <c r="H83" s="25"/>
      <c r="I83" s="25"/>
      <c r="J83" s="25"/>
      <c r="K83" s="25" t="s">
        <v>242</v>
      </c>
      <c r="L83" s="25"/>
      <c r="M83" s="25" t="s">
        <v>268</v>
      </c>
      <c r="N83" s="25"/>
      <c r="O83" s="25" t="s">
        <v>97</v>
      </c>
      <c r="P83" s="25"/>
      <c r="Q83" s="27">
        <v>-30</v>
      </c>
      <c r="R83" s="25"/>
      <c r="S83" s="27">
        <f t="shared" si="3"/>
        <v>3709.77</v>
      </c>
    </row>
    <row r="84" spans="1:19" x14ac:dyDescent="0.25">
      <c r="A84" s="25"/>
      <c r="B84" s="25"/>
      <c r="C84" s="25"/>
      <c r="D84" s="25"/>
      <c r="E84" s="25" t="s">
        <v>106</v>
      </c>
      <c r="F84" s="25"/>
      <c r="G84" s="26">
        <v>42309</v>
      </c>
      <c r="H84" s="25"/>
      <c r="I84" s="25"/>
      <c r="J84" s="25"/>
      <c r="K84" s="25" t="s">
        <v>684</v>
      </c>
      <c r="L84" s="25"/>
      <c r="M84" s="25" t="s">
        <v>660</v>
      </c>
      <c r="N84" s="25"/>
      <c r="O84" s="25" t="s">
        <v>212</v>
      </c>
      <c r="P84" s="25"/>
      <c r="Q84" s="27">
        <v>33.68</v>
      </c>
      <c r="R84" s="25"/>
      <c r="S84" s="27">
        <f t="shared" si="3"/>
        <v>3743.45</v>
      </c>
    </row>
    <row r="85" spans="1:19" x14ac:dyDescent="0.25">
      <c r="A85" s="25"/>
      <c r="B85" s="25"/>
      <c r="C85" s="25"/>
      <c r="D85" s="25"/>
      <c r="E85" s="25" t="s">
        <v>106</v>
      </c>
      <c r="F85" s="25"/>
      <c r="G85" s="26">
        <v>42309</v>
      </c>
      <c r="H85" s="25"/>
      <c r="I85" s="25"/>
      <c r="J85" s="25"/>
      <c r="K85" s="25" t="s">
        <v>685</v>
      </c>
      <c r="L85" s="25"/>
      <c r="M85" s="25" t="s">
        <v>660</v>
      </c>
      <c r="N85" s="25"/>
      <c r="O85" s="25" t="s">
        <v>212</v>
      </c>
      <c r="P85" s="25"/>
      <c r="Q85" s="27">
        <v>33.68</v>
      </c>
      <c r="R85" s="25"/>
      <c r="S85" s="27">
        <f t="shared" si="3"/>
        <v>3777.13</v>
      </c>
    </row>
    <row r="86" spans="1:19" x14ac:dyDescent="0.25">
      <c r="A86" s="25"/>
      <c r="B86" s="25"/>
      <c r="C86" s="25"/>
      <c r="D86" s="25"/>
      <c r="E86" s="25" t="s">
        <v>106</v>
      </c>
      <c r="F86" s="25"/>
      <c r="G86" s="26">
        <v>42309</v>
      </c>
      <c r="H86" s="25"/>
      <c r="I86" s="25"/>
      <c r="J86" s="25"/>
      <c r="K86" s="25" t="s">
        <v>686</v>
      </c>
      <c r="L86" s="25"/>
      <c r="M86" s="25" t="s">
        <v>660</v>
      </c>
      <c r="N86" s="25"/>
      <c r="O86" s="25" t="s">
        <v>212</v>
      </c>
      <c r="P86" s="25"/>
      <c r="Q86" s="27">
        <v>33.68</v>
      </c>
      <c r="R86" s="25"/>
      <c r="S86" s="27">
        <f t="shared" si="3"/>
        <v>3810.81</v>
      </c>
    </row>
    <row r="87" spans="1:19" x14ac:dyDescent="0.25">
      <c r="A87" s="25"/>
      <c r="B87" s="25"/>
      <c r="C87" s="25"/>
      <c r="D87" s="25"/>
      <c r="E87" s="25" t="s">
        <v>106</v>
      </c>
      <c r="F87" s="25"/>
      <c r="G87" s="26">
        <v>42309</v>
      </c>
      <c r="H87" s="25"/>
      <c r="I87" s="25"/>
      <c r="J87" s="25"/>
      <c r="K87" s="25" t="s">
        <v>687</v>
      </c>
      <c r="L87" s="25"/>
      <c r="M87" s="25" t="s">
        <v>660</v>
      </c>
      <c r="N87" s="25"/>
      <c r="O87" s="25" t="s">
        <v>212</v>
      </c>
      <c r="P87" s="25"/>
      <c r="Q87" s="27">
        <v>33.68</v>
      </c>
      <c r="R87" s="25"/>
      <c r="S87" s="27">
        <f t="shared" si="3"/>
        <v>3844.49</v>
      </c>
    </row>
    <row r="88" spans="1:19" x14ac:dyDescent="0.25">
      <c r="A88" s="25"/>
      <c r="B88" s="25"/>
      <c r="C88" s="25"/>
      <c r="D88" s="25"/>
      <c r="E88" s="25" t="s">
        <v>106</v>
      </c>
      <c r="F88" s="25"/>
      <c r="G88" s="26">
        <v>42310</v>
      </c>
      <c r="H88" s="25"/>
      <c r="I88" s="25"/>
      <c r="J88" s="25"/>
      <c r="K88" s="25" t="s">
        <v>688</v>
      </c>
      <c r="L88" s="25"/>
      <c r="M88" s="25" t="s">
        <v>660</v>
      </c>
      <c r="N88" s="25"/>
      <c r="O88" s="25" t="s">
        <v>212</v>
      </c>
      <c r="P88" s="25"/>
      <c r="Q88" s="27">
        <v>33.68</v>
      </c>
      <c r="R88" s="25"/>
      <c r="S88" s="27">
        <f t="shared" si="3"/>
        <v>3878.17</v>
      </c>
    </row>
    <row r="89" spans="1:19" x14ac:dyDescent="0.25">
      <c r="A89" s="25"/>
      <c r="B89" s="25"/>
      <c r="C89" s="25"/>
      <c r="D89" s="25"/>
      <c r="E89" s="25" t="s">
        <v>106</v>
      </c>
      <c r="F89" s="25"/>
      <c r="G89" s="26">
        <v>42310</v>
      </c>
      <c r="H89" s="25"/>
      <c r="I89" s="25"/>
      <c r="J89" s="25"/>
      <c r="K89" s="25" t="s">
        <v>689</v>
      </c>
      <c r="L89" s="25"/>
      <c r="M89" s="25" t="s">
        <v>660</v>
      </c>
      <c r="N89" s="25"/>
      <c r="O89" s="25" t="s">
        <v>212</v>
      </c>
      <c r="P89" s="25"/>
      <c r="Q89" s="27">
        <v>33.68</v>
      </c>
      <c r="R89" s="25"/>
      <c r="S89" s="27">
        <f t="shared" si="3"/>
        <v>3911.85</v>
      </c>
    </row>
    <row r="90" spans="1:19" x14ac:dyDescent="0.25">
      <c r="A90" s="25"/>
      <c r="B90" s="25"/>
      <c r="C90" s="25"/>
      <c r="D90" s="25"/>
      <c r="E90" s="25" t="s">
        <v>106</v>
      </c>
      <c r="F90" s="25"/>
      <c r="G90" s="26">
        <v>42310</v>
      </c>
      <c r="H90" s="25"/>
      <c r="I90" s="25"/>
      <c r="J90" s="25"/>
      <c r="K90" s="25" t="s">
        <v>690</v>
      </c>
      <c r="L90" s="25"/>
      <c r="M90" s="25" t="s">
        <v>660</v>
      </c>
      <c r="N90" s="25"/>
      <c r="O90" s="25" t="s">
        <v>212</v>
      </c>
      <c r="P90" s="25"/>
      <c r="Q90" s="27">
        <v>33.68</v>
      </c>
      <c r="R90" s="25"/>
      <c r="S90" s="27">
        <f t="shared" si="3"/>
        <v>3945.53</v>
      </c>
    </row>
    <row r="91" spans="1:19" x14ac:dyDescent="0.25">
      <c r="A91" s="25"/>
      <c r="B91" s="25"/>
      <c r="C91" s="25"/>
      <c r="D91" s="25"/>
      <c r="E91" s="25" t="s">
        <v>106</v>
      </c>
      <c r="F91" s="25"/>
      <c r="G91" s="26">
        <v>42310</v>
      </c>
      <c r="H91" s="25"/>
      <c r="I91" s="25"/>
      <c r="J91" s="25"/>
      <c r="K91" s="25" t="s">
        <v>691</v>
      </c>
      <c r="L91" s="25"/>
      <c r="M91" s="25" t="s">
        <v>660</v>
      </c>
      <c r="N91" s="25"/>
      <c r="O91" s="25" t="s">
        <v>212</v>
      </c>
      <c r="P91" s="25"/>
      <c r="Q91" s="27">
        <v>33.68</v>
      </c>
      <c r="R91" s="25"/>
      <c r="S91" s="27">
        <f t="shared" si="3"/>
        <v>3979.21</v>
      </c>
    </row>
    <row r="92" spans="1:19" x14ac:dyDescent="0.25">
      <c r="A92" s="25"/>
      <c r="B92" s="25"/>
      <c r="C92" s="25"/>
      <c r="D92" s="25"/>
      <c r="E92" s="25" t="s">
        <v>106</v>
      </c>
      <c r="F92" s="25"/>
      <c r="G92" s="26">
        <v>42311</v>
      </c>
      <c r="H92" s="25"/>
      <c r="I92" s="25"/>
      <c r="J92" s="25"/>
      <c r="K92" s="25" t="s">
        <v>692</v>
      </c>
      <c r="L92" s="25"/>
      <c r="M92" s="25" t="s">
        <v>660</v>
      </c>
      <c r="N92" s="25"/>
      <c r="O92" s="25" t="s">
        <v>212</v>
      </c>
      <c r="P92" s="25"/>
      <c r="Q92" s="27">
        <v>33.68</v>
      </c>
      <c r="R92" s="25"/>
      <c r="S92" s="27">
        <f t="shared" si="3"/>
        <v>4012.89</v>
      </c>
    </row>
    <row r="93" spans="1:19" x14ac:dyDescent="0.25">
      <c r="A93" s="25"/>
      <c r="B93" s="25"/>
      <c r="C93" s="25"/>
      <c r="D93" s="25"/>
      <c r="E93" s="25" t="s">
        <v>106</v>
      </c>
      <c r="F93" s="25"/>
      <c r="G93" s="26">
        <v>42311</v>
      </c>
      <c r="H93" s="25"/>
      <c r="I93" s="25"/>
      <c r="J93" s="25"/>
      <c r="K93" s="25" t="s">
        <v>693</v>
      </c>
      <c r="L93" s="25"/>
      <c r="M93" s="25" t="s">
        <v>660</v>
      </c>
      <c r="N93" s="25"/>
      <c r="O93" s="25" t="s">
        <v>212</v>
      </c>
      <c r="P93" s="25"/>
      <c r="Q93" s="27">
        <v>33.68</v>
      </c>
      <c r="R93" s="25"/>
      <c r="S93" s="27">
        <f t="shared" si="3"/>
        <v>4046.57</v>
      </c>
    </row>
    <row r="94" spans="1:19" x14ac:dyDescent="0.25">
      <c r="A94" s="25"/>
      <c r="B94" s="25"/>
      <c r="C94" s="25"/>
      <c r="D94" s="25"/>
      <c r="E94" s="25" t="s">
        <v>106</v>
      </c>
      <c r="F94" s="25"/>
      <c r="G94" s="26">
        <v>42311</v>
      </c>
      <c r="H94" s="25"/>
      <c r="I94" s="25"/>
      <c r="J94" s="25"/>
      <c r="K94" s="25" t="s">
        <v>694</v>
      </c>
      <c r="L94" s="25"/>
      <c r="M94" s="25" t="s">
        <v>660</v>
      </c>
      <c r="N94" s="25"/>
      <c r="O94" s="25" t="s">
        <v>212</v>
      </c>
      <c r="P94" s="25"/>
      <c r="Q94" s="27">
        <v>33.770000000000003</v>
      </c>
      <c r="R94" s="25"/>
      <c r="S94" s="27">
        <f t="shared" si="3"/>
        <v>4080.34</v>
      </c>
    </row>
    <row r="95" spans="1:19" x14ac:dyDescent="0.25">
      <c r="A95" s="25"/>
      <c r="B95" s="25"/>
      <c r="C95" s="25"/>
      <c r="D95" s="25"/>
      <c r="E95" s="25" t="s">
        <v>106</v>
      </c>
      <c r="F95" s="25"/>
      <c r="G95" s="26">
        <v>42311</v>
      </c>
      <c r="H95" s="25"/>
      <c r="I95" s="25"/>
      <c r="J95" s="25"/>
      <c r="K95" s="25" t="s">
        <v>695</v>
      </c>
      <c r="L95" s="25"/>
      <c r="M95" s="25" t="s">
        <v>660</v>
      </c>
      <c r="N95" s="25"/>
      <c r="O95" s="25" t="s">
        <v>212</v>
      </c>
      <c r="P95" s="25"/>
      <c r="Q95" s="27">
        <v>33.68</v>
      </c>
      <c r="R95" s="25"/>
      <c r="S95" s="27">
        <f t="shared" si="3"/>
        <v>4114.0200000000004</v>
      </c>
    </row>
    <row r="96" spans="1:19" x14ac:dyDescent="0.25">
      <c r="A96" s="25"/>
      <c r="B96" s="25"/>
      <c r="C96" s="25"/>
      <c r="D96" s="25"/>
      <c r="E96" s="25" t="s">
        <v>106</v>
      </c>
      <c r="F96" s="25"/>
      <c r="G96" s="26">
        <v>42311</v>
      </c>
      <c r="H96" s="25"/>
      <c r="I96" s="25"/>
      <c r="J96" s="25"/>
      <c r="K96" s="25" t="s">
        <v>696</v>
      </c>
      <c r="L96" s="25"/>
      <c r="M96" s="25" t="s">
        <v>660</v>
      </c>
      <c r="N96" s="25"/>
      <c r="O96" s="25" t="s">
        <v>212</v>
      </c>
      <c r="P96" s="25"/>
      <c r="Q96" s="27">
        <v>33.770000000000003</v>
      </c>
      <c r="R96" s="25"/>
      <c r="S96" s="27">
        <f t="shared" si="3"/>
        <v>4147.79</v>
      </c>
    </row>
    <row r="97" spans="1:19" x14ac:dyDescent="0.25">
      <c r="A97" s="25"/>
      <c r="B97" s="25"/>
      <c r="C97" s="25"/>
      <c r="D97" s="25"/>
      <c r="E97" s="25" t="s">
        <v>106</v>
      </c>
      <c r="F97" s="25"/>
      <c r="G97" s="26">
        <v>42312</v>
      </c>
      <c r="H97" s="25"/>
      <c r="I97" s="25"/>
      <c r="J97" s="25"/>
      <c r="K97" s="25" t="s">
        <v>697</v>
      </c>
      <c r="L97" s="25"/>
      <c r="M97" s="25" t="s">
        <v>660</v>
      </c>
      <c r="N97" s="25"/>
      <c r="O97" s="25" t="s">
        <v>212</v>
      </c>
      <c r="P97" s="25"/>
      <c r="Q97" s="27">
        <v>33.68</v>
      </c>
      <c r="R97" s="25"/>
      <c r="S97" s="27">
        <f t="shared" si="3"/>
        <v>4181.47</v>
      </c>
    </row>
    <row r="98" spans="1:19" x14ac:dyDescent="0.25">
      <c r="A98" s="25"/>
      <c r="B98" s="25"/>
      <c r="C98" s="25"/>
      <c r="D98" s="25"/>
      <c r="E98" s="25" t="s">
        <v>106</v>
      </c>
      <c r="F98" s="25"/>
      <c r="G98" s="26">
        <v>42312</v>
      </c>
      <c r="H98" s="25"/>
      <c r="I98" s="25"/>
      <c r="J98" s="25"/>
      <c r="K98" s="25" t="s">
        <v>698</v>
      </c>
      <c r="L98" s="25"/>
      <c r="M98" s="25" t="s">
        <v>660</v>
      </c>
      <c r="N98" s="25"/>
      <c r="O98" s="25" t="s">
        <v>212</v>
      </c>
      <c r="P98" s="25"/>
      <c r="Q98" s="27">
        <v>33.68</v>
      </c>
      <c r="R98" s="25"/>
      <c r="S98" s="27">
        <f t="shared" si="3"/>
        <v>4215.1499999999996</v>
      </c>
    </row>
    <row r="99" spans="1:19" x14ac:dyDescent="0.25">
      <c r="A99" s="25"/>
      <c r="B99" s="25"/>
      <c r="C99" s="25"/>
      <c r="D99" s="25"/>
      <c r="E99" s="25" t="s">
        <v>106</v>
      </c>
      <c r="F99" s="25"/>
      <c r="G99" s="26">
        <v>42312</v>
      </c>
      <c r="H99" s="25"/>
      <c r="I99" s="25"/>
      <c r="J99" s="25"/>
      <c r="K99" s="25" t="s">
        <v>699</v>
      </c>
      <c r="L99" s="25"/>
      <c r="M99" s="25" t="s">
        <v>660</v>
      </c>
      <c r="N99" s="25"/>
      <c r="O99" s="25" t="s">
        <v>212</v>
      </c>
      <c r="P99" s="25"/>
      <c r="Q99" s="27">
        <v>33.68</v>
      </c>
      <c r="R99" s="25"/>
      <c r="S99" s="27">
        <f t="shared" si="3"/>
        <v>4248.83</v>
      </c>
    </row>
    <row r="100" spans="1:19" x14ac:dyDescent="0.25">
      <c r="A100" s="25"/>
      <c r="B100" s="25"/>
      <c r="C100" s="25"/>
      <c r="D100" s="25"/>
      <c r="E100" s="25" t="s">
        <v>106</v>
      </c>
      <c r="F100" s="25"/>
      <c r="G100" s="26">
        <v>42312</v>
      </c>
      <c r="H100" s="25"/>
      <c r="I100" s="25"/>
      <c r="J100" s="25"/>
      <c r="K100" s="25" t="s">
        <v>700</v>
      </c>
      <c r="L100" s="25"/>
      <c r="M100" s="25" t="s">
        <v>660</v>
      </c>
      <c r="N100" s="25"/>
      <c r="O100" s="25" t="s">
        <v>212</v>
      </c>
      <c r="P100" s="25"/>
      <c r="Q100" s="27">
        <v>33.68</v>
      </c>
      <c r="R100" s="25"/>
      <c r="S100" s="27">
        <f t="shared" si="3"/>
        <v>4282.51</v>
      </c>
    </row>
    <row r="101" spans="1:19" x14ac:dyDescent="0.25">
      <c r="A101" s="25"/>
      <c r="B101" s="25"/>
      <c r="C101" s="25"/>
      <c r="D101" s="25"/>
      <c r="E101" s="25" t="s">
        <v>106</v>
      </c>
      <c r="F101" s="25"/>
      <c r="G101" s="26">
        <v>42312</v>
      </c>
      <c r="H101" s="25"/>
      <c r="I101" s="25"/>
      <c r="J101" s="25"/>
      <c r="K101" s="25" t="s">
        <v>701</v>
      </c>
      <c r="L101" s="25"/>
      <c r="M101" s="25" t="s">
        <v>660</v>
      </c>
      <c r="N101" s="25"/>
      <c r="O101" s="25" t="s">
        <v>212</v>
      </c>
      <c r="P101" s="25"/>
      <c r="Q101" s="27">
        <v>33.68</v>
      </c>
      <c r="R101" s="25"/>
      <c r="S101" s="27">
        <f t="shared" si="3"/>
        <v>4316.1899999999996</v>
      </c>
    </row>
    <row r="102" spans="1:19" x14ac:dyDescent="0.25">
      <c r="A102" s="25"/>
      <c r="B102" s="25"/>
      <c r="C102" s="25"/>
      <c r="D102" s="25"/>
      <c r="E102" s="25" t="s">
        <v>106</v>
      </c>
      <c r="F102" s="25"/>
      <c r="G102" s="26">
        <v>42312</v>
      </c>
      <c r="H102" s="25"/>
      <c r="I102" s="25"/>
      <c r="J102" s="25"/>
      <c r="K102" s="25" t="s">
        <v>702</v>
      </c>
      <c r="L102" s="25"/>
      <c r="M102" s="25" t="s">
        <v>660</v>
      </c>
      <c r="N102" s="25"/>
      <c r="O102" s="25" t="s">
        <v>212</v>
      </c>
      <c r="P102" s="25"/>
      <c r="Q102" s="27">
        <v>33.770000000000003</v>
      </c>
      <c r="R102" s="25"/>
      <c r="S102" s="27">
        <f t="shared" si="3"/>
        <v>4349.96</v>
      </c>
    </row>
    <row r="103" spans="1:19" x14ac:dyDescent="0.25">
      <c r="A103" s="25"/>
      <c r="B103" s="25"/>
      <c r="C103" s="25"/>
      <c r="D103" s="25"/>
      <c r="E103" s="25" t="s">
        <v>106</v>
      </c>
      <c r="F103" s="25"/>
      <c r="G103" s="26">
        <v>42313</v>
      </c>
      <c r="H103" s="25"/>
      <c r="I103" s="25"/>
      <c r="J103" s="25"/>
      <c r="K103" s="25" t="s">
        <v>703</v>
      </c>
      <c r="L103" s="25"/>
      <c r="M103" s="25" t="s">
        <v>660</v>
      </c>
      <c r="N103" s="25"/>
      <c r="O103" s="25" t="s">
        <v>212</v>
      </c>
      <c r="P103" s="25"/>
      <c r="Q103" s="27">
        <v>33.68</v>
      </c>
      <c r="R103" s="25"/>
      <c r="S103" s="27">
        <f t="shared" si="3"/>
        <v>4383.6400000000003</v>
      </c>
    </row>
    <row r="104" spans="1:19" x14ac:dyDescent="0.25">
      <c r="A104" s="25"/>
      <c r="B104" s="25"/>
      <c r="C104" s="25"/>
      <c r="D104" s="25"/>
      <c r="E104" s="25" t="s">
        <v>106</v>
      </c>
      <c r="F104" s="25"/>
      <c r="G104" s="26">
        <v>42313</v>
      </c>
      <c r="H104" s="25"/>
      <c r="I104" s="25"/>
      <c r="J104" s="25"/>
      <c r="K104" s="25" t="s">
        <v>704</v>
      </c>
      <c r="L104" s="25"/>
      <c r="M104" s="25" t="s">
        <v>660</v>
      </c>
      <c r="N104" s="25"/>
      <c r="O104" s="25" t="s">
        <v>212</v>
      </c>
      <c r="P104" s="25"/>
      <c r="Q104" s="27">
        <v>33.33</v>
      </c>
      <c r="R104" s="25"/>
      <c r="S104" s="27">
        <f t="shared" si="3"/>
        <v>4416.97</v>
      </c>
    </row>
    <row r="105" spans="1:19" x14ac:dyDescent="0.25">
      <c r="A105" s="25"/>
      <c r="B105" s="25"/>
      <c r="C105" s="25"/>
      <c r="D105" s="25"/>
      <c r="E105" s="25" t="s">
        <v>106</v>
      </c>
      <c r="F105" s="25"/>
      <c r="G105" s="26">
        <v>42313</v>
      </c>
      <c r="H105" s="25"/>
      <c r="I105" s="25"/>
      <c r="J105" s="25"/>
      <c r="K105" s="25" t="s">
        <v>705</v>
      </c>
      <c r="L105" s="25"/>
      <c r="M105" s="25" t="s">
        <v>660</v>
      </c>
      <c r="N105" s="25"/>
      <c r="O105" s="25" t="s">
        <v>212</v>
      </c>
      <c r="P105" s="25"/>
      <c r="Q105" s="27">
        <v>33.68</v>
      </c>
      <c r="R105" s="25"/>
      <c r="S105" s="27">
        <f t="shared" si="3"/>
        <v>4450.6499999999996</v>
      </c>
    </row>
    <row r="106" spans="1:19" x14ac:dyDescent="0.25">
      <c r="A106" s="25"/>
      <c r="B106" s="25"/>
      <c r="C106" s="25"/>
      <c r="D106" s="25"/>
      <c r="E106" s="25" t="s">
        <v>106</v>
      </c>
      <c r="F106" s="25"/>
      <c r="G106" s="26">
        <v>42313</v>
      </c>
      <c r="H106" s="25"/>
      <c r="I106" s="25"/>
      <c r="J106" s="25"/>
      <c r="K106" s="25" t="s">
        <v>706</v>
      </c>
      <c r="L106" s="25"/>
      <c r="M106" s="25" t="s">
        <v>660</v>
      </c>
      <c r="N106" s="25"/>
      <c r="O106" s="25" t="s">
        <v>212</v>
      </c>
      <c r="P106" s="25"/>
      <c r="Q106" s="27">
        <v>33.68</v>
      </c>
      <c r="R106" s="25"/>
      <c r="S106" s="27">
        <f t="shared" si="3"/>
        <v>4484.33</v>
      </c>
    </row>
    <row r="107" spans="1:19" x14ac:dyDescent="0.25">
      <c r="A107" s="25"/>
      <c r="B107" s="25"/>
      <c r="C107" s="25"/>
      <c r="D107" s="25"/>
      <c r="E107" s="25" t="s">
        <v>106</v>
      </c>
      <c r="F107" s="25"/>
      <c r="G107" s="26">
        <v>42314</v>
      </c>
      <c r="H107" s="25"/>
      <c r="I107" s="25"/>
      <c r="J107" s="25"/>
      <c r="K107" s="25" t="s">
        <v>707</v>
      </c>
      <c r="L107" s="25"/>
      <c r="M107" s="25" t="s">
        <v>660</v>
      </c>
      <c r="N107" s="25"/>
      <c r="O107" s="25" t="s">
        <v>212</v>
      </c>
      <c r="P107" s="25"/>
      <c r="Q107" s="27">
        <v>33.68</v>
      </c>
      <c r="R107" s="25"/>
      <c r="S107" s="27">
        <f t="shared" si="3"/>
        <v>4518.01</v>
      </c>
    </row>
    <row r="108" spans="1:19" x14ac:dyDescent="0.25">
      <c r="A108" s="25"/>
      <c r="B108" s="25"/>
      <c r="C108" s="25"/>
      <c r="D108" s="25"/>
      <c r="E108" s="25" t="s">
        <v>106</v>
      </c>
      <c r="F108" s="25"/>
      <c r="G108" s="26">
        <v>42314</v>
      </c>
      <c r="H108" s="25"/>
      <c r="I108" s="25"/>
      <c r="J108" s="25"/>
      <c r="K108" s="25" t="s">
        <v>708</v>
      </c>
      <c r="L108" s="25"/>
      <c r="M108" s="25" t="s">
        <v>660</v>
      </c>
      <c r="N108" s="25"/>
      <c r="O108" s="25" t="s">
        <v>212</v>
      </c>
      <c r="P108" s="25"/>
      <c r="Q108" s="27">
        <v>33.68</v>
      </c>
      <c r="R108" s="25"/>
      <c r="S108" s="27">
        <f t="shared" si="3"/>
        <v>4551.6899999999996</v>
      </c>
    </row>
    <row r="109" spans="1:19" x14ac:dyDescent="0.25">
      <c r="A109" s="25"/>
      <c r="B109" s="25"/>
      <c r="C109" s="25"/>
      <c r="D109" s="25"/>
      <c r="E109" s="25" t="s">
        <v>106</v>
      </c>
      <c r="F109" s="25"/>
      <c r="G109" s="26">
        <v>42314</v>
      </c>
      <c r="H109" s="25"/>
      <c r="I109" s="25"/>
      <c r="J109" s="25"/>
      <c r="K109" s="25" t="s">
        <v>709</v>
      </c>
      <c r="L109" s="25"/>
      <c r="M109" s="25" t="s">
        <v>660</v>
      </c>
      <c r="N109" s="25"/>
      <c r="O109" s="25" t="s">
        <v>212</v>
      </c>
      <c r="P109" s="25"/>
      <c r="Q109" s="27">
        <v>33.68</v>
      </c>
      <c r="R109" s="25"/>
      <c r="S109" s="27">
        <f t="shared" si="3"/>
        <v>4585.37</v>
      </c>
    </row>
    <row r="110" spans="1:19" x14ac:dyDescent="0.25">
      <c r="A110" s="25"/>
      <c r="B110" s="25"/>
      <c r="C110" s="25"/>
      <c r="D110" s="25"/>
      <c r="E110" s="25" t="s">
        <v>106</v>
      </c>
      <c r="F110" s="25"/>
      <c r="G110" s="26">
        <v>42314</v>
      </c>
      <c r="H110" s="25"/>
      <c r="I110" s="25"/>
      <c r="J110" s="25"/>
      <c r="K110" s="25" t="s">
        <v>710</v>
      </c>
      <c r="L110" s="25"/>
      <c r="M110" s="25" t="s">
        <v>660</v>
      </c>
      <c r="N110" s="25"/>
      <c r="O110" s="25" t="s">
        <v>212</v>
      </c>
      <c r="P110" s="25"/>
      <c r="Q110" s="27">
        <v>33.68</v>
      </c>
      <c r="R110" s="25"/>
      <c r="S110" s="27">
        <f t="shared" si="3"/>
        <v>4619.05</v>
      </c>
    </row>
    <row r="111" spans="1:19" x14ac:dyDescent="0.25">
      <c r="A111" s="25"/>
      <c r="B111" s="25"/>
      <c r="C111" s="25"/>
      <c r="D111" s="25"/>
      <c r="E111" s="25" t="s">
        <v>106</v>
      </c>
      <c r="F111" s="25"/>
      <c r="G111" s="26">
        <v>42314</v>
      </c>
      <c r="H111" s="25"/>
      <c r="I111" s="25"/>
      <c r="J111" s="25"/>
      <c r="K111" s="25" t="s">
        <v>711</v>
      </c>
      <c r="L111" s="25"/>
      <c r="M111" s="25" t="s">
        <v>660</v>
      </c>
      <c r="N111" s="25"/>
      <c r="O111" s="25" t="s">
        <v>212</v>
      </c>
      <c r="P111" s="25"/>
      <c r="Q111" s="27">
        <v>33.770000000000003</v>
      </c>
      <c r="R111" s="25"/>
      <c r="S111" s="27">
        <f t="shared" si="3"/>
        <v>4652.82</v>
      </c>
    </row>
    <row r="112" spans="1:19" x14ac:dyDescent="0.25">
      <c r="A112" s="25"/>
      <c r="B112" s="25"/>
      <c r="C112" s="25"/>
      <c r="D112" s="25"/>
      <c r="E112" s="25" t="s">
        <v>106</v>
      </c>
      <c r="F112" s="25"/>
      <c r="G112" s="26">
        <v>42315</v>
      </c>
      <c r="H112" s="25"/>
      <c r="I112" s="25"/>
      <c r="J112" s="25"/>
      <c r="K112" s="25" t="s">
        <v>712</v>
      </c>
      <c r="L112" s="25"/>
      <c r="M112" s="25" t="s">
        <v>660</v>
      </c>
      <c r="N112" s="25"/>
      <c r="O112" s="25" t="s">
        <v>212</v>
      </c>
      <c r="P112" s="25"/>
      <c r="Q112" s="27">
        <v>33.68</v>
      </c>
      <c r="R112" s="25"/>
      <c r="S112" s="27">
        <f t="shared" si="3"/>
        <v>4686.5</v>
      </c>
    </row>
    <row r="113" spans="1:19" x14ac:dyDescent="0.25">
      <c r="A113" s="25"/>
      <c r="B113" s="25"/>
      <c r="C113" s="25"/>
      <c r="D113" s="25"/>
      <c r="E113" s="25" t="s">
        <v>106</v>
      </c>
      <c r="F113" s="25"/>
      <c r="G113" s="26">
        <v>42315</v>
      </c>
      <c r="H113" s="25"/>
      <c r="I113" s="25"/>
      <c r="J113" s="25"/>
      <c r="K113" s="25" t="s">
        <v>713</v>
      </c>
      <c r="L113" s="25"/>
      <c r="M113" s="25" t="s">
        <v>660</v>
      </c>
      <c r="N113" s="25"/>
      <c r="O113" s="25" t="s">
        <v>212</v>
      </c>
      <c r="P113" s="25"/>
      <c r="Q113" s="27">
        <v>33.770000000000003</v>
      </c>
      <c r="R113" s="25"/>
      <c r="S113" s="27">
        <f t="shared" si="3"/>
        <v>4720.2700000000004</v>
      </c>
    </row>
    <row r="114" spans="1:19" x14ac:dyDescent="0.25">
      <c r="A114" s="25"/>
      <c r="B114" s="25"/>
      <c r="C114" s="25"/>
      <c r="D114" s="25"/>
      <c r="E114" s="25" t="s">
        <v>106</v>
      </c>
      <c r="F114" s="25"/>
      <c r="G114" s="26">
        <v>42315</v>
      </c>
      <c r="H114" s="25"/>
      <c r="I114" s="25"/>
      <c r="J114" s="25"/>
      <c r="K114" s="25" t="s">
        <v>714</v>
      </c>
      <c r="L114" s="25"/>
      <c r="M114" s="25" t="s">
        <v>660</v>
      </c>
      <c r="N114" s="25"/>
      <c r="O114" s="25" t="s">
        <v>212</v>
      </c>
      <c r="P114" s="25"/>
      <c r="Q114" s="27">
        <v>33.68</v>
      </c>
      <c r="R114" s="25"/>
      <c r="S114" s="27">
        <f t="shared" si="3"/>
        <v>4753.95</v>
      </c>
    </row>
    <row r="115" spans="1:19" x14ac:dyDescent="0.25">
      <c r="A115" s="25"/>
      <c r="B115" s="25"/>
      <c r="C115" s="25"/>
      <c r="D115" s="25"/>
      <c r="E115" s="25" t="s">
        <v>106</v>
      </c>
      <c r="F115" s="25"/>
      <c r="G115" s="26">
        <v>42316</v>
      </c>
      <c r="H115" s="25"/>
      <c r="I115" s="25"/>
      <c r="J115" s="25"/>
      <c r="K115" s="25" t="s">
        <v>715</v>
      </c>
      <c r="L115" s="25"/>
      <c r="M115" s="25" t="s">
        <v>660</v>
      </c>
      <c r="N115" s="25"/>
      <c r="O115" s="25" t="s">
        <v>212</v>
      </c>
      <c r="P115" s="25"/>
      <c r="Q115" s="27">
        <v>33.770000000000003</v>
      </c>
      <c r="R115" s="25"/>
      <c r="S115" s="27">
        <f t="shared" si="3"/>
        <v>4787.72</v>
      </c>
    </row>
    <row r="116" spans="1:19" x14ac:dyDescent="0.25">
      <c r="A116" s="25"/>
      <c r="B116" s="25"/>
      <c r="C116" s="25"/>
      <c r="D116" s="25"/>
      <c r="E116" s="25" t="s">
        <v>106</v>
      </c>
      <c r="F116" s="25"/>
      <c r="G116" s="26">
        <v>42316</v>
      </c>
      <c r="H116" s="25"/>
      <c r="I116" s="25"/>
      <c r="J116" s="25"/>
      <c r="K116" s="25" t="s">
        <v>716</v>
      </c>
      <c r="L116" s="25"/>
      <c r="M116" s="25" t="s">
        <v>660</v>
      </c>
      <c r="N116" s="25"/>
      <c r="O116" s="25" t="s">
        <v>212</v>
      </c>
      <c r="P116" s="25"/>
      <c r="Q116" s="27">
        <v>33.68</v>
      </c>
      <c r="R116" s="25"/>
      <c r="S116" s="27">
        <f t="shared" si="3"/>
        <v>4821.3999999999996</v>
      </c>
    </row>
    <row r="117" spans="1:19" x14ac:dyDescent="0.25">
      <c r="A117" s="25"/>
      <c r="B117" s="25"/>
      <c r="C117" s="25"/>
      <c r="D117" s="25"/>
      <c r="E117" s="25" t="s">
        <v>106</v>
      </c>
      <c r="F117" s="25"/>
      <c r="G117" s="26">
        <v>42316</v>
      </c>
      <c r="H117" s="25"/>
      <c r="I117" s="25"/>
      <c r="J117" s="25"/>
      <c r="K117" s="25" t="s">
        <v>717</v>
      </c>
      <c r="L117" s="25"/>
      <c r="M117" s="25" t="s">
        <v>660</v>
      </c>
      <c r="N117" s="25"/>
      <c r="O117" s="25" t="s">
        <v>212</v>
      </c>
      <c r="P117" s="25"/>
      <c r="Q117" s="27">
        <v>33.68</v>
      </c>
      <c r="R117" s="25"/>
      <c r="S117" s="27">
        <f t="shared" si="3"/>
        <v>4855.08</v>
      </c>
    </row>
    <row r="118" spans="1:19" x14ac:dyDescent="0.25">
      <c r="A118" s="25"/>
      <c r="B118" s="25"/>
      <c r="C118" s="25"/>
      <c r="D118" s="25"/>
      <c r="E118" s="25" t="s">
        <v>106</v>
      </c>
      <c r="F118" s="25"/>
      <c r="G118" s="26">
        <v>42316</v>
      </c>
      <c r="H118" s="25"/>
      <c r="I118" s="25"/>
      <c r="J118" s="25"/>
      <c r="K118" s="25" t="s">
        <v>718</v>
      </c>
      <c r="L118" s="25"/>
      <c r="M118" s="25" t="s">
        <v>660</v>
      </c>
      <c r="N118" s="25"/>
      <c r="O118" s="25" t="s">
        <v>212</v>
      </c>
      <c r="P118" s="25"/>
      <c r="Q118" s="27">
        <v>33.68</v>
      </c>
      <c r="R118" s="25"/>
      <c r="S118" s="27">
        <f t="shared" si="3"/>
        <v>4888.76</v>
      </c>
    </row>
    <row r="119" spans="1:19" x14ac:dyDescent="0.25">
      <c r="A119" s="25"/>
      <c r="B119" s="25"/>
      <c r="C119" s="25"/>
      <c r="D119" s="25"/>
      <c r="E119" s="25" t="s">
        <v>106</v>
      </c>
      <c r="F119" s="25"/>
      <c r="G119" s="26">
        <v>42316</v>
      </c>
      <c r="H119" s="25"/>
      <c r="I119" s="25"/>
      <c r="J119" s="25"/>
      <c r="K119" s="25" t="s">
        <v>719</v>
      </c>
      <c r="L119" s="25"/>
      <c r="M119" s="25" t="s">
        <v>660</v>
      </c>
      <c r="N119" s="25"/>
      <c r="O119" s="25" t="s">
        <v>212</v>
      </c>
      <c r="P119" s="25"/>
      <c r="Q119" s="27">
        <v>33.68</v>
      </c>
      <c r="R119" s="25"/>
      <c r="S119" s="27">
        <f t="shared" si="3"/>
        <v>4922.4399999999996</v>
      </c>
    </row>
    <row r="120" spans="1:19" x14ac:dyDescent="0.25">
      <c r="A120" s="25"/>
      <c r="B120" s="25"/>
      <c r="C120" s="25"/>
      <c r="D120" s="25"/>
      <c r="E120" s="25" t="s">
        <v>106</v>
      </c>
      <c r="F120" s="25"/>
      <c r="G120" s="26">
        <v>42316</v>
      </c>
      <c r="H120" s="25"/>
      <c r="I120" s="25"/>
      <c r="J120" s="25"/>
      <c r="K120" s="25" t="s">
        <v>720</v>
      </c>
      <c r="L120" s="25"/>
      <c r="M120" s="25" t="s">
        <v>660</v>
      </c>
      <c r="N120" s="25"/>
      <c r="O120" s="25" t="s">
        <v>212</v>
      </c>
      <c r="P120" s="25"/>
      <c r="Q120" s="27">
        <v>33.68</v>
      </c>
      <c r="R120" s="25"/>
      <c r="S120" s="27">
        <f t="shared" si="3"/>
        <v>4956.12</v>
      </c>
    </row>
    <row r="121" spans="1:19" x14ac:dyDescent="0.25">
      <c r="A121" s="25"/>
      <c r="B121" s="25"/>
      <c r="C121" s="25"/>
      <c r="D121" s="25"/>
      <c r="E121" s="25" t="s">
        <v>106</v>
      </c>
      <c r="F121" s="25"/>
      <c r="G121" s="26">
        <v>42316</v>
      </c>
      <c r="H121" s="25"/>
      <c r="I121" s="25"/>
      <c r="J121" s="25"/>
      <c r="K121" s="25" t="s">
        <v>721</v>
      </c>
      <c r="L121" s="25"/>
      <c r="M121" s="25" t="s">
        <v>660</v>
      </c>
      <c r="N121" s="25"/>
      <c r="O121" s="25" t="s">
        <v>212</v>
      </c>
      <c r="P121" s="25"/>
      <c r="Q121" s="27">
        <v>33.68</v>
      </c>
      <c r="R121" s="25"/>
      <c r="S121" s="27">
        <f t="shared" si="3"/>
        <v>4989.8</v>
      </c>
    </row>
    <row r="122" spans="1:19" x14ac:dyDescent="0.25">
      <c r="A122" s="25"/>
      <c r="B122" s="25"/>
      <c r="C122" s="25"/>
      <c r="D122" s="25"/>
      <c r="E122" s="25" t="s">
        <v>106</v>
      </c>
      <c r="F122" s="25"/>
      <c r="G122" s="26">
        <v>42316</v>
      </c>
      <c r="H122" s="25"/>
      <c r="I122" s="25"/>
      <c r="J122" s="25"/>
      <c r="K122" s="25" t="s">
        <v>722</v>
      </c>
      <c r="L122" s="25"/>
      <c r="M122" s="25" t="s">
        <v>660</v>
      </c>
      <c r="N122" s="25"/>
      <c r="O122" s="25" t="s">
        <v>212</v>
      </c>
      <c r="P122" s="25"/>
      <c r="Q122" s="27">
        <v>33.68</v>
      </c>
      <c r="R122" s="25"/>
      <c r="S122" s="27">
        <f t="shared" si="3"/>
        <v>5023.4799999999996</v>
      </c>
    </row>
    <row r="123" spans="1:19" x14ac:dyDescent="0.25">
      <c r="A123" s="25"/>
      <c r="B123" s="25"/>
      <c r="C123" s="25"/>
      <c r="D123" s="25"/>
      <c r="E123" s="25" t="s">
        <v>106</v>
      </c>
      <c r="F123" s="25"/>
      <c r="G123" s="26">
        <v>42317</v>
      </c>
      <c r="H123" s="25"/>
      <c r="I123" s="25"/>
      <c r="J123" s="25"/>
      <c r="K123" s="25" t="s">
        <v>723</v>
      </c>
      <c r="L123" s="25"/>
      <c r="M123" s="25" t="s">
        <v>660</v>
      </c>
      <c r="N123" s="25"/>
      <c r="O123" s="25" t="s">
        <v>212</v>
      </c>
      <c r="P123" s="25"/>
      <c r="Q123" s="27">
        <v>33.770000000000003</v>
      </c>
      <c r="R123" s="25"/>
      <c r="S123" s="27">
        <f t="shared" si="3"/>
        <v>5057.25</v>
      </c>
    </row>
    <row r="124" spans="1:19" x14ac:dyDescent="0.25">
      <c r="A124" s="25"/>
      <c r="B124" s="25"/>
      <c r="C124" s="25"/>
      <c r="D124" s="25"/>
      <c r="E124" s="25" t="s">
        <v>106</v>
      </c>
      <c r="F124" s="25"/>
      <c r="G124" s="26">
        <v>42320</v>
      </c>
      <c r="H124" s="25"/>
      <c r="I124" s="25"/>
      <c r="J124" s="25"/>
      <c r="K124" s="25" t="s">
        <v>724</v>
      </c>
      <c r="L124" s="25"/>
      <c r="M124" s="25" t="s">
        <v>660</v>
      </c>
      <c r="N124" s="25"/>
      <c r="O124" s="25" t="s">
        <v>212</v>
      </c>
      <c r="P124" s="25"/>
      <c r="Q124" s="27">
        <v>33.68</v>
      </c>
      <c r="R124" s="25"/>
      <c r="S124" s="27">
        <f t="shared" si="3"/>
        <v>5090.93</v>
      </c>
    </row>
    <row r="125" spans="1:19" ht="15.75" thickBot="1" x14ac:dyDescent="0.3">
      <c r="A125" s="25"/>
      <c r="B125" s="25"/>
      <c r="C125" s="25"/>
      <c r="D125" s="25"/>
      <c r="E125" s="25" t="s">
        <v>106</v>
      </c>
      <c r="F125" s="25"/>
      <c r="G125" s="26">
        <v>42328</v>
      </c>
      <c r="H125" s="25"/>
      <c r="I125" s="25"/>
      <c r="J125" s="25"/>
      <c r="K125" s="25" t="s">
        <v>725</v>
      </c>
      <c r="L125" s="25"/>
      <c r="M125" s="25" t="s">
        <v>431</v>
      </c>
      <c r="N125" s="25"/>
      <c r="O125" s="25" t="s">
        <v>212</v>
      </c>
      <c r="P125" s="25"/>
      <c r="Q125" s="28">
        <v>121.07</v>
      </c>
      <c r="R125" s="25"/>
      <c r="S125" s="28">
        <f t="shared" si="3"/>
        <v>5212</v>
      </c>
    </row>
    <row r="126" spans="1:19" x14ac:dyDescent="0.25">
      <c r="A126" s="25"/>
      <c r="B126" s="25" t="s">
        <v>38</v>
      </c>
      <c r="C126" s="25"/>
      <c r="D126" s="25"/>
      <c r="E126" s="25"/>
      <c r="F126" s="25"/>
      <c r="G126" s="26"/>
      <c r="H126" s="25"/>
      <c r="I126" s="25"/>
      <c r="J126" s="25"/>
      <c r="K126" s="25"/>
      <c r="L126" s="25"/>
      <c r="M126" s="25"/>
      <c r="N126" s="25"/>
      <c r="O126" s="25"/>
      <c r="P126" s="25"/>
      <c r="Q126" s="27">
        <f>ROUND(SUM(Q81:Q125),5)</f>
        <v>1505.91</v>
      </c>
      <c r="R126" s="25"/>
      <c r="S126" s="27">
        <f>S125</f>
        <v>5212</v>
      </c>
    </row>
    <row r="127" spans="1:19" ht="30" customHeight="1" x14ac:dyDescent="0.25">
      <c r="A127" s="22"/>
      <c r="B127" s="22" t="s">
        <v>39</v>
      </c>
      <c r="C127" s="22"/>
      <c r="D127" s="22"/>
      <c r="E127" s="22"/>
      <c r="F127" s="22"/>
      <c r="G127" s="24"/>
      <c r="H127" s="22"/>
      <c r="I127" s="22"/>
      <c r="J127" s="22"/>
      <c r="K127" s="22"/>
      <c r="L127" s="22"/>
      <c r="M127" s="22"/>
      <c r="N127" s="22"/>
      <c r="O127" s="22"/>
      <c r="P127" s="22"/>
      <c r="Q127" s="23"/>
      <c r="R127" s="22"/>
      <c r="S127" s="23">
        <v>131734.66</v>
      </c>
    </row>
    <row r="128" spans="1:19" x14ac:dyDescent="0.25">
      <c r="A128" s="25"/>
      <c r="B128" s="25"/>
      <c r="C128" s="25"/>
      <c r="D128" s="25"/>
      <c r="E128" s="25" t="s">
        <v>105</v>
      </c>
      <c r="F128" s="25"/>
      <c r="G128" s="26">
        <v>42310</v>
      </c>
      <c r="H128" s="25"/>
      <c r="I128" s="25" t="s">
        <v>225</v>
      </c>
      <c r="J128" s="25"/>
      <c r="K128" s="25" t="s">
        <v>319</v>
      </c>
      <c r="L128" s="25"/>
      <c r="M128" s="25" t="s">
        <v>636</v>
      </c>
      <c r="N128" s="25"/>
      <c r="O128" s="25" t="s">
        <v>33</v>
      </c>
      <c r="P128" s="25"/>
      <c r="Q128" s="27">
        <v>-980</v>
      </c>
      <c r="R128" s="25"/>
      <c r="S128" s="27">
        <f t="shared" ref="S128:S133" si="4">ROUND(S127+Q128,5)</f>
        <v>130754.66</v>
      </c>
    </row>
    <row r="129" spans="1:19" x14ac:dyDescent="0.25">
      <c r="A129" s="25"/>
      <c r="B129" s="25"/>
      <c r="C129" s="25"/>
      <c r="D129" s="25"/>
      <c r="E129" s="25" t="s">
        <v>105</v>
      </c>
      <c r="F129" s="25"/>
      <c r="G129" s="26">
        <v>42317</v>
      </c>
      <c r="H129" s="25"/>
      <c r="I129" s="25" t="s">
        <v>225</v>
      </c>
      <c r="J129" s="25"/>
      <c r="K129" s="25" t="s">
        <v>239</v>
      </c>
      <c r="L129" s="25"/>
      <c r="M129" s="25" t="s">
        <v>636</v>
      </c>
      <c r="N129" s="25"/>
      <c r="O129" s="25" t="s">
        <v>33</v>
      </c>
      <c r="P129" s="25"/>
      <c r="Q129" s="27">
        <v>-2101.88</v>
      </c>
      <c r="R129" s="25"/>
      <c r="S129" s="27">
        <f t="shared" si="4"/>
        <v>128652.78</v>
      </c>
    </row>
    <row r="130" spans="1:19" x14ac:dyDescent="0.25">
      <c r="A130" s="25"/>
      <c r="B130" s="25"/>
      <c r="C130" s="25"/>
      <c r="D130" s="25"/>
      <c r="E130" s="25" t="s">
        <v>105</v>
      </c>
      <c r="F130" s="25"/>
      <c r="G130" s="26">
        <v>42327</v>
      </c>
      <c r="H130" s="25"/>
      <c r="I130" s="25" t="s">
        <v>225</v>
      </c>
      <c r="J130" s="25"/>
      <c r="K130" s="25" t="s">
        <v>320</v>
      </c>
      <c r="L130" s="25"/>
      <c r="M130" s="25" t="s">
        <v>747</v>
      </c>
      <c r="N130" s="25"/>
      <c r="O130" s="25" t="s">
        <v>33</v>
      </c>
      <c r="P130" s="25"/>
      <c r="Q130" s="27">
        <v>-2051.13</v>
      </c>
      <c r="R130" s="25"/>
      <c r="S130" s="27">
        <f t="shared" si="4"/>
        <v>126601.65</v>
      </c>
    </row>
    <row r="131" spans="1:19" x14ac:dyDescent="0.25">
      <c r="A131" s="25"/>
      <c r="B131" s="25"/>
      <c r="C131" s="25"/>
      <c r="D131" s="25"/>
      <c r="E131" s="25" t="s">
        <v>105</v>
      </c>
      <c r="F131" s="25"/>
      <c r="G131" s="26">
        <v>42327</v>
      </c>
      <c r="H131" s="25"/>
      <c r="I131" s="25" t="s">
        <v>667</v>
      </c>
      <c r="J131" s="25"/>
      <c r="K131" s="25" t="s">
        <v>631</v>
      </c>
      <c r="L131" s="25"/>
      <c r="M131" s="25" t="s">
        <v>750</v>
      </c>
      <c r="N131" s="25"/>
      <c r="O131" s="25" t="s">
        <v>33</v>
      </c>
      <c r="P131" s="25"/>
      <c r="Q131" s="27">
        <v>-1000</v>
      </c>
      <c r="R131" s="25"/>
      <c r="S131" s="27">
        <f t="shared" si="4"/>
        <v>125601.65</v>
      </c>
    </row>
    <row r="132" spans="1:19" x14ac:dyDescent="0.25">
      <c r="A132" s="25"/>
      <c r="B132" s="25"/>
      <c r="C132" s="25"/>
      <c r="D132" s="25"/>
      <c r="E132" s="25" t="s">
        <v>105</v>
      </c>
      <c r="F132" s="25"/>
      <c r="G132" s="26">
        <v>42331</v>
      </c>
      <c r="H132" s="25"/>
      <c r="I132" s="25" t="s">
        <v>668</v>
      </c>
      <c r="J132" s="25"/>
      <c r="K132" s="25" t="s">
        <v>154</v>
      </c>
      <c r="L132" s="25"/>
      <c r="M132" s="25" t="s">
        <v>753</v>
      </c>
      <c r="N132" s="25"/>
      <c r="O132" s="25" t="s">
        <v>33</v>
      </c>
      <c r="P132" s="25"/>
      <c r="Q132" s="27">
        <v>-390</v>
      </c>
      <c r="R132" s="25"/>
      <c r="S132" s="27">
        <f t="shared" si="4"/>
        <v>125211.65</v>
      </c>
    </row>
    <row r="133" spans="1:19" ht="15.75" thickBot="1" x14ac:dyDescent="0.3">
      <c r="A133" s="25"/>
      <c r="B133" s="25"/>
      <c r="C133" s="25"/>
      <c r="D133" s="25"/>
      <c r="E133" s="25" t="s">
        <v>105</v>
      </c>
      <c r="F133" s="25"/>
      <c r="G133" s="26">
        <v>42333</v>
      </c>
      <c r="H133" s="25"/>
      <c r="I133" s="25" t="s">
        <v>225</v>
      </c>
      <c r="J133" s="25"/>
      <c r="K133" s="25" t="s">
        <v>318</v>
      </c>
      <c r="L133" s="25"/>
      <c r="M133" s="25" t="s">
        <v>562</v>
      </c>
      <c r="N133" s="25"/>
      <c r="O133" s="25" t="s">
        <v>33</v>
      </c>
      <c r="P133" s="25"/>
      <c r="Q133" s="28">
        <v>-975</v>
      </c>
      <c r="R133" s="25"/>
      <c r="S133" s="28">
        <f t="shared" si="4"/>
        <v>124236.65</v>
      </c>
    </row>
    <row r="134" spans="1:19" x14ac:dyDescent="0.25">
      <c r="A134" s="25"/>
      <c r="B134" s="25" t="s">
        <v>40</v>
      </c>
      <c r="C134" s="25"/>
      <c r="D134" s="25"/>
      <c r="E134" s="25"/>
      <c r="F134" s="25"/>
      <c r="G134" s="26"/>
      <c r="H134" s="25"/>
      <c r="I134" s="25"/>
      <c r="J134" s="25"/>
      <c r="K134" s="25"/>
      <c r="L134" s="25"/>
      <c r="M134" s="25"/>
      <c r="N134" s="25"/>
      <c r="O134" s="25"/>
      <c r="P134" s="25"/>
      <c r="Q134" s="27">
        <f>ROUND(SUM(Q127:Q133),5)</f>
        <v>-7498.01</v>
      </c>
      <c r="R134" s="25"/>
      <c r="S134" s="27">
        <f>S133</f>
        <v>124236.65</v>
      </c>
    </row>
    <row r="135" spans="1:19" ht="30" customHeight="1" x14ac:dyDescent="0.25">
      <c r="A135" s="22"/>
      <c r="B135" s="22" t="s">
        <v>41</v>
      </c>
      <c r="C135" s="22"/>
      <c r="D135" s="22"/>
      <c r="E135" s="22"/>
      <c r="F135" s="22"/>
      <c r="G135" s="24"/>
      <c r="H135" s="22"/>
      <c r="I135" s="22"/>
      <c r="J135" s="22"/>
      <c r="K135" s="22"/>
      <c r="L135" s="22"/>
      <c r="M135" s="22"/>
      <c r="N135" s="22"/>
      <c r="O135" s="22"/>
      <c r="P135" s="22"/>
      <c r="Q135" s="23"/>
      <c r="R135" s="22"/>
      <c r="S135" s="23">
        <v>-20000</v>
      </c>
    </row>
    <row r="136" spans="1:19" x14ac:dyDescent="0.25">
      <c r="A136" s="25"/>
      <c r="B136" s="25" t="s">
        <v>42</v>
      </c>
      <c r="C136" s="25"/>
      <c r="D136" s="25"/>
      <c r="E136" s="25"/>
      <c r="F136" s="25"/>
      <c r="G136" s="26"/>
      <c r="H136" s="25"/>
      <c r="I136" s="25"/>
      <c r="J136" s="25"/>
      <c r="K136" s="25"/>
      <c r="L136" s="25"/>
      <c r="M136" s="25"/>
      <c r="N136" s="25"/>
      <c r="O136" s="25"/>
      <c r="P136" s="25"/>
      <c r="Q136" s="27"/>
      <c r="R136" s="25"/>
      <c r="S136" s="27">
        <f>S135</f>
        <v>-20000</v>
      </c>
    </row>
    <row r="137" spans="1:19" ht="30" customHeight="1" x14ac:dyDescent="0.25">
      <c r="A137" s="22"/>
      <c r="B137" s="22" t="s">
        <v>43</v>
      </c>
      <c r="C137" s="22"/>
      <c r="D137" s="22"/>
      <c r="E137" s="22"/>
      <c r="F137" s="22"/>
      <c r="G137" s="24"/>
      <c r="H137" s="22"/>
      <c r="I137" s="22"/>
      <c r="J137" s="22"/>
      <c r="K137" s="22"/>
      <c r="L137" s="22"/>
      <c r="M137" s="22"/>
      <c r="N137" s="22"/>
      <c r="O137" s="22"/>
      <c r="P137" s="22"/>
      <c r="Q137" s="23"/>
      <c r="R137" s="22"/>
      <c r="S137" s="23">
        <v>2443.5300000000002</v>
      </c>
    </row>
    <row r="138" spans="1:19" x14ac:dyDescent="0.25">
      <c r="A138" s="25"/>
      <c r="B138" s="25" t="s">
        <v>44</v>
      </c>
      <c r="C138" s="25"/>
      <c r="D138" s="25"/>
      <c r="E138" s="25"/>
      <c r="F138" s="25"/>
      <c r="G138" s="26"/>
      <c r="H138" s="25"/>
      <c r="I138" s="25"/>
      <c r="J138" s="25"/>
      <c r="K138" s="25"/>
      <c r="L138" s="25"/>
      <c r="M138" s="25"/>
      <c r="N138" s="25"/>
      <c r="O138" s="25"/>
      <c r="P138" s="25"/>
      <c r="Q138" s="27"/>
      <c r="R138" s="25"/>
      <c r="S138" s="27">
        <f>S137</f>
        <v>2443.5300000000002</v>
      </c>
    </row>
    <row r="139" spans="1:19" ht="30" customHeight="1" x14ac:dyDescent="0.25">
      <c r="A139" s="22"/>
      <c r="B139" s="22" t="s">
        <v>45</v>
      </c>
      <c r="C139" s="22"/>
      <c r="D139" s="22"/>
      <c r="E139" s="22"/>
      <c r="F139" s="22"/>
      <c r="G139" s="24"/>
      <c r="H139" s="22"/>
      <c r="I139" s="22"/>
      <c r="J139" s="22"/>
      <c r="K139" s="22"/>
      <c r="L139" s="22"/>
      <c r="M139" s="22"/>
      <c r="N139" s="22"/>
      <c r="O139" s="22"/>
      <c r="P139" s="22"/>
      <c r="Q139" s="23"/>
      <c r="R139" s="22"/>
      <c r="S139" s="23">
        <v>0</v>
      </c>
    </row>
    <row r="140" spans="1:19" x14ac:dyDescent="0.25">
      <c r="A140" s="25"/>
      <c r="B140" s="25" t="s">
        <v>46</v>
      </c>
      <c r="C140" s="25"/>
      <c r="D140" s="25"/>
      <c r="E140" s="25"/>
      <c r="F140" s="25"/>
      <c r="G140" s="26"/>
      <c r="H140" s="25"/>
      <c r="I140" s="25"/>
      <c r="J140" s="25"/>
      <c r="K140" s="25"/>
      <c r="L140" s="25"/>
      <c r="M140" s="25"/>
      <c r="N140" s="25"/>
      <c r="O140" s="25"/>
      <c r="P140" s="25"/>
      <c r="Q140" s="27"/>
      <c r="R140" s="25"/>
      <c r="S140" s="27">
        <f>S139</f>
        <v>0</v>
      </c>
    </row>
    <row r="141" spans="1:19" ht="30" customHeight="1" x14ac:dyDescent="0.25">
      <c r="A141" s="22"/>
      <c r="B141" s="22" t="s">
        <v>47</v>
      </c>
      <c r="C141" s="22"/>
      <c r="D141" s="22"/>
      <c r="E141" s="22"/>
      <c r="F141" s="22"/>
      <c r="G141" s="24"/>
      <c r="H141" s="22"/>
      <c r="I141" s="22"/>
      <c r="J141" s="22"/>
      <c r="K141" s="22"/>
      <c r="L141" s="22"/>
      <c r="M141" s="22"/>
      <c r="N141" s="22"/>
      <c r="O141" s="22"/>
      <c r="P141" s="22"/>
      <c r="Q141" s="23"/>
      <c r="R141" s="22"/>
      <c r="S141" s="23">
        <v>1416</v>
      </c>
    </row>
    <row r="142" spans="1:19" x14ac:dyDescent="0.25">
      <c r="A142" s="25"/>
      <c r="B142" s="25" t="s">
        <v>48</v>
      </c>
      <c r="C142" s="25"/>
      <c r="D142" s="25"/>
      <c r="E142" s="25"/>
      <c r="F142" s="25"/>
      <c r="G142" s="26"/>
      <c r="H142" s="25"/>
      <c r="I142" s="25"/>
      <c r="J142" s="25"/>
      <c r="K142" s="25"/>
      <c r="L142" s="25"/>
      <c r="M142" s="25"/>
      <c r="N142" s="25"/>
      <c r="O142" s="25"/>
      <c r="P142" s="25"/>
      <c r="Q142" s="27"/>
      <c r="R142" s="25"/>
      <c r="S142" s="27">
        <f>S141</f>
        <v>1416</v>
      </c>
    </row>
    <row r="143" spans="1:19" ht="30" customHeight="1" x14ac:dyDescent="0.25">
      <c r="A143" s="22"/>
      <c r="B143" s="22" t="s">
        <v>49</v>
      </c>
      <c r="C143" s="22"/>
      <c r="D143" s="22"/>
      <c r="E143" s="22"/>
      <c r="F143" s="22"/>
      <c r="G143" s="24"/>
      <c r="H143" s="22"/>
      <c r="I143" s="22"/>
      <c r="J143" s="22"/>
      <c r="K143" s="22"/>
      <c r="L143" s="22"/>
      <c r="M143" s="22"/>
      <c r="N143" s="22"/>
      <c r="O143" s="22"/>
      <c r="P143" s="22"/>
      <c r="Q143" s="23"/>
      <c r="R143" s="22"/>
      <c r="S143" s="23">
        <v>134000.20000000001</v>
      </c>
    </row>
    <row r="144" spans="1:19" x14ac:dyDescent="0.25">
      <c r="A144" s="22"/>
      <c r="B144" s="22"/>
      <c r="C144" s="22" t="s">
        <v>50</v>
      </c>
      <c r="D144" s="22"/>
      <c r="E144" s="22"/>
      <c r="F144" s="22"/>
      <c r="G144" s="24"/>
      <c r="H144" s="22"/>
      <c r="I144" s="22"/>
      <c r="J144" s="22"/>
      <c r="K144" s="22"/>
      <c r="L144" s="22"/>
      <c r="M144" s="22"/>
      <c r="N144" s="22"/>
      <c r="O144" s="22"/>
      <c r="P144" s="22"/>
      <c r="Q144" s="23"/>
      <c r="R144" s="22"/>
      <c r="S144" s="23">
        <v>-190999.8</v>
      </c>
    </row>
    <row r="145" spans="1:19" x14ac:dyDescent="0.25">
      <c r="A145" s="25"/>
      <c r="B145" s="25"/>
      <c r="C145" s="25" t="s">
        <v>51</v>
      </c>
      <c r="D145" s="25"/>
      <c r="E145" s="25"/>
      <c r="F145" s="25"/>
      <c r="G145" s="26"/>
      <c r="H145" s="25"/>
      <c r="I145" s="25"/>
      <c r="J145" s="25"/>
      <c r="K145" s="25"/>
      <c r="L145" s="25"/>
      <c r="M145" s="25"/>
      <c r="N145" s="25"/>
      <c r="O145" s="25"/>
      <c r="P145" s="25"/>
      <c r="Q145" s="27"/>
      <c r="R145" s="25"/>
      <c r="S145" s="27">
        <f>S144</f>
        <v>-190999.8</v>
      </c>
    </row>
    <row r="146" spans="1:19" ht="30" customHeight="1" x14ac:dyDescent="0.25">
      <c r="A146" s="22"/>
      <c r="B146" s="22"/>
      <c r="C146" s="22" t="s">
        <v>52</v>
      </c>
      <c r="D146" s="22"/>
      <c r="E146" s="22"/>
      <c r="F146" s="22"/>
      <c r="G146" s="24"/>
      <c r="H146" s="22"/>
      <c r="I146" s="22"/>
      <c r="J146" s="22"/>
      <c r="K146" s="22"/>
      <c r="L146" s="22"/>
      <c r="M146" s="22"/>
      <c r="N146" s="22"/>
      <c r="O146" s="22"/>
      <c r="P146" s="22"/>
      <c r="Q146" s="23"/>
      <c r="R146" s="22"/>
      <c r="S146" s="23">
        <v>325000</v>
      </c>
    </row>
    <row r="147" spans="1:19" ht="15.75" thickBot="1" x14ac:dyDescent="0.3">
      <c r="A147" s="25"/>
      <c r="B147" s="25"/>
      <c r="C147" s="25" t="s">
        <v>53</v>
      </c>
      <c r="D147" s="25"/>
      <c r="E147" s="25"/>
      <c r="F147" s="25"/>
      <c r="G147" s="26"/>
      <c r="H147" s="25"/>
      <c r="I147" s="25"/>
      <c r="J147" s="25"/>
      <c r="K147" s="25"/>
      <c r="L147" s="25"/>
      <c r="M147" s="25"/>
      <c r="N147" s="25"/>
      <c r="O147" s="25"/>
      <c r="P147" s="25"/>
      <c r="Q147" s="28"/>
      <c r="R147" s="25"/>
      <c r="S147" s="28">
        <f>S146</f>
        <v>325000</v>
      </c>
    </row>
    <row r="148" spans="1:19" ht="30" customHeight="1" x14ac:dyDescent="0.25">
      <c r="A148" s="25"/>
      <c r="B148" s="25" t="s">
        <v>54</v>
      </c>
      <c r="C148" s="25"/>
      <c r="D148" s="25"/>
      <c r="E148" s="25"/>
      <c r="F148" s="25"/>
      <c r="G148" s="26"/>
      <c r="H148" s="25"/>
      <c r="I148" s="25"/>
      <c r="J148" s="25"/>
      <c r="K148" s="25"/>
      <c r="L148" s="25"/>
      <c r="M148" s="25"/>
      <c r="N148" s="25"/>
      <c r="O148" s="25"/>
      <c r="P148" s="25"/>
      <c r="Q148" s="27"/>
      <c r="R148" s="25"/>
      <c r="S148" s="27">
        <f>ROUND(S145+S147,5)</f>
        <v>134000.20000000001</v>
      </c>
    </row>
    <row r="149" spans="1:19" ht="30" customHeight="1" x14ac:dyDescent="0.25">
      <c r="A149" s="22"/>
      <c r="B149" s="22" t="s">
        <v>55</v>
      </c>
      <c r="C149" s="22"/>
      <c r="D149" s="22"/>
      <c r="E149" s="22"/>
      <c r="F149" s="22"/>
      <c r="G149" s="24"/>
      <c r="H149" s="22"/>
      <c r="I149" s="22"/>
      <c r="J149" s="22"/>
      <c r="K149" s="22"/>
      <c r="L149" s="22"/>
      <c r="M149" s="22"/>
      <c r="N149" s="22"/>
      <c r="O149" s="22"/>
      <c r="P149" s="22"/>
      <c r="Q149" s="23"/>
      <c r="R149" s="22"/>
      <c r="S149" s="23">
        <v>-36538.32</v>
      </c>
    </row>
    <row r="150" spans="1:19" x14ac:dyDescent="0.25">
      <c r="A150" s="25"/>
      <c r="B150" s="25" t="s">
        <v>56</v>
      </c>
      <c r="C150" s="25"/>
      <c r="D150" s="25"/>
      <c r="E150" s="25"/>
      <c r="F150" s="25"/>
      <c r="G150" s="26"/>
      <c r="H150" s="25"/>
      <c r="I150" s="25"/>
      <c r="J150" s="25"/>
      <c r="K150" s="25"/>
      <c r="L150" s="25"/>
      <c r="M150" s="25"/>
      <c r="N150" s="25"/>
      <c r="O150" s="25"/>
      <c r="P150" s="25"/>
      <c r="Q150" s="27"/>
      <c r="R150" s="25"/>
      <c r="S150" s="27">
        <f>S149</f>
        <v>-36538.32</v>
      </c>
    </row>
    <row r="151" spans="1:19" ht="30" customHeight="1" x14ac:dyDescent="0.25">
      <c r="A151" s="22"/>
      <c r="B151" s="22" t="s">
        <v>57</v>
      </c>
      <c r="C151" s="22"/>
      <c r="D151" s="22"/>
      <c r="E151" s="22"/>
      <c r="F151" s="22"/>
      <c r="G151" s="24"/>
      <c r="H151" s="22"/>
      <c r="I151" s="22"/>
      <c r="J151" s="22"/>
      <c r="K151" s="22"/>
      <c r="L151" s="22"/>
      <c r="M151" s="22"/>
      <c r="N151" s="22"/>
      <c r="O151" s="22"/>
      <c r="P151" s="22"/>
      <c r="Q151" s="23"/>
      <c r="R151" s="22"/>
      <c r="S151" s="23">
        <v>0</v>
      </c>
    </row>
    <row r="152" spans="1:19" x14ac:dyDescent="0.25">
      <c r="A152" s="25"/>
      <c r="B152" s="25" t="s">
        <v>58</v>
      </c>
      <c r="C152" s="25"/>
      <c r="D152" s="25"/>
      <c r="E152" s="25"/>
      <c r="F152" s="25"/>
      <c r="G152" s="26"/>
      <c r="H152" s="25"/>
      <c r="I152" s="25"/>
      <c r="J152" s="25"/>
      <c r="K152" s="25"/>
      <c r="L152" s="25"/>
      <c r="M152" s="25"/>
      <c r="N152" s="25"/>
      <c r="O152" s="25"/>
      <c r="P152" s="25"/>
      <c r="Q152" s="27"/>
      <c r="R152" s="25"/>
      <c r="S152" s="27">
        <f>S151</f>
        <v>0</v>
      </c>
    </row>
    <row r="153" spans="1:19" ht="30" customHeight="1" x14ac:dyDescent="0.25">
      <c r="A153" s="22"/>
      <c r="B153" s="22" t="s">
        <v>59</v>
      </c>
      <c r="C153" s="22"/>
      <c r="D153" s="22"/>
      <c r="E153" s="22"/>
      <c r="F153" s="22"/>
      <c r="G153" s="24"/>
      <c r="H153" s="22"/>
      <c r="I153" s="22"/>
      <c r="J153" s="22"/>
      <c r="K153" s="22"/>
      <c r="L153" s="22"/>
      <c r="M153" s="22"/>
      <c r="N153" s="22"/>
      <c r="O153" s="22"/>
      <c r="P153" s="22"/>
      <c r="Q153" s="23"/>
      <c r="R153" s="22"/>
      <c r="S153" s="23">
        <v>-56746.03</v>
      </c>
    </row>
    <row r="154" spans="1:19" x14ac:dyDescent="0.25">
      <c r="A154" s="25"/>
      <c r="B154" s="25" t="s">
        <v>60</v>
      </c>
      <c r="C154" s="25"/>
      <c r="D154" s="25"/>
      <c r="E154" s="25"/>
      <c r="F154" s="25"/>
      <c r="G154" s="26"/>
      <c r="H154" s="25"/>
      <c r="I154" s="25"/>
      <c r="J154" s="25"/>
      <c r="K154" s="25"/>
      <c r="L154" s="25"/>
      <c r="M154" s="25"/>
      <c r="N154" s="25"/>
      <c r="O154" s="25"/>
      <c r="P154" s="25"/>
      <c r="Q154" s="27"/>
      <c r="R154" s="25"/>
      <c r="S154" s="27">
        <f>S153</f>
        <v>-56746.03</v>
      </c>
    </row>
    <row r="155" spans="1:19" ht="30" customHeight="1" x14ac:dyDescent="0.25">
      <c r="A155" s="22"/>
      <c r="B155" s="22" t="s">
        <v>61</v>
      </c>
      <c r="C155" s="22"/>
      <c r="D155" s="22"/>
      <c r="E155" s="22"/>
      <c r="F155" s="22"/>
      <c r="G155" s="24"/>
      <c r="H155" s="22"/>
      <c r="I155" s="22"/>
      <c r="J155" s="22"/>
      <c r="K155" s="22"/>
      <c r="L155" s="22"/>
      <c r="M155" s="22"/>
      <c r="N155" s="22"/>
      <c r="O155" s="22"/>
      <c r="P155" s="22"/>
      <c r="Q155" s="23"/>
      <c r="R155" s="22"/>
      <c r="S155" s="23">
        <v>-23168.86</v>
      </c>
    </row>
    <row r="156" spans="1:19" x14ac:dyDescent="0.25">
      <c r="A156" s="25"/>
      <c r="B156" s="25" t="s">
        <v>62</v>
      </c>
      <c r="C156" s="25"/>
      <c r="D156" s="25"/>
      <c r="E156" s="25"/>
      <c r="F156" s="25"/>
      <c r="G156" s="26"/>
      <c r="H156" s="25"/>
      <c r="I156" s="25"/>
      <c r="J156" s="25"/>
      <c r="K156" s="25"/>
      <c r="L156" s="25"/>
      <c r="M156" s="25"/>
      <c r="N156" s="25"/>
      <c r="O156" s="25"/>
      <c r="P156" s="25"/>
      <c r="Q156" s="27"/>
      <c r="R156" s="25"/>
      <c r="S156" s="27">
        <f>S155</f>
        <v>-23168.86</v>
      </c>
    </row>
    <row r="157" spans="1:19" ht="30" customHeight="1" x14ac:dyDescent="0.25">
      <c r="A157" s="22"/>
      <c r="B157" s="22" t="s">
        <v>63</v>
      </c>
      <c r="C157" s="22"/>
      <c r="D157" s="22"/>
      <c r="E157" s="22"/>
      <c r="F157" s="22"/>
      <c r="G157" s="24"/>
      <c r="H157" s="22"/>
      <c r="I157" s="22"/>
      <c r="J157" s="22"/>
      <c r="K157" s="22"/>
      <c r="L157" s="22"/>
      <c r="M157" s="22"/>
      <c r="N157" s="22"/>
      <c r="O157" s="22"/>
      <c r="P157" s="22"/>
      <c r="Q157" s="23"/>
      <c r="R157" s="22"/>
      <c r="S157" s="23">
        <v>-248243.83</v>
      </c>
    </row>
    <row r="158" spans="1:19" x14ac:dyDescent="0.25">
      <c r="A158" s="25"/>
      <c r="B158" s="25" t="s">
        <v>64</v>
      </c>
      <c r="C158" s="25"/>
      <c r="D158" s="25"/>
      <c r="E158" s="25"/>
      <c r="F158" s="25"/>
      <c r="G158" s="26"/>
      <c r="H158" s="25"/>
      <c r="I158" s="25"/>
      <c r="J158" s="25"/>
      <c r="K158" s="25"/>
      <c r="L158" s="25"/>
      <c r="M158" s="25"/>
      <c r="N158" s="25"/>
      <c r="O158" s="25"/>
      <c r="P158" s="25"/>
      <c r="Q158" s="27"/>
      <c r="R158" s="25"/>
      <c r="S158" s="27">
        <f>S157</f>
        <v>-248243.83</v>
      </c>
    </row>
    <row r="159" spans="1:19" ht="30" customHeight="1" x14ac:dyDescent="0.25">
      <c r="A159" s="22"/>
      <c r="B159" s="22" t="s">
        <v>65</v>
      </c>
      <c r="C159" s="22"/>
      <c r="D159" s="22"/>
      <c r="E159" s="22"/>
      <c r="F159" s="22"/>
      <c r="G159" s="24"/>
      <c r="H159" s="22"/>
      <c r="I159" s="22"/>
      <c r="J159" s="22"/>
      <c r="K159" s="22"/>
      <c r="L159" s="22"/>
      <c r="M159" s="22"/>
      <c r="N159" s="22"/>
      <c r="O159" s="22"/>
      <c r="P159" s="22"/>
      <c r="Q159" s="23"/>
      <c r="R159" s="22"/>
      <c r="S159" s="23">
        <v>-6601</v>
      </c>
    </row>
    <row r="160" spans="1:19" x14ac:dyDescent="0.25">
      <c r="A160" s="25"/>
      <c r="B160" s="25" t="s">
        <v>66</v>
      </c>
      <c r="C160" s="25"/>
      <c r="D160" s="25"/>
      <c r="E160" s="25"/>
      <c r="F160" s="25"/>
      <c r="G160" s="26"/>
      <c r="H160" s="25"/>
      <c r="I160" s="25"/>
      <c r="J160" s="25"/>
      <c r="K160" s="25"/>
      <c r="L160" s="25"/>
      <c r="M160" s="25"/>
      <c r="N160" s="25"/>
      <c r="O160" s="25"/>
      <c r="P160" s="25"/>
      <c r="Q160" s="27"/>
      <c r="R160" s="25"/>
      <c r="S160" s="27">
        <f>S159</f>
        <v>-6601</v>
      </c>
    </row>
    <row r="161" spans="1:19" ht="30" customHeight="1" x14ac:dyDescent="0.25">
      <c r="A161" s="22"/>
      <c r="B161" s="22" t="s">
        <v>67</v>
      </c>
      <c r="C161" s="22"/>
      <c r="D161" s="22"/>
      <c r="E161" s="22"/>
      <c r="F161" s="22"/>
      <c r="G161" s="24"/>
      <c r="H161" s="22"/>
      <c r="I161" s="22"/>
      <c r="J161" s="22"/>
      <c r="K161" s="22"/>
      <c r="L161" s="22"/>
      <c r="M161" s="22"/>
      <c r="N161" s="22"/>
      <c r="O161" s="22"/>
      <c r="P161" s="22"/>
      <c r="Q161" s="23"/>
      <c r="R161" s="22"/>
      <c r="S161" s="23">
        <v>243782.47</v>
      </c>
    </row>
    <row r="162" spans="1:19" x14ac:dyDescent="0.25">
      <c r="A162" s="25"/>
      <c r="B162" s="25" t="s">
        <v>68</v>
      </c>
      <c r="C162" s="25"/>
      <c r="D162" s="25"/>
      <c r="E162" s="25"/>
      <c r="F162" s="25"/>
      <c r="G162" s="26"/>
      <c r="H162" s="25"/>
      <c r="I162" s="25"/>
      <c r="J162" s="25"/>
      <c r="K162" s="25"/>
      <c r="L162" s="25"/>
      <c r="M162" s="25"/>
      <c r="N162" s="25"/>
      <c r="O162" s="25"/>
      <c r="P162" s="25"/>
      <c r="Q162" s="27"/>
      <c r="R162" s="25"/>
      <c r="S162" s="27">
        <v>243782.47</v>
      </c>
    </row>
    <row r="163" spans="1:19" ht="30" customHeight="1" x14ac:dyDescent="0.25">
      <c r="A163" s="22"/>
      <c r="B163" s="22" t="s">
        <v>271</v>
      </c>
      <c r="C163" s="22"/>
      <c r="D163" s="22"/>
      <c r="E163" s="22"/>
      <c r="F163" s="22"/>
      <c r="G163" s="24"/>
      <c r="H163" s="22"/>
      <c r="I163" s="22"/>
      <c r="J163" s="22"/>
      <c r="K163" s="22"/>
      <c r="L163" s="22"/>
      <c r="M163" s="22"/>
      <c r="N163" s="22"/>
      <c r="O163" s="22"/>
      <c r="P163" s="22"/>
      <c r="Q163" s="23"/>
      <c r="R163" s="22"/>
      <c r="S163" s="23">
        <v>-32835.75</v>
      </c>
    </row>
    <row r="164" spans="1:19" x14ac:dyDescent="0.25">
      <c r="A164" s="25"/>
      <c r="B164" s="25" t="s">
        <v>272</v>
      </c>
      <c r="C164" s="25"/>
      <c r="D164" s="25"/>
      <c r="E164" s="25"/>
      <c r="F164" s="25"/>
      <c r="G164" s="26"/>
      <c r="H164" s="25"/>
      <c r="I164" s="25"/>
      <c r="J164" s="25"/>
      <c r="K164" s="25"/>
      <c r="L164" s="25"/>
      <c r="M164" s="25"/>
      <c r="N164" s="25"/>
      <c r="O164" s="25"/>
      <c r="P164" s="25"/>
      <c r="Q164" s="27"/>
      <c r="R164" s="25"/>
      <c r="S164" s="27">
        <f>S163</f>
        <v>-32835.75</v>
      </c>
    </row>
    <row r="165" spans="1:19" ht="30" customHeight="1" x14ac:dyDescent="0.25">
      <c r="A165" s="22"/>
      <c r="B165" s="22" t="s">
        <v>213</v>
      </c>
      <c r="C165" s="22"/>
      <c r="D165" s="22"/>
      <c r="E165" s="22"/>
      <c r="F165" s="22"/>
      <c r="G165" s="24"/>
      <c r="H165" s="22"/>
      <c r="I165" s="22"/>
      <c r="J165" s="22"/>
      <c r="K165" s="22"/>
      <c r="L165" s="22"/>
      <c r="M165" s="22"/>
      <c r="N165" s="22"/>
      <c r="O165" s="22"/>
      <c r="P165" s="22"/>
      <c r="Q165" s="23"/>
      <c r="R165" s="22"/>
      <c r="S165" s="23">
        <v>-540</v>
      </c>
    </row>
    <row r="166" spans="1:19" ht="15.75" thickBot="1" x14ac:dyDescent="0.3">
      <c r="A166" s="21"/>
      <c r="B166" s="21"/>
      <c r="C166" s="21"/>
      <c r="D166" s="21"/>
      <c r="E166" s="25" t="s">
        <v>106</v>
      </c>
      <c r="F166" s="25"/>
      <c r="G166" s="26">
        <v>42328</v>
      </c>
      <c r="H166" s="25"/>
      <c r="I166" s="25"/>
      <c r="J166" s="25"/>
      <c r="K166" s="25" t="s">
        <v>725</v>
      </c>
      <c r="L166" s="25"/>
      <c r="M166" s="25" t="s">
        <v>431</v>
      </c>
      <c r="N166" s="25"/>
      <c r="O166" s="25" t="s">
        <v>37</v>
      </c>
      <c r="P166" s="25"/>
      <c r="Q166" s="28">
        <v>-125</v>
      </c>
      <c r="R166" s="25"/>
      <c r="S166" s="28">
        <f>ROUND(S165+Q166,5)</f>
        <v>-665</v>
      </c>
    </row>
    <row r="167" spans="1:19" x14ac:dyDescent="0.25">
      <c r="A167" s="25"/>
      <c r="B167" s="25" t="s">
        <v>214</v>
      </c>
      <c r="C167" s="25"/>
      <c r="D167" s="25"/>
      <c r="E167" s="25"/>
      <c r="F167" s="25"/>
      <c r="G167" s="26"/>
      <c r="H167" s="25"/>
      <c r="I167" s="25"/>
      <c r="J167" s="25"/>
      <c r="K167" s="25"/>
      <c r="L167" s="25"/>
      <c r="M167" s="25"/>
      <c r="N167" s="25"/>
      <c r="O167" s="25"/>
      <c r="P167" s="25"/>
      <c r="Q167" s="27">
        <f>ROUND(SUM(Q165:Q166),5)</f>
        <v>-125</v>
      </c>
      <c r="R167" s="25"/>
      <c r="S167" s="27">
        <f>S166</f>
        <v>-665</v>
      </c>
    </row>
    <row r="168" spans="1:19" ht="30" customHeight="1" x14ac:dyDescent="0.25">
      <c r="A168" s="22"/>
      <c r="B168" s="22" t="s">
        <v>583</v>
      </c>
      <c r="C168" s="22"/>
      <c r="D168" s="22"/>
      <c r="E168" s="22"/>
      <c r="F168" s="22"/>
      <c r="G168" s="24"/>
      <c r="H168" s="22"/>
      <c r="I168" s="22"/>
      <c r="J168" s="22"/>
      <c r="K168" s="22"/>
      <c r="L168" s="22"/>
      <c r="M168" s="22"/>
      <c r="N168" s="22"/>
      <c r="O168" s="22"/>
      <c r="P168" s="22"/>
      <c r="Q168" s="23"/>
      <c r="R168" s="22"/>
      <c r="S168" s="23">
        <v>-28857.45</v>
      </c>
    </row>
    <row r="169" spans="1:19" ht="15.75" thickBot="1" x14ac:dyDescent="0.3">
      <c r="A169" s="25"/>
      <c r="B169" s="25" t="s">
        <v>584</v>
      </c>
      <c r="C169" s="25"/>
      <c r="D169" s="25"/>
      <c r="E169" s="25"/>
      <c r="F169" s="25"/>
      <c r="G169" s="26"/>
      <c r="H169" s="25"/>
      <c r="I169" s="25"/>
      <c r="J169" s="25"/>
      <c r="K169" s="25"/>
      <c r="L169" s="25"/>
      <c r="M169" s="25"/>
      <c r="N169" s="25"/>
      <c r="O169" s="25"/>
      <c r="P169" s="25"/>
      <c r="Q169" s="28"/>
      <c r="R169" s="25"/>
      <c r="S169" s="28">
        <f>S168</f>
        <v>-28857.45</v>
      </c>
    </row>
    <row r="170" spans="1:19" ht="30" customHeight="1" x14ac:dyDescent="0.25">
      <c r="A170" s="25"/>
      <c r="B170" s="25" t="s">
        <v>215</v>
      </c>
      <c r="C170" s="25"/>
      <c r="D170" s="25"/>
      <c r="E170" s="25"/>
      <c r="F170" s="25"/>
      <c r="G170" s="26"/>
      <c r="H170" s="25"/>
      <c r="I170" s="25"/>
      <c r="J170" s="25"/>
      <c r="K170" s="25"/>
      <c r="L170" s="25"/>
      <c r="M170" s="25"/>
      <c r="N170" s="25"/>
      <c r="O170" s="25"/>
      <c r="P170" s="25"/>
      <c r="Q170" s="27"/>
      <c r="R170" s="25"/>
      <c r="S170" s="27">
        <v>-17770</v>
      </c>
    </row>
    <row r="171" spans="1:19" ht="30" customHeight="1" x14ac:dyDescent="0.25">
      <c r="A171" s="22"/>
      <c r="B171" s="22" t="s">
        <v>273</v>
      </c>
      <c r="C171" s="22"/>
      <c r="D171" s="22"/>
      <c r="E171" s="22"/>
      <c r="F171" s="22"/>
      <c r="G171" s="24"/>
      <c r="H171" s="22"/>
      <c r="I171" s="22"/>
      <c r="J171" s="22"/>
      <c r="K171" s="22"/>
      <c r="L171" s="22"/>
      <c r="M171" s="22"/>
      <c r="N171" s="22"/>
      <c r="O171" s="22"/>
      <c r="P171" s="22"/>
      <c r="Q171" s="23"/>
      <c r="R171" s="22"/>
      <c r="S171" s="23">
        <v>-3393.06</v>
      </c>
    </row>
    <row r="172" spans="1:19" x14ac:dyDescent="0.25">
      <c r="A172" s="25"/>
      <c r="B172" s="25" t="s">
        <v>274</v>
      </c>
      <c r="C172" s="25"/>
      <c r="D172" s="25"/>
      <c r="E172" s="25"/>
      <c r="F172" s="25"/>
      <c r="G172" s="26"/>
      <c r="H172" s="25"/>
      <c r="I172" s="25"/>
      <c r="J172" s="25"/>
      <c r="K172" s="25"/>
      <c r="L172" s="25"/>
      <c r="M172" s="25"/>
      <c r="N172" s="25"/>
      <c r="O172" s="25"/>
      <c r="P172" s="25"/>
      <c r="Q172" s="27"/>
      <c r="R172" s="25"/>
      <c r="S172" s="27">
        <f>S171</f>
        <v>-3393.06</v>
      </c>
    </row>
    <row r="173" spans="1:19" ht="30" customHeight="1" x14ac:dyDescent="0.25">
      <c r="A173" s="22"/>
      <c r="B173" s="22" t="s">
        <v>369</v>
      </c>
      <c r="C173" s="22"/>
      <c r="D173" s="22"/>
      <c r="E173" s="22"/>
      <c r="F173" s="22"/>
      <c r="G173" s="24"/>
      <c r="H173" s="22"/>
      <c r="I173" s="22"/>
      <c r="J173" s="22"/>
      <c r="K173" s="22"/>
      <c r="L173" s="22"/>
      <c r="M173" s="22"/>
      <c r="N173" s="22"/>
      <c r="O173" s="22"/>
      <c r="P173" s="22"/>
      <c r="Q173" s="23"/>
      <c r="R173" s="22"/>
      <c r="S173" s="23">
        <v>-34963</v>
      </c>
    </row>
    <row r="174" spans="1:19" x14ac:dyDescent="0.25">
      <c r="A174" s="25"/>
      <c r="B174" s="25" t="s">
        <v>370</v>
      </c>
      <c r="C174" s="25"/>
      <c r="D174" s="25"/>
      <c r="E174" s="25"/>
      <c r="F174" s="25"/>
      <c r="G174" s="26"/>
      <c r="H174" s="25"/>
      <c r="I174" s="25"/>
      <c r="J174" s="25"/>
      <c r="K174" s="25"/>
      <c r="L174" s="25"/>
      <c r="M174" s="25"/>
      <c r="N174" s="25"/>
      <c r="O174" s="25"/>
      <c r="P174" s="25"/>
      <c r="Q174" s="27"/>
      <c r="R174" s="25"/>
      <c r="S174" s="27">
        <f>S173</f>
        <v>-34963</v>
      </c>
    </row>
    <row r="175" spans="1:19" ht="30" customHeight="1" x14ac:dyDescent="0.25">
      <c r="A175" s="22"/>
      <c r="B175" s="22" t="s">
        <v>69</v>
      </c>
      <c r="C175" s="22"/>
      <c r="D175" s="22"/>
      <c r="E175" s="22"/>
      <c r="F175" s="22"/>
      <c r="G175" s="24"/>
      <c r="H175" s="22"/>
      <c r="I175" s="22"/>
      <c r="J175" s="22"/>
      <c r="K175" s="22"/>
      <c r="L175" s="22"/>
      <c r="M175" s="22"/>
      <c r="N175" s="22"/>
      <c r="O175" s="22"/>
      <c r="P175" s="22"/>
      <c r="Q175" s="23"/>
      <c r="R175" s="22"/>
      <c r="S175" s="23">
        <v>-2610</v>
      </c>
    </row>
    <row r="176" spans="1:19" x14ac:dyDescent="0.25">
      <c r="A176" s="25"/>
      <c r="B176" s="25"/>
      <c r="C176" s="25"/>
      <c r="D176" s="25"/>
      <c r="E176" s="25" t="s">
        <v>106</v>
      </c>
      <c r="F176" s="25"/>
      <c r="G176" s="26">
        <v>42309</v>
      </c>
      <c r="H176" s="25"/>
      <c r="I176" s="25"/>
      <c r="J176" s="25"/>
      <c r="K176" s="25" t="s">
        <v>683</v>
      </c>
      <c r="L176" s="25"/>
      <c r="M176" s="25" t="s">
        <v>660</v>
      </c>
      <c r="N176" s="25"/>
      <c r="O176" s="25" t="s">
        <v>37</v>
      </c>
      <c r="P176" s="25"/>
      <c r="Q176" s="27">
        <v>-35</v>
      </c>
      <c r="R176" s="25"/>
      <c r="S176" s="27">
        <f t="shared" ref="S176:S217" si="5">ROUND(S175+Q176,5)</f>
        <v>-2645</v>
      </c>
    </row>
    <row r="177" spans="1:19" x14ac:dyDescent="0.25">
      <c r="A177" s="25"/>
      <c r="B177" s="25"/>
      <c r="C177" s="25"/>
      <c r="D177" s="25"/>
      <c r="E177" s="25" t="s">
        <v>106</v>
      </c>
      <c r="F177" s="25"/>
      <c r="G177" s="26">
        <v>42309</v>
      </c>
      <c r="H177" s="25"/>
      <c r="I177" s="25"/>
      <c r="J177" s="25"/>
      <c r="K177" s="25" t="s">
        <v>684</v>
      </c>
      <c r="L177" s="25"/>
      <c r="M177" s="25" t="s">
        <v>660</v>
      </c>
      <c r="N177" s="25"/>
      <c r="O177" s="25" t="s">
        <v>37</v>
      </c>
      <c r="P177" s="25"/>
      <c r="Q177" s="27">
        <v>-35</v>
      </c>
      <c r="R177" s="25"/>
      <c r="S177" s="27">
        <f t="shared" si="5"/>
        <v>-2680</v>
      </c>
    </row>
    <row r="178" spans="1:19" x14ac:dyDescent="0.25">
      <c r="A178" s="25"/>
      <c r="B178" s="25"/>
      <c r="C178" s="25"/>
      <c r="D178" s="25"/>
      <c r="E178" s="25" t="s">
        <v>106</v>
      </c>
      <c r="F178" s="25"/>
      <c r="G178" s="26">
        <v>42309</v>
      </c>
      <c r="H178" s="25"/>
      <c r="I178" s="25"/>
      <c r="J178" s="25"/>
      <c r="K178" s="25" t="s">
        <v>685</v>
      </c>
      <c r="L178" s="25"/>
      <c r="M178" s="25" t="s">
        <v>660</v>
      </c>
      <c r="N178" s="25"/>
      <c r="O178" s="25" t="s">
        <v>37</v>
      </c>
      <c r="P178" s="25"/>
      <c r="Q178" s="27">
        <v>-35</v>
      </c>
      <c r="R178" s="25"/>
      <c r="S178" s="27">
        <f t="shared" si="5"/>
        <v>-2715</v>
      </c>
    </row>
    <row r="179" spans="1:19" x14ac:dyDescent="0.25">
      <c r="A179" s="25"/>
      <c r="B179" s="25"/>
      <c r="C179" s="25"/>
      <c r="D179" s="25"/>
      <c r="E179" s="25" t="s">
        <v>106</v>
      </c>
      <c r="F179" s="25"/>
      <c r="G179" s="26">
        <v>42309</v>
      </c>
      <c r="H179" s="25"/>
      <c r="I179" s="25"/>
      <c r="J179" s="25"/>
      <c r="K179" s="25" t="s">
        <v>686</v>
      </c>
      <c r="L179" s="25"/>
      <c r="M179" s="25" t="s">
        <v>660</v>
      </c>
      <c r="N179" s="25"/>
      <c r="O179" s="25" t="s">
        <v>37</v>
      </c>
      <c r="P179" s="25"/>
      <c r="Q179" s="27">
        <v>-35</v>
      </c>
      <c r="R179" s="25"/>
      <c r="S179" s="27">
        <f t="shared" si="5"/>
        <v>-2750</v>
      </c>
    </row>
    <row r="180" spans="1:19" x14ac:dyDescent="0.25">
      <c r="A180" s="25"/>
      <c r="B180" s="25"/>
      <c r="C180" s="25"/>
      <c r="D180" s="25"/>
      <c r="E180" s="25" t="s">
        <v>106</v>
      </c>
      <c r="F180" s="25"/>
      <c r="G180" s="26">
        <v>42309</v>
      </c>
      <c r="H180" s="25"/>
      <c r="I180" s="25"/>
      <c r="J180" s="25"/>
      <c r="K180" s="25" t="s">
        <v>687</v>
      </c>
      <c r="L180" s="25"/>
      <c r="M180" s="25" t="s">
        <v>660</v>
      </c>
      <c r="N180" s="25"/>
      <c r="O180" s="25" t="s">
        <v>37</v>
      </c>
      <c r="P180" s="25"/>
      <c r="Q180" s="27">
        <v>-35</v>
      </c>
      <c r="R180" s="25"/>
      <c r="S180" s="27">
        <f t="shared" si="5"/>
        <v>-2785</v>
      </c>
    </row>
    <row r="181" spans="1:19" x14ac:dyDescent="0.25">
      <c r="A181" s="25"/>
      <c r="B181" s="25"/>
      <c r="C181" s="25"/>
      <c r="D181" s="25"/>
      <c r="E181" s="25" t="s">
        <v>106</v>
      </c>
      <c r="F181" s="25"/>
      <c r="G181" s="26">
        <v>42310</v>
      </c>
      <c r="H181" s="25"/>
      <c r="I181" s="25"/>
      <c r="J181" s="25"/>
      <c r="K181" s="25" t="s">
        <v>688</v>
      </c>
      <c r="L181" s="25"/>
      <c r="M181" s="25" t="s">
        <v>660</v>
      </c>
      <c r="N181" s="25"/>
      <c r="O181" s="25" t="s">
        <v>37</v>
      </c>
      <c r="P181" s="25"/>
      <c r="Q181" s="27">
        <v>-35</v>
      </c>
      <c r="R181" s="25"/>
      <c r="S181" s="27">
        <f t="shared" si="5"/>
        <v>-2820</v>
      </c>
    </row>
    <row r="182" spans="1:19" x14ac:dyDescent="0.25">
      <c r="A182" s="25"/>
      <c r="B182" s="25"/>
      <c r="C182" s="25"/>
      <c r="D182" s="25"/>
      <c r="E182" s="25" t="s">
        <v>106</v>
      </c>
      <c r="F182" s="25"/>
      <c r="G182" s="26">
        <v>42310</v>
      </c>
      <c r="H182" s="25"/>
      <c r="I182" s="25"/>
      <c r="J182" s="25"/>
      <c r="K182" s="25" t="s">
        <v>689</v>
      </c>
      <c r="L182" s="25"/>
      <c r="M182" s="25" t="s">
        <v>660</v>
      </c>
      <c r="N182" s="25"/>
      <c r="O182" s="25" t="s">
        <v>37</v>
      </c>
      <c r="P182" s="25"/>
      <c r="Q182" s="27">
        <v>-35</v>
      </c>
      <c r="R182" s="25"/>
      <c r="S182" s="27">
        <f t="shared" si="5"/>
        <v>-2855</v>
      </c>
    </row>
    <row r="183" spans="1:19" x14ac:dyDescent="0.25">
      <c r="A183" s="25"/>
      <c r="B183" s="25"/>
      <c r="C183" s="25"/>
      <c r="D183" s="25"/>
      <c r="E183" s="25" t="s">
        <v>106</v>
      </c>
      <c r="F183" s="25"/>
      <c r="G183" s="26">
        <v>42310</v>
      </c>
      <c r="H183" s="25"/>
      <c r="I183" s="25"/>
      <c r="J183" s="25"/>
      <c r="K183" s="25" t="s">
        <v>690</v>
      </c>
      <c r="L183" s="25"/>
      <c r="M183" s="25" t="s">
        <v>660</v>
      </c>
      <c r="N183" s="25"/>
      <c r="O183" s="25" t="s">
        <v>37</v>
      </c>
      <c r="P183" s="25"/>
      <c r="Q183" s="27">
        <v>-35</v>
      </c>
      <c r="R183" s="25"/>
      <c r="S183" s="27">
        <f t="shared" si="5"/>
        <v>-2890</v>
      </c>
    </row>
    <row r="184" spans="1:19" x14ac:dyDescent="0.25">
      <c r="A184" s="25"/>
      <c r="B184" s="25"/>
      <c r="C184" s="25"/>
      <c r="D184" s="25"/>
      <c r="E184" s="25" t="s">
        <v>106</v>
      </c>
      <c r="F184" s="25"/>
      <c r="G184" s="26">
        <v>42310</v>
      </c>
      <c r="H184" s="25"/>
      <c r="I184" s="25"/>
      <c r="J184" s="25"/>
      <c r="K184" s="25" t="s">
        <v>691</v>
      </c>
      <c r="L184" s="25"/>
      <c r="M184" s="25" t="s">
        <v>660</v>
      </c>
      <c r="N184" s="25"/>
      <c r="O184" s="25" t="s">
        <v>37</v>
      </c>
      <c r="P184" s="25"/>
      <c r="Q184" s="27">
        <v>-35</v>
      </c>
      <c r="R184" s="25"/>
      <c r="S184" s="27">
        <f t="shared" si="5"/>
        <v>-2925</v>
      </c>
    </row>
    <row r="185" spans="1:19" x14ac:dyDescent="0.25">
      <c r="A185" s="25"/>
      <c r="B185" s="25"/>
      <c r="C185" s="25"/>
      <c r="D185" s="25"/>
      <c r="E185" s="25" t="s">
        <v>106</v>
      </c>
      <c r="F185" s="25"/>
      <c r="G185" s="26">
        <v>42311</v>
      </c>
      <c r="H185" s="25"/>
      <c r="I185" s="25"/>
      <c r="J185" s="25"/>
      <c r="K185" s="25" t="s">
        <v>692</v>
      </c>
      <c r="L185" s="25"/>
      <c r="M185" s="25" t="s">
        <v>660</v>
      </c>
      <c r="N185" s="25"/>
      <c r="O185" s="25" t="s">
        <v>37</v>
      </c>
      <c r="P185" s="25"/>
      <c r="Q185" s="27">
        <v>-35</v>
      </c>
      <c r="R185" s="25"/>
      <c r="S185" s="27">
        <f t="shared" si="5"/>
        <v>-2960</v>
      </c>
    </row>
    <row r="186" spans="1:19" x14ac:dyDescent="0.25">
      <c r="A186" s="25"/>
      <c r="B186" s="25"/>
      <c r="C186" s="25"/>
      <c r="D186" s="25"/>
      <c r="E186" s="25" t="s">
        <v>106</v>
      </c>
      <c r="F186" s="25"/>
      <c r="G186" s="26">
        <v>42311</v>
      </c>
      <c r="H186" s="25"/>
      <c r="I186" s="25"/>
      <c r="J186" s="25"/>
      <c r="K186" s="25" t="s">
        <v>693</v>
      </c>
      <c r="L186" s="25"/>
      <c r="M186" s="25" t="s">
        <v>660</v>
      </c>
      <c r="N186" s="25"/>
      <c r="O186" s="25" t="s">
        <v>37</v>
      </c>
      <c r="P186" s="25"/>
      <c r="Q186" s="27">
        <v>-35</v>
      </c>
      <c r="R186" s="25"/>
      <c r="S186" s="27">
        <f t="shared" si="5"/>
        <v>-2995</v>
      </c>
    </row>
    <row r="187" spans="1:19" x14ac:dyDescent="0.25">
      <c r="A187" s="25"/>
      <c r="B187" s="25"/>
      <c r="C187" s="25"/>
      <c r="D187" s="25"/>
      <c r="E187" s="25" t="s">
        <v>106</v>
      </c>
      <c r="F187" s="25"/>
      <c r="G187" s="26">
        <v>42311</v>
      </c>
      <c r="H187" s="25"/>
      <c r="I187" s="25"/>
      <c r="J187" s="25"/>
      <c r="K187" s="25" t="s">
        <v>694</v>
      </c>
      <c r="L187" s="25"/>
      <c r="M187" s="25" t="s">
        <v>660</v>
      </c>
      <c r="N187" s="25"/>
      <c r="O187" s="25" t="s">
        <v>37</v>
      </c>
      <c r="P187" s="25"/>
      <c r="Q187" s="27">
        <v>-35</v>
      </c>
      <c r="R187" s="25"/>
      <c r="S187" s="27">
        <f t="shared" si="5"/>
        <v>-3030</v>
      </c>
    </row>
    <row r="188" spans="1:19" x14ac:dyDescent="0.25">
      <c r="A188" s="25"/>
      <c r="B188" s="25"/>
      <c r="C188" s="25"/>
      <c r="D188" s="25"/>
      <c r="E188" s="25" t="s">
        <v>106</v>
      </c>
      <c r="F188" s="25"/>
      <c r="G188" s="26">
        <v>42311</v>
      </c>
      <c r="H188" s="25"/>
      <c r="I188" s="25"/>
      <c r="J188" s="25"/>
      <c r="K188" s="25" t="s">
        <v>695</v>
      </c>
      <c r="L188" s="25"/>
      <c r="M188" s="25" t="s">
        <v>660</v>
      </c>
      <c r="N188" s="25"/>
      <c r="O188" s="25" t="s">
        <v>37</v>
      </c>
      <c r="P188" s="25"/>
      <c r="Q188" s="27">
        <v>-35</v>
      </c>
      <c r="R188" s="25"/>
      <c r="S188" s="27">
        <f t="shared" si="5"/>
        <v>-3065</v>
      </c>
    </row>
    <row r="189" spans="1:19" x14ac:dyDescent="0.25">
      <c r="A189" s="25"/>
      <c r="B189" s="25"/>
      <c r="C189" s="25"/>
      <c r="D189" s="25"/>
      <c r="E189" s="25" t="s">
        <v>106</v>
      </c>
      <c r="F189" s="25"/>
      <c r="G189" s="26">
        <v>42311</v>
      </c>
      <c r="H189" s="25"/>
      <c r="I189" s="25"/>
      <c r="J189" s="25"/>
      <c r="K189" s="25" t="s">
        <v>696</v>
      </c>
      <c r="L189" s="25"/>
      <c r="M189" s="25" t="s">
        <v>660</v>
      </c>
      <c r="N189" s="25"/>
      <c r="O189" s="25" t="s">
        <v>37</v>
      </c>
      <c r="P189" s="25"/>
      <c r="Q189" s="27">
        <v>-35</v>
      </c>
      <c r="R189" s="25"/>
      <c r="S189" s="27">
        <f t="shared" si="5"/>
        <v>-3100</v>
      </c>
    </row>
    <row r="190" spans="1:19" x14ac:dyDescent="0.25">
      <c r="A190" s="25"/>
      <c r="B190" s="25"/>
      <c r="C190" s="25"/>
      <c r="D190" s="25"/>
      <c r="E190" s="25" t="s">
        <v>106</v>
      </c>
      <c r="F190" s="25"/>
      <c r="G190" s="26">
        <v>42312</v>
      </c>
      <c r="H190" s="25"/>
      <c r="I190" s="25"/>
      <c r="J190" s="25"/>
      <c r="K190" s="25" t="s">
        <v>697</v>
      </c>
      <c r="L190" s="25"/>
      <c r="M190" s="25" t="s">
        <v>660</v>
      </c>
      <c r="N190" s="25"/>
      <c r="O190" s="25" t="s">
        <v>37</v>
      </c>
      <c r="P190" s="25"/>
      <c r="Q190" s="27">
        <v>-35</v>
      </c>
      <c r="R190" s="25"/>
      <c r="S190" s="27">
        <f t="shared" si="5"/>
        <v>-3135</v>
      </c>
    </row>
    <row r="191" spans="1:19" x14ac:dyDescent="0.25">
      <c r="A191" s="25"/>
      <c r="B191" s="25"/>
      <c r="C191" s="25"/>
      <c r="D191" s="25"/>
      <c r="E191" s="25" t="s">
        <v>106</v>
      </c>
      <c r="F191" s="25"/>
      <c r="G191" s="26">
        <v>42312</v>
      </c>
      <c r="H191" s="25"/>
      <c r="I191" s="25"/>
      <c r="J191" s="25"/>
      <c r="K191" s="25" t="s">
        <v>698</v>
      </c>
      <c r="L191" s="25"/>
      <c r="M191" s="25" t="s">
        <v>660</v>
      </c>
      <c r="N191" s="25"/>
      <c r="O191" s="25" t="s">
        <v>37</v>
      </c>
      <c r="P191" s="25"/>
      <c r="Q191" s="27">
        <v>-35</v>
      </c>
      <c r="R191" s="25"/>
      <c r="S191" s="27">
        <f t="shared" si="5"/>
        <v>-3170</v>
      </c>
    </row>
    <row r="192" spans="1:19" x14ac:dyDescent="0.25">
      <c r="A192" s="25"/>
      <c r="B192" s="25"/>
      <c r="C192" s="25"/>
      <c r="D192" s="25"/>
      <c r="E192" s="25" t="s">
        <v>106</v>
      </c>
      <c r="F192" s="25"/>
      <c r="G192" s="26">
        <v>42312</v>
      </c>
      <c r="H192" s="25"/>
      <c r="I192" s="25"/>
      <c r="J192" s="25"/>
      <c r="K192" s="25" t="s">
        <v>699</v>
      </c>
      <c r="L192" s="25"/>
      <c r="M192" s="25" t="s">
        <v>660</v>
      </c>
      <c r="N192" s="25"/>
      <c r="O192" s="25" t="s">
        <v>37</v>
      </c>
      <c r="P192" s="25"/>
      <c r="Q192" s="27">
        <v>-35</v>
      </c>
      <c r="R192" s="25"/>
      <c r="S192" s="27">
        <f t="shared" si="5"/>
        <v>-3205</v>
      </c>
    </row>
    <row r="193" spans="1:19" x14ac:dyDescent="0.25">
      <c r="A193" s="25"/>
      <c r="B193" s="25"/>
      <c r="C193" s="25"/>
      <c r="D193" s="25"/>
      <c r="E193" s="25" t="s">
        <v>106</v>
      </c>
      <c r="F193" s="25"/>
      <c r="G193" s="26">
        <v>42312</v>
      </c>
      <c r="H193" s="25"/>
      <c r="I193" s="25"/>
      <c r="J193" s="25"/>
      <c r="K193" s="25" t="s">
        <v>700</v>
      </c>
      <c r="L193" s="25"/>
      <c r="M193" s="25" t="s">
        <v>660</v>
      </c>
      <c r="N193" s="25"/>
      <c r="O193" s="25" t="s">
        <v>37</v>
      </c>
      <c r="P193" s="25"/>
      <c r="Q193" s="27">
        <v>-35</v>
      </c>
      <c r="R193" s="25"/>
      <c r="S193" s="27">
        <f t="shared" si="5"/>
        <v>-3240</v>
      </c>
    </row>
    <row r="194" spans="1:19" x14ac:dyDescent="0.25">
      <c r="A194" s="25"/>
      <c r="B194" s="25"/>
      <c r="C194" s="25"/>
      <c r="D194" s="25"/>
      <c r="E194" s="25" t="s">
        <v>106</v>
      </c>
      <c r="F194" s="25"/>
      <c r="G194" s="26">
        <v>42312</v>
      </c>
      <c r="H194" s="25"/>
      <c r="I194" s="25"/>
      <c r="J194" s="25"/>
      <c r="K194" s="25" t="s">
        <v>701</v>
      </c>
      <c r="L194" s="25"/>
      <c r="M194" s="25" t="s">
        <v>660</v>
      </c>
      <c r="N194" s="25"/>
      <c r="O194" s="25" t="s">
        <v>37</v>
      </c>
      <c r="P194" s="25"/>
      <c r="Q194" s="27">
        <v>-35</v>
      </c>
      <c r="R194" s="25"/>
      <c r="S194" s="27">
        <f t="shared" si="5"/>
        <v>-3275</v>
      </c>
    </row>
    <row r="195" spans="1:19" x14ac:dyDescent="0.25">
      <c r="A195" s="25"/>
      <c r="B195" s="25"/>
      <c r="C195" s="25"/>
      <c r="D195" s="25"/>
      <c r="E195" s="25" t="s">
        <v>106</v>
      </c>
      <c r="F195" s="25"/>
      <c r="G195" s="26">
        <v>42312</v>
      </c>
      <c r="H195" s="25"/>
      <c r="I195" s="25"/>
      <c r="J195" s="25"/>
      <c r="K195" s="25" t="s">
        <v>702</v>
      </c>
      <c r="L195" s="25"/>
      <c r="M195" s="25" t="s">
        <v>660</v>
      </c>
      <c r="N195" s="25"/>
      <c r="O195" s="25" t="s">
        <v>37</v>
      </c>
      <c r="P195" s="25"/>
      <c r="Q195" s="27">
        <v>-35</v>
      </c>
      <c r="R195" s="25"/>
      <c r="S195" s="27">
        <f t="shared" si="5"/>
        <v>-3310</v>
      </c>
    </row>
    <row r="196" spans="1:19" x14ac:dyDescent="0.25">
      <c r="A196" s="25"/>
      <c r="B196" s="25"/>
      <c r="C196" s="25"/>
      <c r="D196" s="25"/>
      <c r="E196" s="25" t="s">
        <v>106</v>
      </c>
      <c r="F196" s="25"/>
      <c r="G196" s="26">
        <v>42313</v>
      </c>
      <c r="H196" s="25"/>
      <c r="I196" s="25"/>
      <c r="J196" s="25"/>
      <c r="K196" s="25" t="s">
        <v>703</v>
      </c>
      <c r="L196" s="25"/>
      <c r="M196" s="25" t="s">
        <v>660</v>
      </c>
      <c r="N196" s="25"/>
      <c r="O196" s="25" t="s">
        <v>37</v>
      </c>
      <c r="P196" s="25"/>
      <c r="Q196" s="27">
        <v>-35</v>
      </c>
      <c r="R196" s="25"/>
      <c r="S196" s="27">
        <f t="shared" si="5"/>
        <v>-3345</v>
      </c>
    </row>
    <row r="197" spans="1:19" x14ac:dyDescent="0.25">
      <c r="A197" s="25"/>
      <c r="B197" s="25"/>
      <c r="C197" s="25"/>
      <c r="D197" s="25"/>
      <c r="E197" s="25" t="s">
        <v>106</v>
      </c>
      <c r="F197" s="25"/>
      <c r="G197" s="26">
        <v>42313</v>
      </c>
      <c r="H197" s="25"/>
      <c r="I197" s="25"/>
      <c r="J197" s="25"/>
      <c r="K197" s="25" t="s">
        <v>704</v>
      </c>
      <c r="L197" s="25"/>
      <c r="M197" s="25" t="s">
        <v>660</v>
      </c>
      <c r="N197" s="25"/>
      <c r="O197" s="25" t="s">
        <v>37</v>
      </c>
      <c r="P197" s="25"/>
      <c r="Q197" s="27">
        <v>-35</v>
      </c>
      <c r="R197" s="25"/>
      <c r="S197" s="27">
        <f t="shared" si="5"/>
        <v>-3380</v>
      </c>
    </row>
    <row r="198" spans="1:19" x14ac:dyDescent="0.25">
      <c r="A198" s="25"/>
      <c r="B198" s="25"/>
      <c r="C198" s="25"/>
      <c r="D198" s="25"/>
      <c r="E198" s="25" t="s">
        <v>106</v>
      </c>
      <c r="F198" s="25"/>
      <c r="G198" s="26">
        <v>42313</v>
      </c>
      <c r="H198" s="25"/>
      <c r="I198" s="25"/>
      <c r="J198" s="25"/>
      <c r="K198" s="25" t="s">
        <v>705</v>
      </c>
      <c r="L198" s="25"/>
      <c r="M198" s="25" t="s">
        <v>660</v>
      </c>
      <c r="N198" s="25"/>
      <c r="O198" s="25" t="s">
        <v>37</v>
      </c>
      <c r="P198" s="25"/>
      <c r="Q198" s="27">
        <v>-35</v>
      </c>
      <c r="R198" s="25"/>
      <c r="S198" s="27">
        <f t="shared" si="5"/>
        <v>-3415</v>
      </c>
    </row>
    <row r="199" spans="1:19" x14ac:dyDescent="0.25">
      <c r="A199" s="25"/>
      <c r="B199" s="25"/>
      <c r="C199" s="25"/>
      <c r="D199" s="25"/>
      <c r="E199" s="25" t="s">
        <v>106</v>
      </c>
      <c r="F199" s="25"/>
      <c r="G199" s="26">
        <v>42313</v>
      </c>
      <c r="H199" s="25"/>
      <c r="I199" s="25"/>
      <c r="J199" s="25"/>
      <c r="K199" s="25" t="s">
        <v>706</v>
      </c>
      <c r="L199" s="25"/>
      <c r="M199" s="25" t="s">
        <v>660</v>
      </c>
      <c r="N199" s="25"/>
      <c r="O199" s="25" t="s">
        <v>37</v>
      </c>
      <c r="P199" s="25"/>
      <c r="Q199" s="27">
        <v>-35</v>
      </c>
      <c r="R199" s="25"/>
      <c r="S199" s="27">
        <f t="shared" si="5"/>
        <v>-3450</v>
      </c>
    </row>
    <row r="200" spans="1:19" x14ac:dyDescent="0.25">
      <c r="A200" s="25"/>
      <c r="B200" s="25"/>
      <c r="C200" s="25"/>
      <c r="D200" s="25"/>
      <c r="E200" s="25" t="s">
        <v>106</v>
      </c>
      <c r="F200" s="25"/>
      <c r="G200" s="26">
        <v>42314</v>
      </c>
      <c r="H200" s="25"/>
      <c r="I200" s="25"/>
      <c r="J200" s="25"/>
      <c r="K200" s="25" t="s">
        <v>707</v>
      </c>
      <c r="L200" s="25"/>
      <c r="M200" s="25" t="s">
        <v>660</v>
      </c>
      <c r="N200" s="25"/>
      <c r="O200" s="25" t="s">
        <v>37</v>
      </c>
      <c r="P200" s="25"/>
      <c r="Q200" s="27">
        <v>-35</v>
      </c>
      <c r="R200" s="25"/>
      <c r="S200" s="27">
        <f t="shared" si="5"/>
        <v>-3485</v>
      </c>
    </row>
    <row r="201" spans="1:19" x14ac:dyDescent="0.25">
      <c r="A201" s="25"/>
      <c r="B201" s="25"/>
      <c r="C201" s="25"/>
      <c r="D201" s="25"/>
      <c r="E201" s="25" t="s">
        <v>106</v>
      </c>
      <c r="F201" s="25"/>
      <c r="G201" s="26">
        <v>42314</v>
      </c>
      <c r="H201" s="25"/>
      <c r="I201" s="25"/>
      <c r="J201" s="25"/>
      <c r="K201" s="25" t="s">
        <v>708</v>
      </c>
      <c r="L201" s="25"/>
      <c r="M201" s="25" t="s">
        <v>660</v>
      </c>
      <c r="N201" s="25"/>
      <c r="O201" s="25" t="s">
        <v>37</v>
      </c>
      <c r="P201" s="25"/>
      <c r="Q201" s="27">
        <v>-35</v>
      </c>
      <c r="R201" s="25"/>
      <c r="S201" s="27">
        <f t="shared" si="5"/>
        <v>-3520</v>
      </c>
    </row>
    <row r="202" spans="1:19" x14ac:dyDescent="0.25">
      <c r="A202" s="25"/>
      <c r="B202" s="25"/>
      <c r="C202" s="25"/>
      <c r="D202" s="25"/>
      <c r="E202" s="25" t="s">
        <v>106</v>
      </c>
      <c r="F202" s="25"/>
      <c r="G202" s="26">
        <v>42314</v>
      </c>
      <c r="H202" s="25"/>
      <c r="I202" s="25"/>
      <c r="J202" s="25"/>
      <c r="K202" s="25" t="s">
        <v>709</v>
      </c>
      <c r="L202" s="25"/>
      <c r="M202" s="25" t="s">
        <v>660</v>
      </c>
      <c r="N202" s="25"/>
      <c r="O202" s="25" t="s">
        <v>37</v>
      </c>
      <c r="P202" s="25"/>
      <c r="Q202" s="27">
        <v>-35</v>
      </c>
      <c r="R202" s="25"/>
      <c r="S202" s="27">
        <f t="shared" si="5"/>
        <v>-3555</v>
      </c>
    </row>
    <row r="203" spans="1:19" x14ac:dyDescent="0.25">
      <c r="A203" s="25"/>
      <c r="B203" s="25"/>
      <c r="C203" s="25"/>
      <c r="D203" s="25"/>
      <c r="E203" s="25" t="s">
        <v>106</v>
      </c>
      <c r="F203" s="25"/>
      <c r="G203" s="26">
        <v>42314</v>
      </c>
      <c r="H203" s="25"/>
      <c r="I203" s="25"/>
      <c r="J203" s="25"/>
      <c r="K203" s="25" t="s">
        <v>710</v>
      </c>
      <c r="L203" s="25"/>
      <c r="M203" s="25" t="s">
        <v>660</v>
      </c>
      <c r="N203" s="25"/>
      <c r="O203" s="25" t="s">
        <v>37</v>
      </c>
      <c r="P203" s="25"/>
      <c r="Q203" s="27">
        <v>-35</v>
      </c>
      <c r="R203" s="25"/>
      <c r="S203" s="27">
        <f t="shared" si="5"/>
        <v>-3590</v>
      </c>
    </row>
    <row r="204" spans="1:19" x14ac:dyDescent="0.25">
      <c r="A204" s="25"/>
      <c r="B204" s="25"/>
      <c r="C204" s="25"/>
      <c r="D204" s="25"/>
      <c r="E204" s="25" t="s">
        <v>106</v>
      </c>
      <c r="F204" s="25"/>
      <c r="G204" s="26">
        <v>42314</v>
      </c>
      <c r="H204" s="25"/>
      <c r="I204" s="25"/>
      <c r="J204" s="25"/>
      <c r="K204" s="25" t="s">
        <v>711</v>
      </c>
      <c r="L204" s="25"/>
      <c r="M204" s="25" t="s">
        <v>660</v>
      </c>
      <c r="N204" s="25"/>
      <c r="O204" s="25" t="s">
        <v>37</v>
      </c>
      <c r="P204" s="25"/>
      <c r="Q204" s="27">
        <v>-35</v>
      </c>
      <c r="R204" s="25"/>
      <c r="S204" s="27">
        <f t="shared" si="5"/>
        <v>-3625</v>
      </c>
    </row>
    <row r="205" spans="1:19" x14ac:dyDescent="0.25">
      <c r="A205" s="25"/>
      <c r="B205" s="25"/>
      <c r="C205" s="25"/>
      <c r="D205" s="25"/>
      <c r="E205" s="25" t="s">
        <v>106</v>
      </c>
      <c r="F205" s="25"/>
      <c r="G205" s="26">
        <v>42315</v>
      </c>
      <c r="H205" s="25"/>
      <c r="I205" s="25"/>
      <c r="J205" s="25"/>
      <c r="K205" s="25" t="s">
        <v>712</v>
      </c>
      <c r="L205" s="25"/>
      <c r="M205" s="25" t="s">
        <v>660</v>
      </c>
      <c r="N205" s="25"/>
      <c r="O205" s="25" t="s">
        <v>37</v>
      </c>
      <c r="P205" s="25"/>
      <c r="Q205" s="27">
        <v>-35</v>
      </c>
      <c r="R205" s="25"/>
      <c r="S205" s="27">
        <f t="shared" si="5"/>
        <v>-3660</v>
      </c>
    </row>
    <row r="206" spans="1:19" x14ac:dyDescent="0.25">
      <c r="A206" s="25"/>
      <c r="B206" s="25"/>
      <c r="C206" s="25"/>
      <c r="D206" s="25"/>
      <c r="E206" s="25" t="s">
        <v>106</v>
      </c>
      <c r="F206" s="25"/>
      <c r="G206" s="26">
        <v>42315</v>
      </c>
      <c r="H206" s="25"/>
      <c r="I206" s="25"/>
      <c r="J206" s="25"/>
      <c r="K206" s="25" t="s">
        <v>713</v>
      </c>
      <c r="L206" s="25"/>
      <c r="M206" s="25" t="s">
        <v>660</v>
      </c>
      <c r="N206" s="25"/>
      <c r="O206" s="25" t="s">
        <v>37</v>
      </c>
      <c r="P206" s="25"/>
      <c r="Q206" s="27">
        <v>-35</v>
      </c>
      <c r="R206" s="25"/>
      <c r="S206" s="27">
        <f t="shared" si="5"/>
        <v>-3695</v>
      </c>
    </row>
    <row r="207" spans="1:19" x14ac:dyDescent="0.25">
      <c r="A207" s="25"/>
      <c r="B207" s="25"/>
      <c r="C207" s="25"/>
      <c r="D207" s="25"/>
      <c r="E207" s="25" t="s">
        <v>106</v>
      </c>
      <c r="F207" s="25"/>
      <c r="G207" s="26">
        <v>42315</v>
      </c>
      <c r="H207" s="25"/>
      <c r="I207" s="25"/>
      <c r="J207" s="25"/>
      <c r="K207" s="25" t="s">
        <v>714</v>
      </c>
      <c r="L207" s="25"/>
      <c r="M207" s="25" t="s">
        <v>660</v>
      </c>
      <c r="N207" s="25"/>
      <c r="O207" s="25" t="s">
        <v>37</v>
      </c>
      <c r="P207" s="25"/>
      <c r="Q207" s="27">
        <v>-35</v>
      </c>
      <c r="R207" s="25"/>
      <c r="S207" s="27">
        <f t="shared" si="5"/>
        <v>-3730</v>
      </c>
    </row>
    <row r="208" spans="1:19" x14ac:dyDescent="0.25">
      <c r="A208" s="25"/>
      <c r="B208" s="25"/>
      <c r="C208" s="25"/>
      <c r="D208" s="25"/>
      <c r="E208" s="25" t="s">
        <v>106</v>
      </c>
      <c r="F208" s="25"/>
      <c r="G208" s="26">
        <v>42316</v>
      </c>
      <c r="H208" s="25"/>
      <c r="I208" s="25"/>
      <c r="J208" s="25"/>
      <c r="K208" s="25" t="s">
        <v>715</v>
      </c>
      <c r="L208" s="25"/>
      <c r="M208" s="25" t="s">
        <v>660</v>
      </c>
      <c r="N208" s="25"/>
      <c r="O208" s="25" t="s">
        <v>37</v>
      </c>
      <c r="P208" s="25"/>
      <c r="Q208" s="27">
        <v>-35</v>
      </c>
      <c r="R208" s="25"/>
      <c r="S208" s="27">
        <f t="shared" si="5"/>
        <v>-3765</v>
      </c>
    </row>
    <row r="209" spans="1:19" x14ac:dyDescent="0.25">
      <c r="A209" s="25"/>
      <c r="B209" s="25"/>
      <c r="C209" s="25"/>
      <c r="D209" s="25"/>
      <c r="E209" s="25" t="s">
        <v>106</v>
      </c>
      <c r="F209" s="25"/>
      <c r="G209" s="26">
        <v>42316</v>
      </c>
      <c r="H209" s="25"/>
      <c r="I209" s="25"/>
      <c r="J209" s="25"/>
      <c r="K209" s="25" t="s">
        <v>716</v>
      </c>
      <c r="L209" s="25"/>
      <c r="M209" s="25" t="s">
        <v>660</v>
      </c>
      <c r="N209" s="25"/>
      <c r="O209" s="25" t="s">
        <v>37</v>
      </c>
      <c r="P209" s="25"/>
      <c r="Q209" s="27">
        <v>-35</v>
      </c>
      <c r="R209" s="25"/>
      <c r="S209" s="27">
        <f t="shared" si="5"/>
        <v>-3800</v>
      </c>
    </row>
    <row r="210" spans="1:19" x14ac:dyDescent="0.25">
      <c r="A210" s="25"/>
      <c r="B210" s="25"/>
      <c r="C210" s="25"/>
      <c r="D210" s="25"/>
      <c r="E210" s="25" t="s">
        <v>106</v>
      </c>
      <c r="F210" s="25"/>
      <c r="G210" s="26">
        <v>42316</v>
      </c>
      <c r="H210" s="25"/>
      <c r="I210" s="25"/>
      <c r="J210" s="25"/>
      <c r="K210" s="25" t="s">
        <v>717</v>
      </c>
      <c r="L210" s="25"/>
      <c r="M210" s="25" t="s">
        <v>660</v>
      </c>
      <c r="N210" s="25"/>
      <c r="O210" s="25" t="s">
        <v>37</v>
      </c>
      <c r="P210" s="25"/>
      <c r="Q210" s="27">
        <v>-35</v>
      </c>
      <c r="R210" s="25"/>
      <c r="S210" s="27">
        <f t="shared" si="5"/>
        <v>-3835</v>
      </c>
    </row>
    <row r="211" spans="1:19" x14ac:dyDescent="0.25">
      <c r="A211" s="25"/>
      <c r="B211" s="25"/>
      <c r="C211" s="25"/>
      <c r="D211" s="25"/>
      <c r="E211" s="25" t="s">
        <v>106</v>
      </c>
      <c r="F211" s="25"/>
      <c r="G211" s="26">
        <v>42316</v>
      </c>
      <c r="H211" s="25"/>
      <c r="I211" s="25"/>
      <c r="J211" s="25"/>
      <c r="K211" s="25" t="s">
        <v>718</v>
      </c>
      <c r="L211" s="25"/>
      <c r="M211" s="25" t="s">
        <v>660</v>
      </c>
      <c r="N211" s="25"/>
      <c r="O211" s="25" t="s">
        <v>37</v>
      </c>
      <c r="P211" s="25"/>
      <c r="Q211" s="27">
        <v>-35</v>
      </c>
      <c r="R211" s="25"/>
      <c r="S211" s="27">
        <f t="shared" si="5"/>
        <v>-3870</v>
      </c>
    </row>
    <row r="212" spans="1:19" x14ac:dyDescent="0.25">
      <c r="A212" s="25"/>
      <c r="B212" s="25"/>
      <c r="C212" s="25"/>
      <c r="D212" s="25"/>
      <c r="E212" s="25" t="s">
        <v>106</v>
      </c>
      <c r="F212" s="25"/>
      <c r="G212" s="26">
        <v>42316</v>
      </c>
      <c r="H212" s="25"/>
      <c r="I212" s="25"/>
      <c r="J212" s="25"/>
      <c r="K212" s="25" t="s">
        <v>719</v>
      </c>
      <c r="L212" s="25"/>
      <c r="M212" s="25" t="s">
        <v>660</v>
      </c>
      <c r="N212" s="25"/>
      <c r="O212" s="25" t="s">
        <v>37</v>
      </c>
      <c r="P212" s="25"/>
      <c r="Q212" s="27">
        <v>-35</v>
      </c>
      <c r="R212" s="25"/>
      <c r="S212" s="27">
        <f t="shared" si="5"/>
        <v>-3905</v>
      </c>
    </row>
    <row r="213" spans="1:19" x14ac:dyDescent="0.25">
      <c r="A213" s="25"/>
      <c r="B213" s="25"/>
      <c r="C213" s="25"/>
      <c r="D213" s="25"/>
      <c r="E213" s="25" t="s">
        <v>106</v>
      </c>
      <c r="F213" s="25"/>
      <c r="G213" s="26">
        <v>42316</v>
      </c>
      <c r="H213" s="25"/>
      <c r="I213" s="25"/>
      <c r="J213" s="25"/>
      <c r="K213" s="25" t="s">
        <v>720</v>
      </c>
      <c r="L213" s="25"/>
      <c r="M213" s="25" t="s">
        <v>660</v>
      </c>
      <c r="N213" s="25"/>
      <c r="O213" s="25" t="s">
        <v>37</v>
      </c>
      <c r="P213" s="25"/>
      <c r="Q213" s="27">
        <v>-35</v>
      </c>
      <c r="R213" s="25"/>
      <c r="S213" s="27">
        <f t="shared" si="5"/>
        <v>-3940</v>
      </c>
    </row>
    <row r="214" spans="1:19" x14ac:dyDescent="0.25">
      <c r="A214" s="25"/>
      <c r="B214" s="25"/>
      <c r="C214" s="25"/>
      <c r="D214" s="25"/>
      <c r="E214" s="25" t="s">
        <v>106</v>
      </c>
      <c r="F214" s="25"/>
      <c r="G214" s="26">
        <v>42316</v>
      </c>
      <c r="H214" s="25"/>
      <c r="I214" s="25"/>
      <c r="J214" s="25"/>
      <c r="K214" s="25" t="s">
        <v>721</v>
      </c>
      <c r="L214" s="25"/>
      <c r="M214" s="25" t="s">
        <v>660</v>
      </c>
      <c r="N214" s="25"/>
      <c r="O214" s="25" t="s">
        <v>37</v>
      </c>
      <c r="P214" s="25"/>
      <c r="Q214" s="27">
        <v>-35</v>
      </c>
      <c r="R214" s="25"/>
      <c r="S214" s="27">
        <f t="shared" si="5"/>
        <v>-3975</v>
      </c>
    </row>
    <row r="215" spans="1:19" x14ac:dyDescent="0.25">
      <c r="A215" s="25"/>
      <c r="B215" s="25"/>
      <c r="C215" s="25"/>
      <c r="D215" s="25"/>
      <c r="E215" s="25" t="s">
        <v>106</v>
      </c>
      <c r="F215" s="25"/>
      <c r="G215" s="26">
        <v>42316</v>
      </c>
      <c r="H215" s="25"/>
      <c r="I215" s="25"/>
      <c r="J215" s="25"/>
      <c r="K215" s="25" t="s">
        <v>722</v>
      </c>
      <c r="L215" s="25"/>
      <c r="M215" s="25" t="s">
        <v>660</v>
      </c>
      <c r="N215" s="25"/>
      <c r="O215" s="25" t="s">
        <v>37</v>
      </c>
      <c r="P215" s="25"/>
      <c r="Q215" s="27">
        <v>-35</v>
      </c>
      <c r="R215" s="25"/>
      <c r="S215" s="27">
        <f t="shared" si="5"/>
        <v>-4010</v>
      </c>
    </row>
    <row r="216" spans="1:19" x14ac:dyDescent="0.25">
      <c r="A216" s="25"/>
      <c r="B216" s="25"/>
      <c r="C216" s="25"/>
      <c r="D216" s="25"/>
      <c r="E216" s="25" t="s">
        <v>106</v>
      </c>
      <c r="F216" s="25"/>
      <c r="G216" s="26">
        <v>42317</v>
      </c>
      <c r="H216" s="25"/>
      <c r="I216" s="25"/>
      <c r="J216" s="25"/>
      <c r="K216" s="25" t="s">
        <v>723</v>
      </c>
      <c r="L216" s="25"/>
      <c r="M216" s="25" t="s">
        <v>660</v>
      </c>
      <c r="N216" s="25"/>
      <c r="O216" s="25" t="s">
        <v>37</v>
      </c>
      <c r="P216" s="25"/>
      <c r="Q216" s="27">
        <v>-35</v>
      </c>
      <c r="R216" s="25"/>
      <c r="S216" s="27">
        <f t="shared" si="5"/>
        <v>-4045</v>
      </c>
    </row>
    <row r="217" spans="1:19" ht="15.75" thickBot="1" x14ac:dyDescent="0.3">
      <c r="A217" s="25"/>
      <c r="B217" s="25"/>
      <c r="C217" s="25"/>
      <c r="D217" s="25"/>
      <c r="E217" s="25" t="s">
        <v>106</v>
      </c>
      <c r="F217" s="25"/>
      <c r="G217" s="26">
        <v>42320</v>
      </c>
      <c r="H217" s="25"/>
      <c r="I217" s="25"/>
      <c r="J217" s="25"/>
      <c r="K217" s="25" t="s">
        <v>724</v>
      </c>
      <c r="L217" s="25"/>
      <c r="M217" s="25" t="s">
        <v>660</v>
      </c>
      <c r="N217" s="25"/>
      <c r="O217" s="25" t="s">
        <v>37</v>
      </c>
      <c r="P217" s="25"/>
      <c r="Q217" s="28">
        <v>-35</v>
      </c>
      <c r="R217" s="25"/>
      <c r="S217" s="28">
        <f t="shared" si="5"/>
        <v>-4080</v>
      </c>
    </row>
    <row r="218" spans="1:19" x14ac:dyDescent="0.25">
      <c r="A218" s="25"/>
      <c r="B218" s="25" t="s">
        <v>70</v>
      </c>
      <c r="C218" s="25"/>
      <c r="D218" s="25"/>
      <c r="E218" s="25"/>
      <c r="F218" s="25"/>
      <c r="G218" s="26"/>
      <c r="H218" s="25"/>
      <c r="I218" s="25"/>
      <c r="J218" s="25"/>
      <c r="K218" s="25"/>
      <c r="L218" s="25"/>
      <c r="M218" s="25"/>
      <c r="N218" s="25"/>
      <c r="O218" s="25"/>
      <c r="P218" s="25"/>
      <c r="Q218" s="27">
        <f>ROUND(SUM(Q175:Q217),5)</f>
        <v>-1470</v>
      </c>
      <c r="R218" s="25"/>
      <c r="S218" s="27">
        <f>S217</f>
        <v>-4080</v>
      </c>
    </row>
    <row r="219" spans="1:19" ht="30" customHeight="1" x14ac:dyDescent="0.25">
      <c r="A219" s="22"/>
      <c r="B219" s="22" t="s">
        <v>71</v>
      </c>
      <c r="C219" s="22"/>
      <c r="D219" s="22"/>
      <c r="E219" s="22"/>
      <c r="F219" s="22"/>
      <c r="G219" s="24"/>
      <c r="H219" s="22"/>
      <c r="I219" s="22"/>
      <c r="J219" s="22"/>
      <c r="K219" s="22"/>
      <c r="L219" s="22"/>
      <c r="M219" s="22"/>
      <c r="N219" s="22"/>
      <c r="O219" s="22"/>
      <c r="P219" s="22"/>
      <c r="Q219" s="23"/>
      <c r="R219" s="22"/>
      <c r="S219" s="23">
        <v>-348500</v>
      </c>
    </row>
    <row r="220" spans="1:19" x14ac:dyDescent="0.25">
      <c r="A220" s="25"/>
      <c r="B220" s="25" t="s">
        <v>72</v>
      </c>
      <c r="C220" s="25"/>
      <c r="D220" s="25"/>
      <c r="E220" s="25"/>
      <c r="F220" s="25"/>
      <c r="G220" s="26"/>
      <c r="H220" s="25"/>
      <c r="I220" s="25"/>
      <c r="J220" s="25"/>
      <c r="K220" s="25"/>
      <c r="L220" s="25"/>
      <c r="M220" s="25"/>
      <c r="N220" s="25"/>
      <c r="O220" s="25"/>
      <c r="P220" s="25"/>
      <c r="Q220" s="27"/>
      <c r="R220" s="25"/>
      <c r="S220" s="27">
        <f>S219</f>
        <v>-348500</v>
      </c>
    </row>
    <row r="221" spans="1:19" ht="30" customHeight="1" x14ac:dyDescent="0.25">
      <c r="A221" s="22"/>
      <c r="B221" s="22" t="s">
        <v>73</v>
      </c>
      <c r="C221" s="22"/>
      <c r="D221" s="22"/>
      <c r="E221" s="22"/>
      <c r="F221" s="22"/>
      <c r="G221" s="24"/>
      <c r="H221" s="22"/>
      <c r="I221" s="22"/>
      <c r="J221" s="22"/>
      <c r="K221" s="22"/>
      <c r="L221" s="22"/>
      <c r="M221" s="22"/>
      <c r="N221" s="22"/>
      <c r="O221" s="22"/>
      <c r="P221" s="22"/>
      <c r="Q221" s="23"/>
      <c r="R221" s="22"/>
      <c r="S221" s="23">
        <v>11518.87</v>
      </c>
    </row>
    <row r="222" spans="1:19" x14ac:dyDescent="0.25">
      <c r="A222" s="22"/>
      <c r="B222" s="22"/>
      <c r="C222" s="22" t="s">
        <v>74</v>
      </c>
      <c r="D222" s="22"/>
      <c r="E222" s="22"/>
      <c r="F222" s="22"/>
      <c r="G222" s="24"/>
      <c r="H222" s="22"/>
      <c r="I222" s="22"/>
      <c r="J222" s="22"/>
      <c r="K222" s="22"/>
      <c r="L222" s="22"/>
      <c r="M222" s="22"/>
      <c r="N222" s="22"/>
      <c r="O222" s="22"/>
      <c r="P222" s="22"/>
      <c r="Q222" s="23"/>
      <c r="R222" s="22"/>
      <c r="S222" s="23">
        <v>1204.71</v>
      </c>
    </row>
    <row r="223" spans="1:19" x14ac:dyDescent="0.25">
      <c r="A223" s="25"/>
      <c r="B223" s="25"/>
      <c r="C223" s="25" t="s">
        <v>75</v>
      </c>
      <c r="D223" s="25"/>
      <c r="E223" s="25"/>
      <c r="F223" s="25"/>
      <c r="G223" s="26"/>
      <c r="H223" s="25"/>
      <c r="I223" s="25"/>
      <c r="J223" s="25"/>
      <c r="K223" s="25"/>
      <c r="L223" s="25"/>
      <c r="M223" s="25"/>
      <c r="N223" s="25"/>
      <c r="O223" s="25"/>
      <c r="P223" s="25"/>
      <c r="Q223" s="27"/>
      <c r="R223" s="25"/>
      <c r="S223" s="27">
        <f>S222</f>
        <v>1204.71</v>
      </c>
    </row>
    <row r="224" spans="1:19" ht="30" customHeight="1" x14ac:dyDescent="0.25">
      <c r="A224" s="22"/>
      <c r="B224" s="22"/>
      <c r="C224" s="22" t="s">
        <v>76</v>
      </c>
      <c r="D224" s="22"/>
      <c r="E224" s="22"/>
      <c r="F224" s="22"/>
      <c r="G224" s="24"/>
      <c r="H224" s="22"/>
      <c r="I224" s="22"/>
      <c r="J224" s="22"/>
      <c r="K224" s="22"/>
      <c r="L224" s="22"/>
      <c r="M224" s="22"/>
      <c r="N224" s="22"/>
      <c r="O224" s="22"/>
      <c r="P224" s="22"/>
      <c r="Q224" s="23"/>
      <c r="R224" s="22"/>
      <c r="S224" s="23">
        <v>2250</v>
      </c>
    </row>
    <row r="225" spans="1:19" ht="15.75" thickBot="1" x14ac:dyDescent="0.3">
      <c r="A225" s="21"/>
      <c r="B225" s="21"/>
      <c r="C225" s="21"/>
      <c r="D225" s="21"/>
      <c r="E225" s="25" t="s">
        <v>104</v>
      </c>
      <c r="F225" s="25"/>
      <c r="G225" s="26">
        <v>42331</v>
      </c>
      <c r="H225" s="25"/>
      <c r="I225" s="25"/>
      <c r="J225" s="25"/>
      <c r="K225" s="25" t="s">
        <v>142</v>
      </c>
      <c r="L225" s="25"/>
      <c r="M225" s="25" t="s">
        <v>209</v>
      </c>
      <c r="N225" s="25"/>
      <c r="O225" s="25" t="s">
        <v>33</v>
      </c>
      <c r="P225" s="25"/>
      <c r="Q225" s="28">
        <v>450</v>
      </c>
      <c r="R225" s="25"/>
      <c r="S225" s="28">
        <f>ROUND(S224+Q225,5)</f>
        <v>2700</v>
      </c>
    </row>
    <row r="226" spans="1:19" x14ac:dyDescent="0.25">
      <c r="A226" s="25"/>
      <c r="B226" s="25"/>
      <c r="C226" s="25" t="s">
        <v>77</v>
      </c>
      <c r="D226" s="25"/>
      <c r="E226" s="25"/>
      <c r="F226" s="25"/>
      <c r="G226" s="26"/>
      <c r="H226" s="25"/>
      <c r="I226" s="25"/>
      <c r="J226" s="25"/>
      <c r="K226" s="25"/>
      <c r="L226" s="25"/>
      <c r="M226" s="25"/>
      <c r="N226" s="25"/>
      <c r="O226" s="25"/>
      <c r="P226" s="25"/>
      <c r="Q226" s="27">
        <f>ROUND(SUM(Q224:Q225),5)</f>
        <v>450</v>
      </c>
      <c r="R226" s="25"/>
      <c r="S226" s="27">
        <f>S225</f>
        <v>2700</v>
      </c>
    </row>
    <row r="227" spans="1:19" ht="30" customHeight="1" x14ac:dyDescent="0.25">
      <c r="A227" s="22"/>
      <c r="B227" s="22"/>
      <c r="C227" s="22" t="s">
        <v>663</v>
      </c>
      <c r="D227" s="22"/>
      <c r="E227" s="22"/>
      <c r="F227" s="22"/>
      <c r="G227" s="24"/>
      <c r="H227" s="22"/>
      <c r="I227" s="22"/>
      <c r="J227" s="22"/>
      <c r="K227" s="22"/>
      <c r="L227" s="22"/>
      <c r="M227" s="22"/>
      <c r="N227" s="22"/>
      <c r="O227" s="22"/>
      <c r="P227" s="22"/>
      <c r="Q227" s="23"/>
      <c r="R227" s="22"/>
      <c r="S227" s="23">
        <v>0</v>
      </c>
    </row>
    <row r="228" spans="1:19" ht="15.75" thickBot="1" x14ac:dyDescent="0.3">
      <c r="A228" s="21"/>
      <c r="B228" s="21"/>
      <c r="C228" s="21"/>
      <c r="D228" s="21"/>
      <c r="E228" s="25" t="s">
        <v>104</v>
      </c>
      <c r="F228" s="25"/>
      <c r="G228" s="26">
        <v>42318</v>
      </c>
      <c r="H228" s="25"/>
      <c r="I228" s="25" t="s">
        <v>666</v>
      </c>
      <c r="J228" s="25"/>
      <c r="K228" s="25" t="s">
        <v>674</v>
      </c>
      <c r="L228" s="25"/>
      <c r="M228" s="25" t="s">
        <v>737</v>
      </c>
      <c r="N228" s="25"/>
      <c r="O228" s="25" t="s">
        <v>33</v>
      </c>
      <c r="P228" s="25"/>
      <c r="Q228" s="28">
        <v>1675</v>
      </c>
      <c r="R228" s="25"/>
      <c r="S228" s="28">
        <f>ROUND(S227+Q228,5)</f>
        <v>1675</v>
      </c>
    </row>
    <row r="229" spans="1:19" x14ac:dyDescent="0.25">
      <c r="A229" s="25"/>
      <c r="B229" s="25"/>
      <c r="C229" s="25" t="s">
        <v>664</v>
      </c>
      <c r="D229" s="25"/>
      <c r="E229" s="25"/>
      <c r="F229" s="25"/>
      <c r="G229" s="26"/>
      <c r="H229" s="25"/>
      <c r="I229" s="25"/>
      <c r="J229" s="25"/>
      <c r="K229" s="25"/>
      <c r="L229" s="25"/>
      <c r="M229" s="25"/>
      <c r="N229" s="25"/>
      <c r="O229" s="25"/>
      <c r="P229" s="25"/>
      <c r="Q229" s="27">
        <f>ROUND(SUM(Q227:Q228),5)</f>
        <v>1675</v>
      </c>
      <c r="R229" s="25"/>
      <c r="S229" s="27">
        <f>S228</f>
        <v>1675</v>
      </c>
    </row>
    <row r="230" spans="1:19" ht="30" customHeight="1" x14ac:dyDescent="0.25">
      <c r="A230" s="22"/>
      <c r="B230" s="22"/>
      <c r="C230" s="22" t="s">
        <v>371</v>
      </c>
      <c r="D230" s="22"/>
      <c r="E230" s="22"/>
      <c r="F230" s="22"/>
      <c r="G230" s="24"/>
      <c r="H230" s="22"/>
      <c r="I230" s="22"/>
      <c r="J230" s="22"/>
      <c r="K230" s="22"/>
      <c r="L230" s="22"/>
      <c r="M230" s="22"/>
      <c r="N230" s="22"/>
      <c r="O230" s="22"/>
      <c r="P230" s="22"/>
      <c r="Q230" s="23"/>
      <c r="R230" s="22"/>
      <c r="S230" s="23">
        <v>473</v>
      </c>
    </row>
    <row r="231" spans="1:19" ht="15.75" thickBot="1" x14ac:dyDescent="0.3">
      <c r="A231" s="21"/>
      <c r="B231" s="21"/>
      <c r="C231" s="21"/>
      <c r="D231" s="21"/>
      <c r="E231" s="25" t="s">
        <v>104</v>
      </c>
      <c r="F231" s="25"/>
      <c r="G231" s="26">
        <v>42326</v>
      </c>
      <c r="H231" s="25"/>
      <c r="I231" s="25"/>
      <c r="J231" s="25"/>
      <c r="K231" s="25" t="s">
        <v>678</v>
      </c>
      <c r="L231" s="25"/>
      <c r="M231" s="25" t="s">
        <v>746</v>
      </c>
      <c r="N231" s="25"/>
      <c r="O231" s="25" t="s">
        <v>33</v>
      </c>
      <c r="P231" s="25"/>
      <c r="Q231" s="28">
        <v>52.08</v>
      </c>
      <c r="R231" s="25"/>
      <c r="S231" s="28">
        <f>ROUND(S230+Q231,5)</f>
        <v>525.08000000000004</v>
      </c>
    </row>
    <row r="232" spans="1:19" x14ac:dyDescent="0.25">
      <c r="A232" s="25"/>
      <c r="B232" s="25"/>
      <c r="C232" s="25" t="s">
        <v>372</v>
      </c>
      <c r="D232" s="25"/>
      <c r="E232" s="25"/>
      <c r="F232" s="25"/>
      <c r="G232" s="26"/>
      <c r="H232" s="25"/>
      <c r="I232" s="25"/>
      <c r="J232" s="25"/>
      <c r="K232" s="25"/>
      <c r="L232" s="25"/>
      <c r="M232" s="25"/>
      <c r="N232" s="25"/>
      <c r="O232" s="25"/>
      <c r="P232" s="25"/>
      <c r="Q232" s="27">
        <f>ROUND(SUM(Q230:Q231),5)</f>
        <v>52.08</v>
      </c>
      <c r="R232" s="25"/>
      <c r="S232" s="27">
        <f>S231</f>
        <v>525.08000000000004</v>
      </c>
    </row>
    <row r="233" spans="1:19" ht="30" customHeight="1" x14ac:dyDescent="0.25">
      <c r="A233" s="22"/>
      <c r="B233" s="22"/>
      <c r="C233" s="22" t="s">
        <v>436</v>
      </c>
      <c r="D233" s="22"/>
      <c r="E233" s="22"/>
      <c r="F233" s="22"/>
      <c r="G233" s="24"/>
      <c r="H233" s="22"/>
      <c r="I233" s="22"/>
      <c r="J233" s="22"/>
      <c r="K233" s="22"/>
      <c r="L233" s="22"/>
      <c r="M233" s="22"/>
      <c r="N233" s="22"/>
      <c r="O233" s="22"/>
      <c r="P233" s="22"/>
      <c r="Q233" s="23"/>
      <c r="R233" s="22"/>
      <c r="S233" s="23">
        <v>7591.16</v>
      </c>
    </row>
    <row r="234" spans="1:19" x14ac:dyDescent="0.25">
      <c r="A234" s="22"/>
      <c r="B234" s="22"/>
      <c r="C234" s="22"/>
      <c r="D234" s="22" t="s">
        <v>437</v>
      </c>
      <c r="E234" s="22"/>
      <c r="F234" s="22"/>
      <c r="G234" s="24"/>
      <c r="H234" s="22"/>
      <c r="I234" s="22"/>
      <c r="J234" s="22"/>
      <c r="K234" s="22"/>
      <c r="L234" s="22"/>
      <c r="M234" s="22"/>
      <c r="N234" s="22"/>
      <c r="O234" s="22"/>
      <c r="P234" s="22"/>
      <c r="Q234" s="23"/>
      <c r="R234" s="22"/>
      <c r="S234" s="23">
        <v>7500</v>
      </c>
    </row>
    <row r="235" spans="1:19" x14ac:dyDescent="0.25">
      <c r="A235" s="25"/>
      <c r="B235" s="25"/>
      <c r="C235" s="25"/>
      <c r="D235" s="25" t="s">
        <v>438</v>
      </c>
      <c r="E235" s="25"/>
      <c r="F235" s="25"/>
      <c r="G235" s="26"/>
      <c r="H235" s="25"/>
      <c r="I235" s="25"/>
      <c r="J235" s="25"/>
      <c r="K235" s="25"/>
      <c r="L235" s="25"/>
      <c r="M235" s="25"/>
      <c r="N235" s="25"/>
      <c r="O235" s="25"/>
      <c r="P235" s="25"/>
      <c r="Q235" s="27"/>
      <c r="R235" s="25"/>
      <c r="S235" s="27">
        <f>S234</f>
        <v>7500</v>
      </c>
    </row>
    <row r="236" spans="1:19" ht="30" customHeight="1" x14ac:dyDescent="0.25">
      <c r="A236" s="22"/>
      <c r="B236" s="22"/>
      <c r="C236" s="22"/>
      <c r="D236" s="22" t="s">
        <v>439</v>
      </c>
      <c r="E236" s="22"/>
      <c r="F236" s="22"/>
      <c r="G236" s="24"/>
      <c r="H236" s="22"/>
      <c r="I236" s="22"/>
      <c r="J236" s="22"/>
      <c r="K236" s="22"/>
      <c r="L236" s="22"/>
      <c r="M236" s="22"/>
      <c r="N236" s="22"/>
      <c r="O236" s="22"/>
      <c r="P236" s="22"/>
      <c r="Q236" s="23"/>
      <c r="R236" s="22"/>
      <c r="S236" s="23">
        <v>75</v>
      </c>
    </row>
    <row r="237" spans="1:19" x14ac:dyDescent="0.25">
      <c r="A237" s="25"/>
      <c r="B237" s="25"/>
      <c r="C237" s="25"/>
      <c r="D237" s="25" t="s">
        <v>440</v>
      </c>
      <c r="E237" s="25"/>
      <c r="F237" s="25"/>
      <c r="G237" s="26"/>
      <c r="H237" s="25"/>
      <c r="I237" s="25"/>
      <c r="J237" s="25"/>
      <c r="K237" s="25"/>
      <c r="L237" s="25"/>
      <c r="M237" s="25"/>
      <c r="N237" s="25"/>
      <c r="O237" s="25"/>
      <c r="P237" s="25"/>
      <c r="Q237" s="27"/>
      <c r="R237" s="25"/>
      <c r="S237" s="27">
        <f>S236</f>
        <v>75</v>
      </c>
    </row>
    <row r="238" spans="1:19" ht="30" customHeight="1" x14ac:dyDescent="0.25">
      <c r="A238" s="22"/>
      <c r="B238" s="22"/>
      <c r="C238" s="22"/>
      <c r="D238" s="22" t="s">
        <v>441</v>
      </c>
      <c r="E238" s="22"/>
      <c r="F238" s="22"/>
      <c r="G238" s="24"/>
      <c r="H238" s="22"/>
      <c r="I238" s="22"/>
      <c r="J238" s="22"/>
      <c r="K238" s="22"/>
      <c r="L238" s="22"/>
      <c r="M238" s="22"/>
      <c r="N238" s="22"/>
      <c r="O238" s="22"/>
      <c r="P238" s="22"/>
      <c r="Q238" s="23"/>
      <c r="R238" s="22"/>
      <c r="S238" s="23">
        <v>16.16</v>
      </c>
    </row>
    <row r="239" spans="1:19" ht="15.75" thickBot="1" x14ac:dyDescent="0.3">
      <c r="A239" s="25"/>
      <c r="B239" s="25"/>
      <c r="C239" s="25"/>
      <c r="D239" s="25" t="s">
        <v>442</v>
      </c>
      <c r="E239" s="25"/>
      <c r="F239" s="25"/>
      <c r="G239" s="26"/>
      <c r="H239" s="25"/>
      <c r="I239" s="25"/>
      <c r="J239" s="25"/>
      <c r="K239" s="25"/>
      <c r="L239" s="25"/>
      <c r="M239" s="25"/>
      <c r="N239" s="25"/>
      <c r="O239" s="25"/>
      <c r="P239" s="25"/>
      <c r="Q239" s="29"/>
      <c r="R239" s="25"/>
      <c r="S239" s="29">
        <f>S238</f>
        <v>16.16</v>
      </c>
    </row>
    <row r="240" spans="1:19" ht="30" customHeight="1" thickBot="1" x14ac:dyDescent="0.3">
      <c r="A240" s="25"/>
      <c r="B240" s="25"/>
      <c r="C240" s="25" t="s">
        <v>443</v>
      </c>
      <c r="D240" s="25"/>
      <c r="E240" s="25"/>
      <c r="F240" s="25"/>
      <c r="G240" s="26"/>
      <c r="H240" s="25"/>
      <c r="I240" s="25"/>
      <c r="J240" s="25"/>
      <c r="K240" s="25"/>
      <c r="L240" s="25"/>
      <c r="M240" s="25"/>
      <c r="N240" s="25"/>
      <c r="O240" s="25"/>
      <c r="P240" s="25"/>
      <c r="Q240" s="30"/>
      <c r="R240" s="25"/>
      <c r="S240" s="30">
        <f>ROUND(S235+S237+S239,5)</f>
        <v>7591.16</v>
      </c>
    </row>
    <row r="241" spans="1:19" ht="30" customHeight="1" x14ac:dyDescent="0.25">
      <c r="A241" s="25"/>
      <c r="B241" s="25" t="s">
        <v>78</v>
      </c>
      <c r="C241" s="25"/>
      <c r="D241" s="25"/>
      <c r="E241" s="25"/>
      <c r="F241" s="25"/>
      <c r="G241" s="26"/>
      <c r="H241" s="25"/>
      <c r="I241" s="25"/>
      <c r="J241" s="25"/>
      <c r="K241" s="25"/>
      <c r="L241" s="25"/>
      <c r="M241" s="25"/>
      <c r="N241" s="25"/>
      <c r="O241" s="25"/>
      <c r="P241" s="25"/>
      <c r="Q241" s="27">
        <f>ROUND(Q223+Q226+Q229+Q232+Q240,5)</f>
        <v>2177.08</v>
      </c>
      <c r="R241" s="25"/>
      <c r="S241" s="27">
        <f>ROUND(S223+S226+S229+S232+S240,5)</f>
        <v>13695.95</v>
      </c>
    </row>
    <row r="242" spans="1:19" ht="30" customHeight="1" x14ac:dyDescent="0.25">
      <c r="A242" s="22"/>
      <c r="B242" s="22" t="s">
        <v>79</v>
      </c>
      <c r="C242" s="22"/>
      <c r="D242" s="22"/>
      <c r="E242" s="22"/>
      <c r="F242" s="22"/>
      <c r="G242" s="24"/>
      <c r="H242" s="22"/>
      <c r="I242" s="22"/>
      <c r="J242" s="22"/>
      <c r="K242" s="22"/>
      <c r="L242" s="22"/>
      <c r="M242" s="22"/>
      <c r="N242" s="22"/>
      <c r="O242" s="22"/>
      <c r="P242" s="22"/>
      <c r="Q242" s="23"/>
      <c r="R242" s="22"/>
      <c r="S242" s="23">
        <v>88162</v>
      </c>
    </row>
    <row r="243" spans="1:19" ht="15.75" thickBot="1" x14ac:dyDescent="0.3">
      <c r="A243" s="21"/>
      <c r="B243" s="21"/>
      <c r="C243" s="21"/>
      <c r="D243" s="21"/>
      <c r="E243" s="25" t="s">
        <v>104</v>
      </c>
      <c r="F243" s="25"/>
      <c r="G243" s="26">
        <v>42318</v>
      </c>
      <c r="H243" s="25"/>
      <c r="I243" s="25" t="s">
        <v>665</v>
      </c>
      <c r="J243" s="25"/>
      <c r="K243" s="25" t="s">
        <v>510</v>
      </c>
      <c r="L243" s="25"/>
      <c r="M243" s="25" t="s">
        <v>736</v>
      </c>
      <c r="N243" s="25"/>
      <c r="O243" s="25" t="s">
        <v>33</v>
      </c>
      <c r="P243" s="25"/>
      <c r="Q243" s="28">
        <v>2580.09</v>
      </c>
      <c r="R243" s="25"/>
      <c r="S243" s="28">
        <f>ROUND(S242+Q243,5)</f>
        <v>90742.09</v>
      </c>
    </row>
    <row r="244" spans="1:19" x14ac:dyDescent="0.25">
      <c r="A244" s="25"/>
      <c r="B244" s="25" t="s">
        <v>80</v>
      </c>
      <c r="C244" s="25"/>
      <c r="D244" s="25"/>
      <c r="E244" s="25"/>
      <c r="F244" s="25"/>
      <c r="G244" s="26"/>
      <c r="H244" s="25"/>
      <c r="I244" s="25"/>
      <c r="J244" s="25"/>
      <c r="K244" s="25"/>
      <c r="L244" s="25"/>
      <c r="M244" s="25"/>
      <c r="N244" s="25"/>
      <c r="O244" s="25"/>
      <c r="P244" s="25"/>
      <c r="Q244" s="27">
        <f>ROUND(SUM(Q242:Q243),5)</f>
        <v>2580.09</v>
      </c>
      <c r="R244" s="25"/>
      <c r="S244" s="27">
        <f>S243</f>
        <v>90742.09</v>
      </c>
    </row>
    <row r="245" spans="1:19" ht="30" customHeight="1" x14ac:dyDescent="0.25">
      <c r="A245" s="22"/>
      <c r="B245" s="22" t="s">
        <v>81</v>
      </c>
      <c r="C245" s="22"/>
      <c r="D245" s="22"/>
      <c r="E245" s="22"/>
      <c r="F245" s="22"/>
      <c r="G245" s="24"/>
      <c r="H245" s="22"/>
      <c r="I245" s="22"/>
      <c r="J245" s="22"/>
      <c r="K245" s="22"/>
      <c r="L245" s="22"/>
      <c r="M245" s="22"/>
      <c r="N245" s="22"/>
      <c r="O245" s="22"/>
      <c r="P245" s="22"/>
      <c r="Q245" s="23"/>
      <c r="R245" s="22"/>
      <c r="S245" s="23">
        <v>65189.09</v>
      </c>
    </row>
    <row r="246" spans="1:19" x14ac:dyDescent="0.25">
      <c r="A246" s="22"/>
      <c r="B246" s="22"/>
      <c r="C246" s="22" t="s">
        <v>82</v>
      </c>
      <c r="D246" s="22"/>
      <c r="E246" s="22"/>
      <c r="F246" s="22"/>
      <c r="G246" s="24"/>
      <c r="H246" s="22"/>
      <c r="I246" s="22"/>
      <c r="J246" s="22"/>
      <c r="K246" s="22"/>
      <c r="L246" s="22"/>
      <c r="M246" s="22"/>
      <c r="N246" s="22"/>
      <c r="O246" s="22"/>
      <c r="P246" s="22"/>
      <c r="Q246" s="23"/>
      <c r="R246" s="22"/>
      <c r="S246" s="23">
        <v>22883.65</v>
      </c>
    </row>
    <row r="247" spans="1:19" x14ac:dyDescent="0.25">
      <c r="A247" s="25"/>
      <c r="B247" s="25"/>
      <c r="C247" s="25"/>
      <c r="D247" s="25"/>
      <c r="E247" s="25" t="s">
        <v>104</v>
      </c>
      <c r="F247" s="25"/>
      <c r="G247" s="26">
        <v>42311</v>
      </c>
      <c r="H247" s="25"/>
      <c r="I247" s="25"/>
      <c r="J247" s="25"/>
      <c r="K247" s="25" t="s">
        <v>670</v>
      </c>
      <c r="L247" s="25"/>
      <c r="M247" s="25" t="s">
        <v>731</v>
      </c>
      <c r="N247" s="25"/>
      <c r="O247" s="25" t="s">
        <v>33</v>
      </c>
      <c r="P247" s="25"/>
      <c r="Q247" s="27">
        <v>201.31</v>
      </c>
      <c r="R247" s="25"/>
      <c r="S247" s="27">
        <f t="shared" ref="S247:S253" si="6">ROUND(S246+Q247,5)</f>
        <v>23084.959999999999</v>
      </c>
    </row>
    <row r="248" spans="1:19" x14ac:dyDescent="0.25">
      <c r="A248" s="25"/>
      <c r="B248" s="25"/>
      <c r="C248" s="25"/>
      <c r="D248" s="25"/>
      <c r="E248" s="25" t="s">
        <v>104</v>
      </c>
      <c r="F248" s="25"/>
      <c r="G248" s="26">
        <v>42321</v>
      </c>
      <c r="H248" s="25"/>
      <c r="I248" s="25"/>
      <c r="J248" s="25"/>
      <c r="K248" s="25" t="s">
        <v>507</v>
      </c>
      <c r="L248" s="25"/>
      <c r="M248" s="25" t="s">
        <v>558</v>
      </c>
      <c r="N248" s="25"/>
      <c r="O248" s="25" t="s">
        <v>33</v>
      </c>
      <c r="P248" s="25"/>
      <c r="Q248" s="27">
        <v>477.48</v>
      </c>
      <c r="R248" s="25"/>
      <c r="S248" s="27">
        <f t="shared" si="6"/>
        <v>23562.44</v>
      </c>
    </row>
    <row r="249" spans="1:19" x14ac:dyDescent="0.25">
      <c r="A249" s="25"/>
      <c r="B249" s="25"/>
      <c r="C249" s="25"/>
      <c r="D249" s="25"/>
      <c r="E249" s="25" t="s">
        <v>104</v>
      </c>
      <c r="F249" s="25"/>
      <c r="G249" s="26">
        <v>42324</v>
      </c>
      <c r="H249" s="25"/>
      <c r="I249" s="25"/>
      <c r="J249" s="25"/>
      <c r="K249" s="25" t="s">
        <v>511</v>
      </c>
      <c r="L249" s="25"/>
      <c r="M249" s="25" t="s">
        <v>740</v>
      </c>
      <c r="N249" s="25"/>
      <c r="O249" s="25" t="s">
        <v>33</v>
      </c>
      <c r="P249" s="25"/>
      <c r="Q249" s="27">
        <v>1000</v>
      </c>
      <c r="R249" s="25"/>
      <c r="S249" s="27">
        <f t="shared" si="6"/>
        <v>24562.44</v>
      </c>
    </row>
    <row r="250" spans="1:19" x14ac:dyDescent="0.25">
      <c r="A250" s="25"/>
      <c r="B250" s="25"/>
      <c r="C250" s="25"/>
      <c r="D250" s="25"/>
      <c r="E250" s="25" t="s">
        <v>104</v>
      </c>
      <c r="F250" s="25"/>
      <c r="G250" s="26">
        <v>42325</v>
      </c>
      <c r="H250" s="25"/>
      <c r="I250" s="25"/>
      <c r="J250" s="25"/>
      <c r="K250" s="25" t="s">
        <v>507</v>
      </c>
      <c r="L250" s="25"/>
      <c r="M250" s="25" t="s">
        <v>558</v>
      </c>
      <c r="N250" s="25"/>
      <c r="O250" s="25" t="s">
        <v>33</v>
      </c>
      <c r="P250" s="25"/>
      <c r="Q250" s="27">
        <v>570.22</v>
      </c>
      <c r="R250" s="25"/>
      <c r="S250" s="27">
        <f t="shared" si="6"/>
        <v>25132.66</v>
      </c>
    </row>
    <row r="251" spans="1:19" x14ac:dyDescent="0.25">
      <c r="A251" s="25"/>
      <c r="B251" s="25"/>
      <c r="C251" s="25"/>
      <c r="D251" s="25"/>
      <c r="E251" s="25" t="s">
        <v>106</v>
      </c>
      <c r="F251" s="25"/>
      <c r="G251" s="26">
        <v>42326</v>
      </c>
      <c r="H251" s="25"/>
      <c r="I251" s="25"/>
      <c r="J251" s="25"/>
      <c r="K251" s="25" t="s">
        <v>507</v>
      </c>
      <c r="L251" s="25"/>
      <c r="M251" s="25" t="s">
        <v>745</v>
      </c>
      <c r="N251" s="25"/>
      <c r="O251" s="25" t="s">
        <v>33</v>
      </c>
      <c r="P251" s="25"/>
      <c r="Q251" s="27">
        <v>-285.11</v>
      </c>
      <c r="R251" s="25"/>
      <c r="S251" s="27">
        <f t="shared" si="6"/>
        <v>24847.55</v>
      </c>
    </row>
    <row r="252" spans="1:19" x14ac:dyDescent="0.25">
      <c r="A252" s="25"/>
      <c r="B252" s="25"/>
      <c r="C252" s="25"/>
      <c r="D252" s="25"/>
      <c r="E252" s="25" t="s">
        <v>104</v>
      </c>
      <c r="F252" s="25"/>
      <c r="G252" s="26">
        <v>42326</v>
      </c>
      <c r="H252" s="25"/>
      <c r="I252" s="25"/>
      <c r="J252" s="25"/>
      <c r="K252" s="25" t="s">
        <v>507</v>
      </c>
      <c r="L252" s="25"/>
      <c r="M252" s="25" t="s">
        <v>558</v>
      </c>
      <c r="N252" s="25"/>
      <c r="O252" s="25" t="s">
        <v>33</v>
      </c>
      <c r="P252" s="25"/>
      <c r="Q252" s="27">
        <v>40.119999999999997</v>
      </c>
      <c r="R252" s="25"/>
      <c r="S252" s="27">
        <f t="shared" si="6"/>
        <v>24887.67</v>
      </c>
    </row>
    <row r="253" spans="1:19" ht="15.75" thickBot="1" x14ac:dyDescent="0.3">
      <c r="A253" s="25"/>
      <c r="B253" s="25"/>
      <c r="C253" s="25"/>
      <c r="D253" s="25"/>
      <c r="E253" s="25" t="s">
        <v>104</v>
      </c>
      <c r="F253" s="25"/>
      <c r="G253" s="26">
        <v>42333</v>
      </c>
      <c r="H253" s="25"/>
      <c r="I253" s="25"/>
      <c r="J253" s="25"/>
      <c r="K253" s="25" t="s">
        <v>507</v>
      </c>
      <c r="L253" s="25"/>
      <c r="M253" s="25" t="s">
        <v>558</v>
      </c>
      <c r="N253" s="25"/>
      <c r="O253" s="25" t="s">
        <v>33</v>
      </c>
      <c r="P253" s="25"/>
      <c r="Q253" s="28">
        <v>873.67</v>
      </c>
      <c r="R253" s="25"/>
      <c r="S253" s="28">
        <f t="shared" si="6"/>
        <v>25761.34</v>
      </c>
    </row>
    <row r="254" spans="1:19" x14ac:dyDescent="0.25">
      <c r="A254" s="25"/>
      <c r="B254" s="25"/>
      <c r="C254" s="25" t="s">
        <v>83</v>
      </c>
      <c r="D254" s="25"/>
      <c r="E254" s="25"/>
      <c r="F254" s="25"/>
      <c r="G254" s="26"/>
      <c r="H254" s="25"/>
      <c r="I254" s="25"/>
      <c r="J254" s="25"/>
      <c r="K254" s="25"/>
      <c r="L254" s="25"/>
      <c r="M254" s="25"/>
      <c r="N254" s="25"/>
      <c r="O254" s="25"/>
      <c r="P254" s="25"/>
      <c r="Q254" s="27">
        <f>ROUND(SUM(Q246:Q253),5)</f>
        <v>2877.69</v>
      </c>
      <c r="R254" s="25"/>
      <c r="S254" s="27">
        <f>S253</f>
        <v>25761.34</v>
      </c>
    </row>
    <row r="255" spans="1:19" ht="30" customHeight="1" x14ac:dyDescent="0.25">
      <c r="A255" s="22"/>
      <c r="B255" s="22"/>
      <c r="C255" s="22" t="s">
        <v>275</v>
      </c>
      <c r="D255" s="22"/>
      <c r="E255" s="22"/>
      <c r="F255" s="22"/>
      <c r="G255" s="24"/>
      <c r="H255" s="22"/>
      <c r="I255" s="22"/>
      <c r="J255" s="22"/>
      <c r="K255" s="22"/>
      <c r="L255" s="22"/>
      <c r="M255" s="22"/>
      <c r="N255" s="22"/>
      <c r="O255" s="22"/>
      <c r="P255" s="22"/>
      <c r="Q255" s="23"/>
      <c r="R255" s="22"/>
      <c r="S255" s="23">
        <v>677.62</v>
      </c>
    </row>
    <row r="256" spans="1:19" x14ac:dyDescent="0.25">
      <c r="A256" s="25"/>
      <c r="B256" s="25"/>
      <c r="C256" s="25" t="s">
        <v>276</v>
      </c>
      <c r="D256" s="25"/>
      <c r="E256" s="25"/>
      <c r="F256" s="25"/>
      <c r="G256" s="26"/>
      <c r="H256" s="25"/>
      <c r="I256" s="25"/>
      <c r="J256" s="25"/>
      <c r="K256" s="25"/>
      <c r="L256" s="25"/>
      <c r="M256" s="25"/>
      <c r="N256" s="25"/>
      <c r="O256" s="25"/>
      <c r="P256" s="25"/>
      <c r="Q256" s="27"/>
      <c r="R256" s="25"/>
      <c r="S256" s="27">
        <f>S255</f>
        <v>677.62</v>
      </c>
    </row>
    <row r="257" spans="1:19" ht="30" customHeight="1" x14ac:dyDescent="0.25">
      <c r="A257" s="22"/>
      <c r="B257" s="22"/>
      <c r="C257" s="22" t="s">
        <v>84</v>
      </c>
      <c r="D257" s="22"/>
      <c r="E257" s="22"/>
      <c r="F257" s="22"/>
      <c r="G257" s="24"/>
      <c r="H257" s="22"/>
      <c r="I257" s="22"/>
      <c r="J257" s="22"/>
      <c r="K257" s="22"/>
      <c r="L257" s="22"/>
      <c r="M257" s="22"/>
      <c r="N257" s="22"/>
      <c r="O257" s="22"/>
      <c r="P257" s="22"/>
      <c r="Q257" s="23"/>
      <c r="R257" s="22"/>
      <c r="S257" s="23">
        <v>5349.29</v>
      </c>
    </row>
    <row r="258" spans="1:19" ht="15.75" thickBot="1" x14ac:dyDescent="0.3">
      <c r="A258" s="21"/>
      <c r="B258" s="21"/>
      <c r="C258" s="21"/>
      <c r="D258" s="21"/>
      <c r="E258" s="25" t="s">
        <v>104</v>
      </c>
      <c r="F258" s="25"/>
      <c r="G258" s="26">
        <v>42317</v>
      </c>
      <c r="H258" s="25"/>
      <c r="I258" s="25"/>
      <c r="J258" s="25"/>
      <c r="K258" s="25" t="s">
        <v>450</v>
      </c>
      <c r="L258" s="25"/>
      <c r="M258" s="25" t="s">
        <v>468</v>
      </c>
      <c r="N258" s="25"/>
      <c r="O258" s="25" t="s">
        <v>33</v>
      </c>
      <c r="P258" s="25"/>
      <c r="Q258" s="28">
        <v>112.69</v>
      </c>
      <c r="R258" s="25"/>
      <c r="S258" s="28">
        <f>ROUND(S257+Q258,5)</f>
        <v>5461.98</v>
      </c>
    </row>
    <row r="259" spans="1:19" x14ac:dyDescent="0.25">
      <c r="A259" s="25"/>
      <c r="B259" s="25"/>
      <c r="C259" s="25" t="s">
        <v>85</v>
      </c>
      <c r="D259" s="25"/>
      <c r="E259" s="25"/>
      <c r="F259" s="25"/>
      <c r="G259" s="26"/>
      <c r="H259" s="25"/>
      <c r="I259" s="25"/>
      <c r="J259" s="25"/>
      <c r="K259" s="25"/>
      <c r="L259" s="25"/>
      <c r="M259" s="25"/>
      <c r="N259" s="25"/>
      <c r="O259" s="25"/>
      <c r="P259" s="25"/>
      <c r="Q259" s="27">
        <f>ROUND(SUM(Q257:Q258),5)</f>
        <v>112.69</v>
      </c>
      <c r="R259" s="25"/>
      <c r="S259" s="27">
        <f>S258</f>
        <v>5461.98</v>
      </c>
    </row>
    <row r="260" spans="1:19" ht="30" customHeight="1" x14ac:dyDescent="0.25">
      <c r="A260" s="22"/>
      <c r="B260" s="22"/>
      <c r="C260" s="22" t="s">
        <v>217</v>
      </c>
      <c r="D260" s="22"/>
      <c r="E260" s="22"/>
      <c r="F260" s="22"/>
      <c r="G260" s="24"/>
      <c r="H260" s="22"/>
      <c r="I260" s="22"/>
      <c r="J260" s="22"/>
      <c r="K260" s="22"/>
      <c r="L260" s="22"/>
      <c r="M260" s="22"/>
      <c r="N260" s="22"/>
      <c r="O260" s="22"/>
      <c r="P260" s="22"/>
      <c r="Q260" s="23"/>
      <c r="R260" s="22"/>
      <c r="S260" s="23">
        <v>36278.53</v>
      </c>
    </row>
    <row r="261" spans="1:19" x14ac:dyDescent="0.25">
      <c r="A261" s="25"/>
      <c r="B261" s="25"/>
      <c r="C261" s="25"/>
      <c r="D261" s="25"/>
      <c r="E261" s="25" t="s">
        <v>104</v>
      </c>
      <c r="F261" s="25"/>
      <c r="G261" s="26">
        <v>42310</v>
      </c>
      <c r="H261" s="25"/>
      <c r="I261" s="25"/>
      <c r="J261" s="25"/>
      <c r="K261" s="25" t="s">
        <v>303</v>
      </c>
      <c r="L261" s="25"/>
      <c r="M261" s="25" t="s">
        <v>726</v>
      </c>
      <c r="N261" s="25"/>
      <c r="O261" s="25" t="s">
        <v>33</v>
      </c>
      <c r="P261" s="25"/>
      <c r="Q261" s="27">
        <v>18585.78</v>
      </c>
      <c r="R261" s="25"/>
      <c r="S261" s="27">
        <f>ROUND(S260+Q261,5)</f>
        <v>54864.31</v>
      </c>
    </row>
    <row r="262" spans="1:19" x14ac:dyDescent="0.25">
      <c r="A262" s="25"/>
      <c r="B262" s="25"/>
      <c r="C262" s="25"/>
      <c r="D262" s="25"/>
      <c r="E262" s="25" t="s">
        <v>104</v>
      </c>
      <c r="F262" s="25"/>
      <c r="G262" s="26">
        <v>42310</v>
      </c>
      <c r="H262" s="25"/>
      <c r="I262" s="25"/>
      <c r="J262" s="25"/>
      <c r="K262" s="25" t="s">
        <v>303</v>
      </c>
      <c r="L262" s="25"/>
      <c r="M262" s="25" t="s">
        <v>727</v>
      </c>
      <c r="N262" s="25"/>
      <c r="O262" s="25" t="s">
        <v>33</v>
      </c>
      <c r="P262" s="25"/>
      <c r="Q262" s="27">
        <v>264.29000000000002</v>
      </c>
      <c r="R262" s="25"/>
      <c r="S262" s="27">
        <f>ROUND(S261+Q262,5)</f>
        <v>55128.6</v>
      </c>
    </row>
    <row r="263" spans="1:19" ht="15.75" thickBot="1" x14ac:dyDescent="0.3">
      <c r="A263" s="25"/>
      <c r="B263" s="25"/>
      <c r="C263" s="25"/>
      <c r="D263" s="25"/>
      <c r="E263" s="25" t="s">
        <v>104</v>
      </c>
      <c r="F263" s="25"/>
      <c r="G263" s="26">
        <v>42311</v>
      </c>
      <c r="H263" s="25"/>
      <c r="I263" s="25"/>
      <c r="J263" s="25"/>
      <c r="K263" s="25" t="s">
        <v>303</v>
      </c>
      <c r="L263" s="25"/>
      <c r="M263" s="25" t="s">
        <v>727</v>
      </c>
      <c r="N263" s="25"/>
      <c r="O263" s="25" t="s">
        <v>33</v>
      </c>
      <c r="P263" s="25"/>
      <c r="Q263" s="29">
        <v>264.17</v>
      </c>
      <c r="R263" s="25"/>
      <c r="S263" s="29">
        <f>ROUND(S262+Q263,5)</f>
        <v>55392.77</v>
      </c>
    </row>
    <row r="264" spans="1:19" ht="15.75" thickBot="1" x14ac:dyDescent="0.3">
      <c r="A264" s="25"/>
      <c r="B264" s="25"/>
      <c r="C264" s="25" t="s">
        <v>218</v>
      </c>
      <c r="D264" s="25"/>
      <c r="E264" s="25"/>
      <c r="F264" s="25"/>
      <c r="G264" s="26"/>
      <c r="H264" s="25"/>
      <c r="I264" s="25"/>
      <c r="J264" s="25"/>
      <c r="K264" s="25"/>
      <c r="L264" s="25"/>
      <c r="M264" s="25"/>
      <c r="N264" s="25"/>
      <c r="O264" s="25"/>
      <c r="P264" s="25"/>
      <c r="Q264" s="30">
        <f>ROUND(SUM(Q260:Q263),5)</f>
        <v>19114.240000000002</v>
      </c>
      <c r="R264" s="25"/>
      <c r="S264" s="30">
        <f>S263</f>
        <v>55392.77</v>
      </c>
    </row>
    <row r="265" spans="1:19" ht="30" customHeight="1" x14ac:dyDescent="0.25">
      <c r="A265" s="25"/>
      <c r="B265" s="25" t="s">
        <v>86</v>
      </c>
      <c r="C265" s="25"/>
      <c r="D265" s="25"/>
      <c r="E265" s="25"/>
      <c r="F265" s="25"/>
      <c r="G265" s="26"/>
      <c r="H265" s="25"/>
      <c r="I265" s="25"/>
      <c r="J265" s="25"/>
      <c r="K265" s="25"/>
      <c r="L265" s="25"/>
      <c r="M265" s="25"/>
      <c r="N265" s="25"/>
      <c r="O265" s="25"/>
      <c r="P265" s="25"/>
      <c r="Q265" s="27">
        <f>ROUND(Q254+Q256+Q259+Q264,5)</f>
        <v>22104.62</v>
      </c>
      <c r="R265" s="25"/>
      <c r="S265" s="27">
        <f>ROUND(S254+S256+S259+S264,5)</f>
        <v>87293.71</v>
      </c>
    </row>
    <row r="266" spans="1:19" ht="30" customHeight="1" x14ac:dyDescent="0.25">
      <c r="A266" s="22"/>
      <c r="B266" s="22" t="s">
        <v>87</v>
      </c>
      <c r="C266" s="22"/>
      <c r="D266" s="22"/>
      <c r="E266" s="22"/>
      <c r="F266" s="22"/>
      <c r="G266" s="24"/>
      <c r="H266" s="22"/>
      <c r="I266" s="22"/>
      <c r="J266" s="22"/>
      <c r="K266" s="22"/>
      <c r="L266" s="22"/>
      <c r="M266" s="22"/>
      <c r="N266" s="22"/>
      <c r="O266" s="22"/>
      <c r="P266" s="22"/>
      <c r="Q266" s="23"/>
      <c r="R266" s="22"/>
      <c r="S266" s="23">
        <v>2095.59</v>
      </c>
    </row>
    <row r="267" spans="1:19" x14ac:dyDescent="0.25">
      <c r="A267" s="22"/>
      <c r="B267" s="22"/>
      <c r="C267" s="22" t="s">
        <v>88</v>
      </c>
      <c r="D267" s="22"/>
      <c r="E267" s="22"/>
      <c r="F267" s="22"/>
      <c r="G267" s="24"/>
      <c r="H267" s="22"/>
      <c r="I267" s="22"/>
      <c r="J267" s="22"/>
      <c r="K267" s="22"/>
      <c r="L267" s="22"/>
      <c r="M267" s="22"/>
      <c r="N267" s="22"/>
      <c r="O267" s="22"/>
      <c r="P267" s="22"/>
      <c r="Q267" s="23"/>
      <c r="R267" s="22"/>
      <c r="S267" s="23">
        <v>979.33</v>
      </c>
    </row>
    <row r="268" spans="1:19" ht="15.75" thickBot="1" x14ac:dyDescent="0.3">
      <c r="A268" s="21"/>
      <c r="B268" s="21"/>
      <c r="C268" s="21"/>
      <c r="D268" s="21"/>
      <c r="E268" s="25" t="s">
        <v>104</v>
      </c>
      <c r="F268" s="25"/>
      <c r="G268" s="26">
        <v>42321</v>
      </c>
      <c r="H268" s="25"/>
      <c r="I268" s="25"/>
      <c r="J268" s="25"/>
      <c r="K268" s="25" t="s">
        <v>127</v>
      </c>
      <c r="L268" s="25"/>
      <c r="M268" s="25" t="s">
        <v>738</v>
      </c>
      <c r="N268" s="25"/>
      <c r="O268" s="25" t="s">
        <v>33</v>
      </c>
      <c r="P268" s="25"/>
      <c r="Q268" s="28">
        <v>336.48</v>
      </c>
      <c r="R268" s="25"/>
      <c r="S268" s="28">
        <f>ROUND(S267+Q268,5)</f>
        <v>1315.81</v>
      </c>
    </row>
    <row r="269" spans="1:19" x14ac:dyDescent="0.25">
      <c r="A269" s="25"/>
      <c r="B269" s="25"/>
      <c r="C269" s="25" t="s">
        <v>89</v>
      </c>
      <c r="D269" s="25"/>
      <c r="E269" s="25"/>
      <c r="F269" s="25"/>
      <c r="G269" s="26"/>
      <c r="H269" s="25"/>
      <c r="I269" s="25"/>
      <c r="J269" s="25"/>
      <c r="K269" s="25"/>
      <c r="L269" s="25"/>
      <c r="M269" s="25"/>
      <c r="N269" s="25"/>
      <c r="O269" s="25"/>
      <c r="P269" s="25"/>
      <c r="Q269" s="27">
        <f>ROUND(SUM(Q267:Q268),5)</f>
        <v>336.48</v>
      </c>
      <c r="R269" s="25"/>
      <c r="S269" s="27">
        <f>S268</f>
        <v>1315.81</v>
      </c>
    </row>
    <row r="270" spans="1:19" ht="30" customHeight="1" x14ac:dyDescent="0.25">
      <c r="A270" s="22"/>
      <c r="B270" s="22"/>
      <c r="C270" s="22" t="s">
        <v>90</v>
      </c>
      <c r="D270" s="22"/>
      <c r="E270" s="22"/>
      <c r="F270" s="22"/>
      <c r="G270" s="24"/>
      <c r="H270" s="22"/>
      <c r="I270" s="22"/>
      <c r="J270" s="22"/>
      <c r="K270" s="22"/>
      <c r="L270" s="22"/>
      <c r="M270" s="22"/>
      <c r="N270" s="22"/>
      <c r="O270" s="22"/>
      <c r="P270" s="22"/>
      <c r="Q270" s="23"/>
      <c r="R270" s="22"/>
      <c r="S270" s="23">
        <v>1116.26</v>
      </c>
    </row>
    <row r="271" spans="1:19" ht="15.75" thickBot="1" x14ac:dyDescent="0.3">
      <c r="A271" s="21"/>
      <c r="B271" s="21"/>
      <c r="C271" s="21"/>
      <c r="D271" s="21"/>
      <c r="E271" s="25" t="s">
        <v>104</v>
      </c>
      <c r="F271" s="25"/>
      <c r="G271" s="26">
        <v>42331</v>
      </c>
      <c r="H271" s="25"/>
      <c r="I271" s="25"/>
      <c r="J271" s="25"/>
      <c r="K271" s="25" t="s">
        <v>143</v>
      </c>
      <c r="L271" s="25"/>
      <c r="M271" s="25" t="s">
        <v>187</v>
      </c>
      <c r="N271" s="25"/>
      <c r="O271" s="25" t="s">
        <v>33</v>
      </c>
      <c r="P271" s="25"/>
      <c r="Q271" s="29">
        <v>55</v>
      </c>
      <c r="R271" s="25"/>
      <c r="S271" s="29">
        <f>ROUND(S270+Q271,5)</f>
        <v>1171.26</v>
      </c>
    </row>
    <row r="272" spans="1:19" ht="15.75" thickBot="1" x14ac:dyDescent="0.3">
      <c r="A272" s="25"/>
      <c r="B272" s="25"/>
      <c r="C272" s="25" t="s">
        <v>91</v>
      </c>
      <c r="D272" s="25"/>
      <c r="E272" s="25"/>
      <c r="F272" s="25"/>
      <c r="G272" s="26"/>
      <c r="H272" s="25"/>
      <c r="I272" s="25"/>
      <c r="J272" s="25"/>
      <c r="K272" s="25"/>
      <c r="L272" s="25"/>
      <c r="M272" s="25"/>
      <c r="N272" s="25"/>
      <c r="O272" s="25"/>
      <c r="P272" s="25"/>
      <c r="Q272" s="30">
        <f>ROUND(SUM(Q270:Q271),5)</f>
        <v>55</v>
      </c>
      <c r="R272" s="25"/>
      <c r="S272" s="30">
        <f>S271</f>
        <v>1171.26</v>
      </c>
    </row>
    <row r="273" spans="1:19" ht="30" customHeight="1" x14ac:dyDescent="0.25">
      <c r="A273" s="25"/>
      <c r="B273" s="25" t="s">
        <v>92</v>
      </c>
      <c r="C273" s="25"/>
      <c r="D273" s="25"/>
      <c r="E273" s="25"/>
      <c r="F273" s="25"/>
      <c r="G273" s="26"/>
      <c r="H273" s="25"/>
      <c r="I273" s="25"/>
      <c r="J273" s="25"/>
      <c r="K273" s="25"/>
      <c r="L273" s="25"/>
      <c r="M273" s="25"/>
      <c r="N273" s="25"/>
      <c r="O273" s="25"/>
      <c r="P273" s="25"/>
      <c r="Q273" s="27">
        <f>ROUND(Q269+Q272,5)</f>
        <v>391.48</v>
      </c>
      <c r="R273" s="25"/>
      <c r="S273" s="27">
        <f>ROUND(S269+S272,5)</f>
        <v>2487.0700000000002</v>
      </c>
    </row>
    <row r="274" spans="1:19" ht="30" customHeight="1" x14ac:dyDescent="0.25">
      <c r="A274" s="22"/>
      <c r="B274" s="22" t="s">
        <v>93</v>
      </c>
      <c r="C274" s="22"/>
      <c r="D274" s="22"/>
      <c r="E274" s="22"/>
      <c r="F274" s="22"/>
      <c r="G274" s="24"/>
      <c r="H274" s="22"/>
      <c r="I274" s="22"/>
      <c r="J274" s="22"/>
      <c r="K274" s="22"/>
      <c r="L274" s="22"/>
      <c r="M274" s="22"/>
      <c r="N274" s="22"/>
      <c r="O274" s="22"/>
      <c r="P274" s="22"/>
      <c r="Q274" s="23"/>
      <c r="R274" s="22"/>
      <c r="S274" s="23">
        <v>23950.74</v>
      </c>
    </row>
    <row r="275" spans="1:19" x14ac:dyDescent="0.25">
      <c r="A275" s="25"/>
      <c r="B275" s="25"/>
      <c r="C275" s="25"/>
      <c r="D275" s="25"/>
      <c r="E275" s="25" t="s">
        <v>104</v>
      </c>
      <c r="F275" s="25"/>
      <c r="G275" s="26">
        <v>42310</v>
      </c>
      <c r="H275" s="25"/>
      <c r="I275" s="25"/>
      <c r="J275" s="25"/>
      <c r="K275" s="25" t="s">
        <v>669</v>
      </c>
      <c r="L275" s="25"/>
      <c r="M275" s="25" t="s">
        <v>729</v>
      </c>
      <c r="N275" s="25"/>
      <c r="O275" s="25" t="s">
        <v>33</v>
      </c>
      <c r="P275" s="25"/>
      <c r="Q275" s="27">
        <v>1328.53</v>
      </c>
      <c r="R275" s="25"/>
      <c r="S275" s="27">
        <f t="shared" ref="S275:S300" si="7">ROUND(S274+Q275,5)</f>
        <v>25279.27</v>
      </c>
    </row>
    <row r="276" spans="1:19" x14ac:dyDescent="0.25">
      <c r="A276" s="25"/>
      <c r="B276" s="25"/>
      <c r="C276" s="25"/>
      <c r="D276" s="25"/>
      <c r="E276" s="25" t="s">
        <v>104</v>
      </c>
      <c r="F276" s="25"/>
      <c r="G276" s="26">
        <v>42310</v>
      </c>
      <c r="H276" s="25"/>
      <c r="I276" s="25"/>
      <c r="J276" s="25"/>
      <c r="K276" s="25" t="s">
        <v>512</v>
      </c>
      <c r="L276" s="25"/>
      <c r="M276" s="25" t="s">
        <v>659</v>
      </c>
      <c r="N276" s="25"/>
      <c r="O276" s="25" t="s">
        <v>33</v>
      </c>
      <c r="P276" s="25"/>
      <c r="Q276" s="27">
        <v>11.45</v>
      </c>
      <c r="R276" s="25"/>
      <c r="S276" s="27">
        <f t="shared" si="7"/>
        <v>25290.720000000001</v>
      </c>
    </row>
    <row r="277" spans="1:19" x14ac:dyDescent="0.25">
      <c r="A277" s="25"/>
      <c r="B277" s="25"/>
      <c r="C277" s="25"/>
      <c r="D277" s="25"/>
      <c r="E277" s="25" t="s">
        <v>104</v>
      </c>
      <c r="F277" s="25"/>
      <c r="G277" s="26">
        <v>42311</v>
      </c>
      <c r="H277" s="25"/>
      <c r="I277" s="25"/>
      <c r="J277" s="25"/>
      <c r="K277" s="25" t="s">
        <v>609</v>
      </c>
      <c r="L277" s="25"/>
      <c r="M277" s="25" t="s">
        <v>730</v>
      </c>
      <c r="N277" s="25"/>
      <c r="O277" s="25" t="s">
        <v>33</v>
      </c>
      <c r="P277" s="25"/>
      <c r="Q277" s="27">
        <v>996.69</v>
      </c>
      <c r="R277" s="25"/>
      <c r="S277" s="27">
        <f t="shared" si="7"/>
        <v>26287.41</v>
      </c>
    </row>
    <row r="278" spans="1:19" x14ac:dyDescent="0.25">
      <c r="A278" s="25"/>
      <c r="B278" s="25"/>
      <c r="C278" s="25"/>
      <c r="D278" s="25"/>
      <c r="E278" s="25" t="s">
        <v>104</v>
      </c>
      <c r="F278" s="25"/>
      <c r="G278" s="26">
        <v>42311</v>
      </c>
      <c r="H278" s="25"/>
      <c r="I278" s="25"/>
      <c r="J278" s="25"/>
      <c r="K278" s="25" t="s">
        <v>671</v>
      </c>
      <c r="L278" s="25"/>
      <c r="M278" s="25" t="s">
        <v>732</v>
      </c>
      <c r="N278" s="25"/>
      <c r="O278" s="25" t="s">
        <v>33</v>
      </c>
      <c r="P278" s="25"/>
      <c r="Q278" s="27">
        <v>215.6</v>
      </c>
      <c r="R278" s="25"/>
      <c r="S278" s="27">
        <f t="shared" si="7"/>
        <v>26503.01</v>
      </c>
    </row>
    <row r="279" spans="1:19" x14ac:dyDescent="0.25">
      <c r="A279" s="25"/>
      <c r="B279" s="25"/>
      <c r="C279" s="25"/>
      <c r="D279" s="25"/>
      <c r="E279" s="25" t="s">
        <v>104</v>
      </c>
      <c r="F279" s="25"/>
      <c r="G279" s="26">
        <v>42312</v>
      </c>
      <c r="H279" s="25"/>
      <c r="I279" s="25"/>
      <c r="J279" s="25"/>
      <c r="K279" s="25" t="s">
        <v>672</v>
      </c>
      <c r="L279" s="25"/>
      <c r="M279" s="25" t="s">
        <v>733</v>
      </c>
      <c r="N279" s="25"/>
      <c r="O279" s="25" t="s">
        <v>33</v>
      </c>
      <c r="P279" s="25"/>
      <c r="Q279" s="27">
        <v>43.6</v>
      </c>
      <c r="R279" s="25"/>
      <c r="S279" s="27">
        <f t="shared" si="7"/>
        <v>26546.61</v>
      </c>
    </row>
    <row r="280" spans="1:19" x14ac:dyDescent="0.25">
      <c r="A280" s="25"/>
      <c r="B280" s="25"/>
      <c r="C280" s="25"/>
      <c r="D280" s="25"/>
      <c r="E280" s="25" t="s">
        <v>104</v>
      </c>
      <c r="F280" s="25"/>
      <c r="G280" s="26">
        <v>42314</v>
      </c>
      <c r="H280" s="25"/>
      <c r="I280" s="25"/>
      <c r="J280" s="25"/>
      <c r="K280" s="25" t="s">
        <v>155</v>
      </c>
      <c r="L280" s="25"/>
      <c r="M280" s="25" t="s">
        <v>427</v>
      </c>
      <c r="N280" s="25"/>
      <c r="O280" s="25" t="s">
        <v>33</v>
      </c>
      <c r="P280" s="25"/>
      <c r="Q280" s="27">
        <v>88</v>
      </c>
      <c r="R280" s="25"/>
      <c r="S280" s="27">
        <f t="shared" si="7"/>
        <v>26634.61</v>
      </c>
    </row>
    <row r="281" spans="1:19" x14ac:dyDescent="0.25">
      <c r="A281" s="25"/>
      <c r="B281" s="25"/>
      <c r="C281" s="25"/>
      <c r="D281" s="25"/>
      <c r="E281" s="25" t="s">
        <v>104</v>
      </c>
      <c r="F281" s="25"/>
      <c r="G281" s="26">
        <v>42317</v>
      </c>
      <c r="H281" s="25"/>
      <c r="I281" s="25"/>
      <c r="J281" s="25"/>
      <c r="K281" s="25" t="s">
        <v>120</v>
      </c>
      <c r="L281" s="25"/>
      <c r="M281" s="25" t="s">
        <v>555</v>
      </c>
      <c r="N281" s="25"/>
      <c r="O281" s="25" t="s">
        <v>33</v>
      </c>
      <c r="P281" s="25"/>
      <c r="Q281" s="27">
        <v>6507.67</v>
      </c>
      <c r="R281" s="25"/>
      <c r="S281" s="27">
        <f t="shared" si="7"/>
        <v>33142.28</v>
      </c>
    </row>
    <row r="282" spans="1:19" x14ac:dyDescent="0.25">
      <c r="A282" s="25"/>
      <c r="B282" s="25"/>
      <c r="C282" s="25"/>
      <c r="D282" s="25"/>
      <c r="E282" s="25" t="s">
        <v>104</v>
      </c>
      <c r="F282" s="25"/>
      <c r="G282" s="26">
        <v>42321</v>
      </c>
      <c r="H282" s="25"/>
      <c r="I282" s="25"/>
      <c r="J282" s="25"/>
      <c r="K282" s="25" t="s">
        <v>507</v>
      </c>
      <c r="L282" s="25"/>
      <c r="M282" s="25" t="s">
        <v>739</v>
      </c>
      <c r="N282" s="25"/>
      <c r="O282" s="25" t="s">
        <v>33</v>
      </c>
      <c r="P282" s="25"/>
      <c r="Q282" s="27">
        <v>216.41</v>
      </c>
      <c r="R282" s="25"/>
      <c r="S282" s="27">
        <f t="shared" si="7"/>
        <v>33358.69</v>
      </c>
    </row>
    <row r="283" spans="1:19" x14ac:dyDescent="0.25">
      <c r="A283" s="25"/>
      <c r="B283" s="25"/>
      <c r="C283" s="25"/>
      <c r="D283" s="25"/>
      <c r="E283" s="25" t="s">
        <v>104</v>
      </c>
      <c r="F283" s="25"/>
      <c r="G283" s="26">
        <v>42321</v>
      </c>
      <c r="H283" s="25"/>
      <c r="I283" s="25"/>
      <c r="J283" s="25"/>
      <c r="K283" s="25" t="s">
        <v>155</v>
      </c>
      <c r="L283" s="25"/>
      <c r="M283" s="25" t="s">
        <v>427</v>
      </c>
      <c r="N283" s="25"/>
      <c r="O283" s="25" t="s">
        <v>33</v>
      </c>
      <c r="P283" s="25"/>
      <c r="Q283" s="27">
        <v>173</v>
      </c>
      <c r="R283" s="25"/>
      <c r="S283" s="27">
        <f t="shared" si="7"/>
        <v>33531.69</v>
      </c>
    </row>
    <row r="284" spans="1:19" x14ac:dyDescent="0.25">
      <c r="A284" s="25"/>
      <c r="B284" s="25"/>
      <c r="C284" s="25"/>
      <c r="D284" s="25"/>
      <c r="E284" s="25" t="s">
        <v>104</v>
      </c>
      <c r="F284" s="25"/>
      <c r="G284" s="26">
        <v>42324</v>
      </c>
      <c r="H284" s="25"/>
      <c r="I284" s="25"/>
      <c r="J284" s="25"/>
      <c r="K284" s="25" t="s">
        <v>675</v>
      </c>
      <c r="L284" s="25"/>
      <c r="M284" s="25" t="s">
        <v>741</v>
      </c>
      <c r="N284" s="25"/>
      <c r="O284" s="25" t="s">
        <v>33</v>
      </c>
      <c r="P284" s="25"/>
      <c r="Q284" s="27">
        <v>613.33000000000004</v>
      </c>
      <c r="R284" s="25"/>
      <c r="S284" s="27">
        <f t="shared" si="7"/>
        <v>34145.019999999997</v>
      </c>
    </row>
    <row r="285" spans="1:19" x14ac:dyDescent="0.25">
      <c r="A285" s="25"/>
      <c r="B285" s="25"/>
      <c r="C285" s="25"/>
      <c r="D285" s="25"/>
      <c r="E285" s="25" t="s">
        <v>104</v>
      </c>
      <c r="F285" s="25"/>
      <c r="G285" s="26">
        <v>42324</v>
      </c>
      <c r="H285" s="25"/>
      <c r="I285" s="25"/>
      <c r="J285" s="25"/>
      <c r="K285" s="25" t="s">
        <v>137</v>
      </c>
      <c r="L285" s="25"/>
      <c r="M285" s="25" t="s">
        <v>210</v>
      </c>
      <c r="N285" s="25"/>
      <c r="O285" s="25" t="s">
        <v>33</v>
      </c>
      <c r="P285" s="25"/>
      <c r="Q285" s="27">
        <v>186.73</v>
      </c>
      <c r="R285" s="25"/>
      <c r="S285" s="27">
        <f t="shared" si="7"/>
        <v>34331.75</v>
      </c>
    </row>
    <row r="286" spans="1:19" x14ac:dyDescent="0.25">
      <c r="A286" s="25"/>
      <c r="B286" s="25"/>
      <c r="C286" s="25"/>
      <c r="D286" s="25"/>
      <c r="E286" s="25" t="s">
        <v>104</v>
      </c>
      <c r="F286" s="25"/>
      <c r="G286" s="26">
        <v>42324</v>
      </c>
      <c r="H286" s="25"/>
      <c r="I286" s="25"/>
      <c r="J286" s="25"/>
      <c r="K286" s="25" t="s">
        <v>137</v>
      </c>
      <c r="L286" s="25"/>
      <c r="M286" s="25" t="s">
        <v>210</v>
      </c>
      <c r="N286" s="25"/>
      <c r="O286" s="25" t="s">
        <v>33</v>
      </c>
      <c r="P286" s="25"/>
      <c r="Q286" s="27">
        <v>186.73</v>
      </c>
      <c r="R286" s="25"/>
      <c r="S286" s="27">
        <f t="shared" si="7"/>
        <v>34518.480000000003</v>
      </c>
    </row>
    <row r="287" spans="1:19" x14ac:dyDescent="0.25">
      <c r="A287" s="25"/>
      <c r="B287" s="25"/>
      <c r="C287" s="25"/>
      <c r="D287" s="25"/>
      <c r="E287" s="25" t="s">
        <v>104</v>
      </c>
      <c r="F287" s="25"/>
      <c r="G287" s="26">
        <v>42324</v>
      </c>
      <c r="H287" s="25"/>
      <c r="I287" s="25"/>
      <c r="J287" s="25"/>
      <c r="K287" s="25" t="s">
        <v>676</v>
      </c>
      <c r="L287" s="25"/>
      <c r="M287" s="25" t="s">
        <v>742</v>
      </c>
      <c r="N287" s="25"/>
      <c r="O287" s="25" t="s">
        <v>33</v>
      </c>
      <c r="P287" s="25"/>
      <c r="Q287" s="27">
        <v>114.15</v>
      </c>
      <c r="R287" s="25"/>
      <c r="S287" s="27">
        <f t="shared" si="7"/>
        <v>34632.629999999997</v>
      </c>
    </row>
    <row r="288" spans="1:19" x14ac:dyDescent="0.25">
      <c r="A288" s="25"/>
      <c r="B288" s="25"/>
      <c r="C288" s="25"/>
      <c r="D288" s="25"/>
      <c r="E288" s="25" t="s">
        <v>104</v>
      </c>
      <c r="F288" s="25"/>
      <c r="G288" s="26">
        <v>42325</v>
      </c>
      <c r="H288" s="25"/>
      <c r="I288" s="25"/>
      <c r="J288" s="25"/>
      <c r="K288" s="25" t="s">
        <v>151</v>
      </c>
      <c r="L288" s="25"/>
      <c r="M288" s="25" t="s">
        <v>743</v>
      </c>
      <c r="N288" s="25"/>
      <c r="O288" s="25" t="s">
        <v>33</v>
      </c>
      <c r="P288" s="25"/>
      <c r="Q288" s="27">
        <v>1500</v>
      </c>
      <c r="R288" s="25"/>
      <c r="S288" s="27">
        <f t="shared" si="7"/>
        <v>36132.629999999997</v>
      </c>
    </row>
    <row r="289" spans="1:19" x14ac:dyDescent="0.25">
      <c r="A289" s="25"/>
      <c r="B289" s="25"/>
      <c r="C289" s="25"/>
      <c r="D289" s="25"/>
      <c r="E289" s="25" t="s">
        <v>104</v>
      </c>
      <c r="F289" s="25"/>
      <c r="G289" s="26">
        <v>42326</v>
      </c>
      <c r="H289" s="25"/>
      <c r="I289" s="25"/>
      <c r="J289" s="25"/>
      <c r="K289" s="25" t="s">
        <v>392</v>
      </c>
      <c r="L289" s="25"/>
      <c r="M289" s="25" t="s">
        <v>434</v>
      </c>
      <c r="N289" s="25"/>
      <c r="O289" s="25" t="s">
        <v>33</v>
      </c>
      <c r="P289" s="25"/>
      <c r="Q289" s="27">
        <v>550</v>
      </c>
      <c r="R289" s="25"/>
      <c r="S289" s="27">
        <f t="shared" si="7"/>
        <v>36682.629999999997</v>
      </c>
    </row>
    <row r="290" spans="1:19" x14ac:dyDescent="0.25">
      <c r="A290" s="25"/>
      <c r="B290" s="25"/>
      <c r="C290" s="25"/>
      <c r="D290" s="25"/>
      <c r="E290" s="25" t="s">
        <v>104</v>
      </c>
      <c r="F290" s="25"/>
      <c r="G290" s="26">
        <v>42327</v>
      </c>
      <c r="H290" s="25"/>
      <c r="I290" s="25"/>
      <c r="J290" s="25"/>
      <c r="K290" s="25" t="s">
        <v>679</v>
      </c>
      <c r="L290" s="25"/>
      <c r="M290" s="25" t="s">
        <v>748</v>
      </c>
      <c r="N290" s="25"/>
      <c r="O290" s="25" t="s">
        <v>33</v>
      </c>
      <c r="P290" s="25"/>
      <c r="Q290" s="27">
        <v>2500</v>
      </c>
      <c r="R290" s="25"/>
      <c r="S290" s="27">
        <f t="shared" si="7"/>
        <v>39182.629999999997</v>
      </c>
    </row>
    <row r="291" spans="1:19" x14ac:dyDescent="0.25">
      <c r="A291" s="25"/>
      <c r="B291" s="25"/>
      <c r="C291" s="25"/>
      <c r="D291" s="25"/>
      <c r="E291" s="25" t="s">
        <v>104</v>
      </c>
      <c r="F291" s="25"/>
      <c r="G291" s="26">
        <v>42327</v>
      </c>
      <c r="H291" s="25"/>
      <c r="I291" s="25"/>
      <c r="J291" s="25"/>
      <c r="K291" s="25" t="s">
        <v>680</v>
      </c>
      <c r="L291" s="25"/>
      <c r="M291" s="25" t="s">
        <v>749</v>
      </c>
      <c r="N291" s="25"/>
      <c r="O291" s="25" t="s">
        <v>33</v>
      </c>
      <c r="P291" s="25"/>
      <c r="Q291" s="27">
        <v>238.54</v>
      </c>
      <c r="R291" s="25"/>
      <c r="S291" s="27">
        <f t="shared" si="7"/>
        <v>39421.17</v>
      </c>
    </row>
    <row r="292" spans="1:19" x14ac:dyDescent="0.25">
      <c r="A292" s="25"/>
      <c r="B292" s="25"/>
      <c r="C292" s="25"/>
      <c r="D292" s="25"/>
      <c r="E292" s="25" t="s">
        <v>106</v>
      </c>
      <c r="F292" s="25"/>
      <c r="G292" s="26">
        <v>42328</v>
      </c>
      <c r="H292" s="25"/>
      <c r="I292" s="25"/>
      <c r="J292" s="25"/>
      <c r="K292" s="25" t="s">
        <v>151</v>
      </c>
      <c r="L292" s="25"/>
      <c r="M292" s="25" t="s">
        <v>751</v>
      </c>
      <c r="N292" s="25"/>
      <c r="O292" s="25" t="s">
        <v>33</v>
      </c>
      <c r="P292" s="25"/>
      <c r="Q292" s="27">
        <v>-500</v>
      </c>
      <c r="R292" s="25"/>
      <c r="S292" s="27">
        <f t="shared" si="7"/>
        <v>38921.17</v>
      </c>
    </row>
    <row r="293" spans="1:19" x14ac:dyDescent="0.25">
      <c r="A293" s="25"/>
      <c r="B293" s="25"/>
      <c r="C293" s="25"/>
      <c r="D293" s="25"/>
      <c r="E293" s="25" t="s">
        <v>104</v>
      </c>
      <c r="F293" s="25"/>
      <c r="G293" s="26">
        <v>42328</v>
      </c>
      <c r="H293" s="25"/>
      <c r="I293" s="25"/>
      <c r="J293" s="25"/>
      <c r="K293" s="25" t="s">
        <v>679</v>
      </c>
      <c r="L293" s="25"/>
      <c r="M293" s="25" t="s">
        <v>748</v>
      </c>
      <c r="N293" s="25"/>
      <c r="O293" s="25" t="s">
        <v>33</v>
      </c>
      <c r="P293" s="25"/>
      <c r="Q293" s="27">
        <v>2500</v>
      </c>
      <c r="R293" s="25"/>
      <c r="S293" s="27">
        <f t="shared" si="7"/>
        <v>41421.17</v>
      </c>
    </row>
    <row r="294" spans="1:19" x14ac:dyDescent="0.25">
      <c r="A294" s="25"/>
      <c r="B294" s="25"/>
      <c r="C294" s="25"/>
      <c r="D294" s="25"/>
      <c r="E294" s="25" t="s">
        <v>104</v>
      </c>
      <c r="F294" s="25"/>
      <c r="G294" s="26">
        <v>42328</v>
      </c>
      <c r="H294" s="25"/>
      <c r="I294" s="25"/>
      <c r="J294" s="25"/>
      <c r="K294" s="25" t="s">
        <v>137</v>
      </c>
      <c r="L294" s="25"/>
      <c r="M294" s="25" t="s">
        <v>210</v>
      </c>
      <c r="N294" s="25"/>
      <c r="O294" s="25" t="s">
        <v>33</v>
      </c>
      <c r="P294" s="25"/>
      <c r="Q294" s="27">
        <v>560.53</v>
      </c>
      <c r="R294" s="25"/>
      <c r="S294" s="27">
        <f t="shared" si="7"/>
        <v>41981.7</v>
      </c>
    </row>
    <row r="295" spans="1:19" x14ac:dyDescent="0.25">
      <c r="A295" s="25"/>
      <c r="B295" s="25"/>
      <c r="C295" s="25"/>
      <c r="D295" s="25"/>
      <c r="E295" s="25" t="s">
        <v>104</v>
      </c>
      <c r="F295" s="25"/>
      <c r="G295" s="26">
        <v>42331</v>
      </c>
      <c r="H295" s="25"/>
      <c r="I295" s="25"/>
      <c r="J295" s="25"/>
      <c r="K295" s="25" t="s">
        <v>137</v>
      </c>
      <c r="L295" s="25"/>
      <c r="M295" s="25" t="s">
        <v>210</v>
      </c>
      <c r="N295" s="25"/>
      <c r="O295" s="25" t="s">
        <v>33</v>
      </c>
      <c r="P295" s="25"/>
      <c r="Q295" s="27">
        <v>373.46</v>
      </c>
      <c r="R295" s="25"/>
      <c r="S295" s="27">
        <f t="shared" si="7"/>
        <v>42355.16</v>
      </c>
    </row>
    <row r="296" spans="1:19" x14ac:dyDescent="0.25">
      <c r="A296" s="25"/>
      <c r="B296" s="25"/>
      <c r="C296" s="25"/>
      <c r="D296" s="25"/>
      <c r="E296" s="25" t="s">
        <v>104</v>
      </c>
      <c r="F296" s="25"/>
      <c r="G296" s="26">
        <v>42332</v>
      </c>
      <c r="H296" s="25"/>
      <c r="I296" s="25"/>
      <c r="J296" s="25"/>
      <c r="K296" s="25" t="s">
        <v>675</v>
      </c>
      <c r="L296" s="25"/>
      <c r="M296" s="25" t="s">
        <v>754</v>
      </c>
      <c r="N296" s="25"/>
      <c r="O296" s="25" t="s">
        <v>33</v>
      </c>
      <c r="P296" s="25"/>
      <c r="Q296" s="27">
        <v>70.489999999999995</v>
      </c>
      <c r="R296" s="25"/>
      <c r="S296" s="27">
        <f t="shared" si="7"/>
        <v>42425.65</v>
      </c>
    </row>
    <row r="297" spans="1:19" x14ac:dyDescent="0.25">
      <c r="A297" s="25"/>
      <c r="B297" s="25"/>
      <c r="C297" s="25"/>
      <c r="D297" s="25"/>
      <c r="E297" s="25" t="s">
        <v>104</v>
      </c>
      <c r="F297" s="25"/>
      <c r="G297" s="26">
        <v>42333</v>
      </c>
      <c r="H297" s="25"/>
      <c r="I297" s="25"/>
      <c r="J297" s="25"/>
      <c r="K297" s="25" t="s">
        <v>303</v>
      </c>
      <c r="L297" s="25"/>
      <c r="M297" s="25" t="s">
        <v>755</v>
      </c>
      <c r="N297" s="25"/>
      <c r="O297" s="25" t="s">
        <v>33</v>
      </c>
      <c r="P297" s="25"/>
      <c r="Q297" s="27">
        <v>115.18</v>
      </c>
      <c r="R297" s="25"/>
      <c r="S297" s="27">
        <f t="shared" si="7"/>
        <v>42540.83</v>
      </c>
    </row>
    <row r="298" spans="1:19" x14ac:dyDescent="0.25">
      <c r="A298" s="25"/>
      <c r="B298" s="25"/>
      <c r="C298" s="25"/>
      <c r="D298" s="25"/>
      <c r="E298" s="25" t="s">
        <v>104</v>
      </c>
      <c r="F298" s="25"/>
      <c r="G298" s="26">
        <v>42335</v>
      </c>
      <c r="H298" s="25"/>
      <c r="I298" s="25"/>
      <c r="J298" s="25"/>
      <c r="K298" s="25" t="s">
        <v>137</v>
      </c>
      <c r="L298" s="25"/>
      <c r="M298" s="25" t="s">
        <v>210</v>
      </c>
      <c r="N298" s="25"/>
      <c r="O298" s="25" t="s">
        <v>33</v>
      </c>
      <c r="P298" s="25"/>
      <c r="Q298" s="27">
        <v>305.20999999999998</v>
      </c>
      <c r="R298" s="25"/>
      <c r="S298" s="27">
        <f t="shared" si="7"/>
        <v>42846.04</v>
      </c>
    </row>
    <row r="299" spans="1:19" x14ac:dyDescent="0.25">
      <c r="A299" s="25"/>
      <c r="B299" s="25"/>
      <c r="C299" s="25"/>
      <c r="D299" s="25"/>
      <c r="E299" s="25" t="s">
        <v>104</v>
      </c>
      <c r="F299" s="25"/>
      <c r="G299" s="26">
        <v>42335</v>
      </c>
      <c r="H299" s="25"/>
      <c r="I299" s="25"/>
      <c r="J299" s="25"/>
      <c r="K299" s="25" t="s">
        <v>681</v>
      </c>
      <c r="L299" s="25"/>
      <c r="M299" s="25" t="s">
        <v>757</v>
      </c>
      <c r="N299" s="25"/>
      <c r="O299" s="25" t="s">
        <v>33</v>
      </c>
      <c r="P299" s="25"/>
      <c r="Q299" s="27">
        <v>89.47</v>
      </c>
      <c r="R299" s="25"/>
      <c r="S299" s="27">
        <f t="shared" si="7"/>
        <v>42935.51</v>
      </c>
    </row>
    <row r="300" spans="1:19" ht="15.75" thickBot="1" x14ac:dyDescent="0.3">
      <c r="A300" s="25"/>
      <c r="B300" s="25"/>
      <c r="C300" s="25"/>
      <c r="D300" s="25"/>
      <c r="E300" s="25" t="s">
        <v>104</v>
      </c>
      <c r="F300" s="25"/>
      <c r="G300" s="26">
        <v>42338</v>
      </c>
      <c r="H300" s="25"/>
      <c r="I300" s="25"/>
      <c r="J300" s="25"/>
      <c r="K300" s="25" t="s">
        <v>682</v>
      </c>
      <c r="L300" s="25"/>
      <c r="M300" s="25" t="s">
        <v>758</v>
      </c>
      <c r="N300" s="25"/>
      <c r="O300" s="25" t="s">
        <v>33</v>
      </c>
      <c r="P300" s="25"/>
      <c r="Q300" s="28">
        <v>63.15</v>
      </c>
      <c r="R300" s="25"/>
      <c r="S300" s="28">
        <f t="shared" si="7"/>
        <v>42998.66</v>
      </c>
    </row>
    <row r="301" spans="1:19" x14ac:dyDescent="0.25">
      <c r="A301" s="25"/>
      <c r="B301" s="25" t="s">
        <v>94</v>
      </c>
      <c r="C301" s="25"/>
      <c r="D301" s="25"/>
      <c r="E301" s="25"/>
      <c r="F301" s="25"/>
      <c r="G301" s="26"/>
      <c r="H301" s="25"/>
      <c r="I301" s="25"/>
      <c r="J301" s="25"/>
      <c r="K301" s="25"/>
      <c r="L301" s="25"/>
      <c r="M301" s="25"/>
      <c r="N301" s="25"/>
      <c r="O301" s="25"/>
      <c r="P301" s="25"/>
      <c r="Q301" s="27">
        <f>ROUND(SUM(Q274:Q300),5)</f>
        <v>19047.919999999998</v>
      </c>
      <c r="R301" s="25"/>
      <c r="S301" s="27">
        <f>S300</f>
        <v>42998.66</v>
      </c>
    </row>
    <row r="302" spans="1:19" ht="30" customHeight="1" x14ac:dyDescent="0.25">
      <c r="A302" s="22"/>
      <c r="B302" s="22" t="s">
        <v>95</v>
      </c>
      <c r="C302" s="22"/>
      <c r="D302" s="22"/>
      <c r="E302" s="22"/>
      <c r="F302" s="22"/>
      <c r="G302" s="24"/>
      <c r="H302" s="22"/>
      <c r="I302" s="22"/>
      <c r="J302" s="22"/>
      <c r="K302" s="22"/>
      <c r="L302" s="22"/>
      <c r="M302" s="22"/>
      <c r="N302" s="22"/>
      <c r="O302" s="22"/>
      <c r="P302" s="22"/>
      <c r="Q302" s="23"/>
      <c r="R302" s="22"/>
      <c r="S302" s="23">
        <v>4893.3100000000004</v>
      </c>
    </row>
    <row r="303" spans="1:19" x14ac:dyDescent="0.25">
      <c r="A303" s="25"/>
      <c r="B303" s="25"/>
      <c r="C303" s="25"/>
      <c r="D303" s="25"/>
      <c r="E303" s="25" t="s">
        <v>104</v>
      </c>
      <c r="F303" s="25"/>
      <c r="G303" s="26">
        <v>42314</v>
      </c>
      <c r="H303" s="25"/>
      <c r="I303" s="25"/>
      <c r="J303" s="25"/>
      <c r="K303" s="25" t="s">
        <v>673</v>
      </c>
      <c r="L303" s="25"/>
      <c r="M303" s="25" t="s">
        <v>735</v>
      </c>
      <c r="N303" s="25"/>
      <c r="O303" s="25" t="s">
        <v>33</v>
      </c>
      <c r="P303" s="25"/>
      <c r="Q303" s="27">
        <v>21.14</v>
      </c>
      <c r="R303" s="25"/>
      <c r="S303" s="27">
        <f>ROUND(S302+Q303,5)</f>
        <v>4914.45</v>
      </c>
    </row>
    <row r="304" spans="1:19" x14ac:dyDescent="0.25">
      <c r="A304" s="25"/>
      <c r="B304" s="25"/>
      <c r="C304" s="25"/>
      <c r="D304" s="25"/>
      <c r="E304" s="25" t="s">
        <v>104</v>
      </c>
      <c r="F304" s="25"/>
      <c r="G304" s="26">
        <v>42317</v>
      </c>
      <c r="H304" s="25"/>
      <c r="I304" s="25"/>
      <c r="J304" s="25"/>
      <c r="K304" s="25" t="s">
        <v>122</v>
      </c>
      <c r="L304" s="25"/>
      <c r="M304" s="25" t="s">
        <v>163</v>
      </c>
      <c r="N304" s="25"/>
      <c r="O304" s="25" t="s">
        <v>33</v>
      </c>
      <c r="P304" s="25"/>
      <c r="Q304" s="27">
        <v>10</v>
      </c>
      <c r="R304" s="25"/>
      <c r="S304" s="27">
        <f>ROUND(S303+Q304,5)</f>
        <v>4924.45</v>
      </c>
    </row>
    <row r="305" spans="1:19" x14ac:dyDescent="0.25">
      <c r="A305" s="25"/>
      <c r="B305" s="25"/>
      <c r="C305" s="25"/>
      <c r="D305" s="25"/>
      <c r="E305" s="25" t="s">
        <v>104</v>
      </c>
      <c r="F305" s="25"/>
      <c r="G305" s="26">
        <v>42318</v>
      </c>
      <c r="H305" s="25"/>
      <c r="I305" s="25"/>
      <c r="J305" s="25"/>
      <c r="K305" s="25" t="s">
        <v>125</v>
      </c>
      <c r="L305" s="25"/>
      <c r="M305" s="25" t="s">
        <v>566</v>
      </c>
      <c r="N305" s="25"/>
      <c r="O305" s="25" t="s">
        <v>33</v>
      </c>
      <c r="P305" s="25"/>
      <c r="Q305" s="27">
        <v>14.97</v>
      </c>
      <c r="R305" s="25"/>
      <c r="S305" s="27">
        <f>ROUND(S304+Q305,5)</f>
        <v>4939.42</v>
      </c>
    </row>
    <row r="306" spans="1:19" ht="15.75" thickBot="1" x14ac:dyDescent="0.3">
      <c r="A306" s="25"/>
      <c r="B306" s="25"/>
      <c r="C306" s="25"/>
      <c r="D306" s="25"/>
      <c r="E306" s="25" t="s">
        <v>104</v>
      </c>
      <c r="F306" s="25"/>
      <c r="G306" s="26">
        <v>42327</v>
      </c>
      <c r="H306" s="25"/>
      <c r="I306" s="25"/>
      <c r="J306" s="25"/>
      <c r="K306" s="25" t="s">
        <v>125</v>
      </c>
      <c r="L306" s="25"/>
      <c r="M306" s="25" t="s">
        <v>566</v>
      </c>
      <c r="N306" s="25"/>
      <c r="O306" s="25" t="s">
        <v>33</v>
      </c>
      <c r="P306" s="25"/>
      <c r="Q306" s="28">
        <v>5.01</v>
      </c>
      <c r="R306" s="25"/>
      <c r="S306" s="28">
        <f>ROUND(S305+Q306,5)</f>
        <v>4944.43</v>
      </c>
    </row>
    <row r="307" spans="1:19" x14ac:dyDescent="0.25">
      <c r="A307" s="25"/>
      <c r="B307" s="25" t="s">
        <v>96</v>
      </c>
      <c r="C307" s="25"/>
      <c r="D307" s="25"/>
      <c r="E307" s="25"/>
      <c r="F307" s="25"/>
      <c r="G307" s="26"/>
      <c r="H307" s="25"/>
      <c r="I307" s="25"/>
      <c r="J307" s="25"/>
      <c r="K307" s="25"/>
      <c r="L307" s="25"/>
      <c r="M307" s="25"/>
      <c r="N307" s="25"/>
      <c r="O307" s="25"/>
      <c r="P307" s="25"/>
      <c r="Q307" s="27">
        <f>ROUND(SUM(Q302:Q306),5)</f>
        <v>51.12</v>
      </c>
      <c r="R307" s="25"/>
      <c r="S307" s="27">
        <f>S306</f>
        <v>4944.43</v>
      </c>
    </row>
    <row r="308" spans="1:19" ht="30" customHeight="1" x14ac:dyDescent="0.25">
      <c r="A308" s="22"/>
      <c r="B308" s="22" t="s">
        <v>97</v>
      </c>
      <c r="C308" s="22"/>
      <c r="D308" s="22"/>
      <c r="E308" s="22"/>
      <c r="F308" s="22"/>
      <c r="G308" s="24"/>
      <c r="H308" s="22"/>
      <c r="I308" s="22"/>
      <c r="J308" s="22"/>
      <c r="K308" s="22"/>
      <c r="L308" s="22"/>
      <c r="M308" s="22"/>
      <c r="N308" s="22"/>
      <c r="O308" s="22"/>
      <c r="P308" s="22"/>
      <c r="Q308" s="23"/>
      <c r="R308" s="22"/>
      <c r="S308" s="23">
        <v>4874.3900000000003</v>
      </c>
    </row>
    <row r="309" spans="1:19" x14ac:dyDescent="0.25">
      <c r="A309" s="25"/>
      <c r="B309" s="25"/>
      <c r="C309" s="25"/>
      <c r="D309" s="25"/>
      <c r="E309" s="25" t="s">
        <v>106</v>
      </c>
      <c r="F309" s="25"/>
      <c r="G309" s="26">
        <v>42309</v>
      </c>
      <c r="H309" s="25"/>
      <c r="I309" s="25"/>
      <c r="J309" s="25"/>
      <c r="K309" s="25" t="s">
        <v>160</v>
      </c>
      <c r="L309" s="25"/>
      <c r="M309" s="25" t="s">
        <v>660</v>
      </c>
      <c r="N309" s="25"/>
      <c r="O309" s="25" t="s">
        <v>37</v>
      </c>
      <c r="P309" s="25"/>
      <c r="Q309" s="27">
        <v>1.32</v>
      </c>
      <c r="R309" s="25"/>
      <c r="S309" s="27">
        <f t="shared" ref="S309:S340" si="8">ROUND(S308+Q309,5)</f>
        <v>4875.71</v>
      </c>
    </row>
    <row r="310" spans="1:19" x14ac:dyDescent="0.25">
      <c r="A310" s="25"/>
      <c r="B310" s="25"/>
      <c r="C310" s="25"/>
      <c r="D310" s="25"/>
      <c r="E310" s="25" t="s">
        <v>104</v>
      </c>
      <c r="F310" s="25"/>
      <c r="G310" s="26">
        <v>42309</v>
      </c>
      <c r="H310" s="25"/>
      <c r="I310" s="25"/>
      <c r="J310" s="25"/>
      <c r="K310" s="25" t="s">
        <v>242</v>
      </c>
      <c r="L310" s="25"/>
      <c r="M310" s="25" t="s">
        <v>268</v>
      </c>
      <c r="N310" s="25"/>
      <c r="O310" s="25" t="s">
        <v>37</v>
      </c>
      <c r="P310" s="25"/>
      <c r="Q310" s="27">
        <v>30</v>
      </c>
      <c r="R310" s="25"/>
      <c r="S310" s="27">
        <f t="shared" si="8"/>
        <v>4905.71</v>
      </c>
    </row>
    <row r="311" spans="1:19" x14ac:dyDescent="0.25">
      <c r="A311" s="25"/>
      <c r="B311" s="25"/>
      <c r="C311" s="25"/>
      <c r="D311" s="25"/>
      <c r="E311" s="25" t="s">
        <v>106</v>
      </c>
      <c r="F311" s="25"/>
      <c r="G311" s="26">
        <v>42309</v>
      </c>
      <c r="H311" s="25"/>
      <c r="I311" s="25"/>
      <c r="J311" s="25"/>
      <c r="K311" s="25" t="s">
        <v>160</v>
      </c>
      <c r="L311" s="25"/>
      <c r="M311" s="25" t="s">
        <v>660</v>
      </c>
      <c r="N311" s="25"/>
      <c r="O311" s="25" t="s">
        <v>37</v>
      </c>
      <c r="P311" s="25"/>
      <c r="Q311" s="27">
        <v>1.32</v>
      </c>
      <c r="R311" s="25"/>
      <c r="S311" s="27">
        <f t="shared" si="8"/>
        <v>4907.03</v>
      </c>
    </row>
    <row r="312" spans="1:19" x14ac:dyDescent="0.25">
      <c r="A312" s="25"/>
      <c r="B312" s="25"/>
      <c r="C312" s="25"/>
      <c r="D312" s="25"/>
      <c r="E312" s="25" t="s">
        <v>106</v>
      </c>
      <c r="F312" s="25"/>
      <c r="G312" s="26">
        <v>42309</v>
      </c>
      <c r="H312" s="25"/>
      <c r="I312" s="25"/>
      <c r="J312" s="25"/>
      <c r="K312" s="25" t="s">
        <v>160</v>
      </c>
      <c r="L312" s="25"/>
      <c r="M312" s="25" t="s">
        <v>660</v>
      </c>
      <c r="N312" s="25"/>
      <c r="O312" s="25" t="s">
        <v>37</v>
      </c>
      <c r="P312" s="25"/>
      <c r="Q312" s="27">
        <v>1.32</v>
      </c>
      <c r="R312" s="25"/>
      <c r="S312" s="27">
        <f t="shared" si="8"/>
        <v>4908.3500000000004</v>
      </c>
    </row>
    <row r="313" spans="1:19" x14ac:dyDescent="0.25">
      <c r="A313" s="25"/>
      <c r="B313" s="25"/>
      <c r="C313" s="25"/>
      <c r="D313" s="25"/>
      <c r="E313" s="25" t="s">
        <v>106</v>
      </c>
      <c r="F313" s="25"/>
      <c r="G313" s="26">
        <v>42309</v>
      </c>
      <c r="H313" s="25"/>
      <c r="I313" s="25"/>
      <c r="J313" s="25"/>
      <c r="K313" s="25" t="s">
        <v>160</v>
      </c>
      <c r="L313" s="25"/>
      <c r="M313" s="25" t="s">
        <v>660</v>
      </c>
      <c r="N313" s="25"/>
      <c r="O313" s="25" t="s">
        <v>37</v>
      </c>
      <c r="P313" s="25"/>
      <c r="Q313" s="27">
        <v>1.32</v>
      </c>
      <c r="R313" s="25"/>
      <c r="S313" s="27">
        <f t="shared" si="8"/>
        <v>4909.67</v>
      </c>
    </row>
    <row r="314" spans="1:19" x14ac:dyDescent="0.25">
      <c r="A314" s="25"/>
      <c r="B314" s="25"/>
      <c r="C314" s="25"/>
      <c r="D314" s="25"/>
      <c r="E314" s="25" t="s">
        <v>106</v>
      </c>
      <c r="F314" s="25"/>
      <c r="G314" s="26">
        <v>42309</v>
      </c>
      <c r="H314" s="25"/>
      <c r="I314" s="25"/>
      <c r="J314" s="25"/>
      <c r="K314" s="25" t="s">
        <v>160</v>
      </c>
      <c r="L314" s="25"/>
      <c r="M314" s="25" t="s">
        <v>660</v>
      </c>
      <c r="N314" s="25"/>
      <c r="O314" s="25" t="s">
        <v>37</v>
      </c>
      <c r="P314" s="25"/>
      <c r="Q314" s="27">
        <v>1.32</v>
      </c>
      <c r="R314" s="25"/>
      <c r="S314" s="27">
        <f t="shared" si="8"/>
        <v>4910.99</v>
      </c>
    </row>
    <row r="315" spans="1:19" x14ac:dyDescent="0.25">
      <c r="A315" s="25"/>
      <c r="B315" s="25"/>
      <c r="C315" s="25"/>
      <c r="D315" s="25"/>
      <c r="E315" s="25" t="s">
        <v>104</v>
      </c>
      <c r="F315" s="25"/>
      <c r="G315" s="26">
        <v>42310</v>
      </c>
      <c r="H315" s="25"/>
      <c r="I315" s="25"/>
      <c r="J315" s="25"/>
      <c r="K315" s="25" t="s">
        <v>126</v>
      </c>
      <c r="L315" s="25"/>
      <c r="M315" s="25" t="s">
        <v>266</v>
      </c>
      <c r="N315" s="25"/>
      <c r="O315" s="25" t="s">
        <v>33</v>
      </c>
      <c r="P315" s="25"/>
      <c r="Q315" s="27">
        <v>39.85</v>
      </c>
      <c r="R315" s="25"/>
      <c r="S315" s="27">
        <f t="shared" si="8"/>
        <v>4950.84</v>
      </c>
    </row>
    <row r="316" spans="1:19" x14ac:dyDescent="0.25">
      <c r="A316" s="25"/>
      <c r="B316" s="25"/>
      <c r="C316" s="25"/>
      <c r="D316" s="25"/>
      <c r="E316" s="25" t="s">
        <v>104</v>
      </c>
      <c r="F316" s="25"/>
      <c r="G316" s="26">
        <v>42310</v>
      </c>
      <c r="H316" s="25"/>
      <c r="I316" s="25"/>
      <c r="J316" s="25"/>
      <c r="K316" s="25" t="s">
        <v>126</v>
      </c>
      <c r="L316" s="25"/>
      <c r="M316" s="25" t="s">
        <v>728</v>
      </c>
      <c r="N316" s="25"/>
      <c r="O316" s="25" t="s">
        <v>33</v>
      </c>
      <c r="P316" s="25"/>
      <c r="Q316" s="27">
        <v>5</v>
      </c>
      <c r="R316" s="25"/>
      <c r="S316" s="27">
        <f t="shared" si="8"/>
        <v>4955.84</v>
      </c>
    </row>
    <row r="317" spans="1:19" x14ac:dyDescent="0.25">
      <c r="A317" s="25"/>
      <c r="B317" s="25"/>
      <c r="C317" s="25"/>
      <c r="D317" s="25"/>
      <c r="E317" s="25" t="s">
        <v>104</v>
      </c>
      <c r="F317" s="25"/>
      <c r="G317" s="26">
        <v>42310</v>
      </c>
      <c r="H317" s="25"/>
      <c r="I317" s="25"/>
      <c r="J317" s="25"/>
      <c r="K317" s="25" t="s">
        <v>126</v>
      </c>
      <c r="L317" s="25"/>
      <c r="M317" s="25" t="s">
        <v>266</v>
      </c>
      <c r="N317" s="25"/>
      <c r="O317" s="25" t="s">
        <v>33</v>
      </c>
      <c r="P317" s="25"/>
      <c r="Q317" s="27">
        <v>0.34</v>
      </c>
      <c r="R317" s="25"/>
      <c r="S317" s="27">
        <f t="shared" si="8"/>
        <v>4956.18</v>
      </c>
    </row>
    <row r="318" spans="1:19" x14ac:dyDescent="0.25">
      <c r="A318" s="25"/>
      <c r="B318" s="25"/>
      <c r="C318" s="25"/>
      <c r="D318" s="25"/>
      <c r="E318" s="25" t="s">
        <v>106</v>
      </c>
      <c r="F318" s="25"/>
      <c r="G318" s="26">
        <v>42310</v>
      </c>
      <c r="H318" s="25"/>
      <c r="I318" s="25"/>
      <c r="J318" s="25"/>
      <c r="K318" s="25" t="s">
        <v>160</v>
      </c>
      <c r="L318" s="25"/>
      <c r="M318" s="25" t="s">
        <v>660</v>
      </c>
      <c r="N318" s="25"/>
      <c r="O318" s="25" t="s">
        <v>37</v>
      </c>
      <c r="P318" s="25"/>
      <c r="Q318" s="27">
        <v>1.32</v>
      </c>
      <c r="R318" s="25"/>
      <c r="S318" s="27">
        <f t="shared" si="8"/>
        <v>4957.5</v>
      </c>
    </row>
    <row r="319" spans="1:19" x14ac:dyDescent="0.25">
      <c r="A319" s="25"/>
      <c r="B319" s="25"/>
      <c r="C319" s="25"/>
      <c r="D319" s="25"/>
      <c r="E319" s="25" t="s">
        <v>106</v>
      </c>
      <c r="F319" s="25"/>
      <c r="G319" s="26">
        <v>42310</v>
      </c>
      <c r="H319" s="25"/>
      <c r="I319" s="25"/>
      <c r="J319" s="25"/>
      <c r="K319" s="25" t="s">
        <v>160</v>
      </c>
      <c r="L319" s="25"/>
      <c r="M319" s="25" t="s">
        <v>660</v>
      </c>
      <c r="N319" s="25"/>
      <c r="O319" s="25" t="s">
        <v>37</v>
      </c>
      <c r="P319" s="25"/>
      <c r="Q319" s="27">
        <v>1.32</v>
      </c>
      <c r="R319" s="25"/>
      <c r="S319" s="27">
        <f t="shared" si="8"/>
        <v>4958.82</v>
      </c>
    </row>
    <row r="320" spans="1:19" x14ac:dyDescent="0.25">
      <c r="A320" s="25"/>
      <c r="B320" s="25"/>
      <c r="C320" s="25"/>
      <c r="D320" s="25"/>
      <c r="E320" s="25" t="s">
        <v>106</v>
      </c>
      <c r="F320" s="25"/>
      <c r="G320" s="26">
        <v>42310</v>
      </c>
      <c r="H320" s="25"/>
      <c r="I320" s="25"/>
      <c r="J320" s="25"/>
      <c r="K320" s="25" t="s">
        <v>160</v>
      </c>
      <c r="L320" s="25"/>
      <c r="M320" s="25" t="s">
        <v>660</v>
      </c>
      <c r="N320" s="25"/>
      <c r="O320" s="25" t="s">
        <v>37</v>
      </c>
      <c r="P320" s="25"/>
      <c r="Q320" s="27">
        <v>1.32</v>
      </c>
      <c r="R320" s="25"/>
      <c r="S320" s="27">
        <f t="shared" si="8"/>
        <v>4960.1400000000003</v>
      </c>
    </row>
    <row r="321" spans="1:19" x14ac:dyDescent="0.25">
      <c r="A321" s="25"/>
      <c r="B321" s="25"/>
      <c r="C321" s="25"/>
      <c r="D321" s="25"/>
      <c r="E321" s="25" t="s">
        <v>106</v>
      </c>
      <c r="F321" s="25"/>
      <c r="G321" s="26">
        <v>42310</v>
      </c>
      <c r="H321" s="25"/>
      <c r="I321" s="25"/>
      <c r="J321" s="25"/>
      <c r="K321" s="25" t="s">
        <v>160</v>
      </c>
      <c r="L321" s="25"/>
      <c r="M321" s="25" t="s">
        <v>660</v>
      </c>
      <c r="N321" s="25"/>
      <c r="O321" s="25" t="s">
        <v>37</v>
      </c>
      <c r="P321" s="25"/>
      <c r="Q321" s="27">
        <v>1.32</v>
      </c>
      <c r="R321" s="25"/>
      <c r="S321" s="27">
        <f t="shared" si="8"/>
        <v>4961.46</v>
      </c>
    </row>
    <row r="322" spans="1:19" x14ac:dyDescent="0.25">
      <c r="A322" s="25"/>
      <c r="B322" s="25"/>
      <c r="C322" s="25"/>
      <c r="D322" s="25"/>
      <c r="E322" s="25" t="s">
        <v>104</v>
      </c>
      <c r="F322" s="25"/>
      <c r="G322" s="26">
        <v>42311</v>
      </c>
      <c r="H322" s="25"/>
      <c r="I322" s="25"/>
      <c r="J322" s="25"/>
      <c r="K322" s="25" t="s">
        <v>126</v>
      </c>
      <c r="L322" s="25"/>
      <c r="M322" s="25" t="s">
        <v>266</v>
      </c>
      <c r="N322" s="25"/>
      <c r="O322" s="25" t="s">
        <v>33</v>
      </c>
      <c r="P322" s="25"/>
      <c r="Q322" s="27">
        <v>29.9</v>
      </c>
      <c r="R322" s="25"/>
      <c r="S322" s="27">
        <f t="shared" si="8"/>
        <v>4991.3599999999997</v>
      </c>
    </row>
    <row r="323" spans="1:19" x14ac:dyDescent="0.25">
      <c r="A323" s="25"/>
      <c r="B323" s="25"/>
      <c r="C323" s="25"/>
      <c r="D323" s="25"/>
      <c r="E323" s="25" t="s">
        <v>104</v>
      </c>
      <c r="F323" s="25"/>
      <c r="G323" s="26">
        <v>42311</v>
      </c>
      <c r="H323" s="25"/>
      <c r="I323" s="25"/>
      <c r="J323" s="25"/>
      <c r="K323" s="25" t="s">
        <v>126</v>
      </c>
      <c r="L323" s="25"/>
      <c r="M323" s="25" t="s">
        <v>266</v>
      </c>
      <c r="N323" s="25"/>
      <c r="O323" s="25" t="s">
        <v>33</v>
      </c>
      <c r="P323" s="25"/>
      <c r="Q323" s="27">
        <v>6.03</v>
      </c>
      <c r="R323" s="25"/>
      <c r="S323" s="27">
        <f t="shared" si="8"/>
        <v>4997.3900000000003</v>
      </c>
    </row>
    <row r="324" spans="1:19" x14ac:dyDescent="0.25">
      <c r="A324" s="25"/>
      <c r="B324" s="25"/>
      <c r="C324" s="25"/>
      <c r="D324" s="25"/>
      <c r="E324" s="25" t="s">
        <v>106</v>
      </c>
      <c r="F324" s="25"/>
      <c r="G324" s="26">
        <v>42311</v>
      </c>
      <c r="H324" s="25"/>
      <c r="I324" s="25"/>
      <c r="J324" s="25"/>
      <c r="K324" s="25" t="s">
        <v>160</v>
      </c>
      <c r="L324" s="25"/>
      <c r="M324" s="25" t="s">
        <v>660</v>
      </c>
      <c r="N324" s="25"/>
      <c r="O324" s="25" t="s">
        <v>37</v>
      </c>
      <c r="P324" s="25"/>
      <c r="Q324" s="27">
        <v>1.32</v>
      </c>
      <c r="R324" s="25"/>
      <c r="S324" s="27">
        <f t="shared" si="8"/>
        <v>4998.71</v>
      </c>
    </row>
    <row r="325" spans="1:19" x14ac:dyDescent="0.25">
      <c r="A325" s="25"/>
      <c r="B325" s="25"/>
      <c r="C325" s="25"/>
      <c r="D325" s="25"/>
      <c r="E325" s="25" t="s">
        <v>106</v>
      </c>
      <c r="F325" s="25"/>
      <c r="G325" s="26">
        <v>42311</v>
      </c>
      <c r="H325" s="25"/>
      <c r="I325" s="25"/>
      <c r="J325" s="25"/>
      <c r="K325" s="25" t="s">
        <v>160</v>
      </c>
      <c r="L325" s="25"/>
      <c r="M325" s="25" t="s">
        <v>660</v>
      </c>
      <c r="N325" s="25"/>
      <c r="O325" s="25" t="s">
        <v>37</v>
      </c>
      <c r="P325" s="25"/>
      <c r="Q325" s="27">
        <v>1.32</v>
      </c>
      <c r="R325" s="25"/>
      <c r="S325" s="27">
        <f t="shared" si="8"/>
        <v>5000.03</v>
      </c>
    </row>
    <row r="326" spans="1:19" x14ac:dyDescent="0.25">
      <c r="A326" s="25"/>
      <c r="B326" s="25"/>
      <c r="C326" s="25"/>
      <c r="D326" s="25"/>
      <c r="E326" s="25" t="s">
        <v>106</v>
      </c>
      <c r="F326" s="25"/>
      <c r="G326" s="26">
        <v>42311</v>
      </c>
      <c r="H326" s="25"/>
      <c r="I326" s="25"/>
      <c r="J326" s="25"/>
      <c r="K326" s="25" t="s">
        <v>160</v>
      </c>
      <c r="L326" s="25"/>
      <c r="M326" s="25" t="s">
        <v>660</v>
      </c>
      <c r="N326" s="25"/>
      <c r="O326" s="25" t="s">
        <v>37</v>
      </c>
      <c r="P326" s="25"/>
      <c r="Q326" s="27">
        <v>1.23</v>
      </c>
      <c r="R326" s="25"/>
      <c r="S326" s="27">
        <f t="shared" si="8"/>
        <v>5001.26</v>
      </c>
    </row>
    <row r="327" spans="1:19" x14ac:dyDescent="0.25">
      <c r="A327" s="25"/>
      <c r="B327" s="25"/>
      <c r="C327" s="25"/>
      <c r="D327" s="25"/>
      <c r="E327" s="25" t="s">
        <v>106</v>
      </c>
      <c r="F327" s="25"/>
      <c r="G327" s="26">
        <v>42311</v>
      </c>
      <c r="H327" s="25"/>
      <c r="I327" s="25"/>
      <c r="J327" s="25"/>
      <c r="K327" s="25" t="s">
        <v>160</v>
      </c>
      <c r="L327" s="25"/>
      <c r="M327" s="25" t="s">
        <v>660</v>
      </c>
      <c r="N327" s="25"/>
      <c r="O327" s="25" t="s">
        <v>37</v>
      </c>
      <c r="P327" s="25"/>
      <c r="Q327" s="27">
        <v>1.32</v>
      </c>
      <c r="R327" s="25"/>
      <c r="S327" s="27">
        <f t="shared" si="8"/>
        <v>5002.58</v>
      </c>
    </row>
    <row r="328" spans="1:19" x14ac:dyDescent="0.25">
      <c r="A328" s="25"/>
      <c r="B328" s="25"/>
      <c r="C328" s="25"/>
      <c r="D328" s="25"/>
      <c r="E328" s="25" t="s">
        <v>106</v>
      </c>
      <c r="F328" s="25"/>
      <c r="G328" s="26">
        <v>42311</v>
      </c>
      <c r="H328" s="25"/>
      <c r="I328" s="25"/>
      <c r="J328" s="25"/>
      <c r="K328" s="25" t="s">
        <v>160</v>
      </c>
      <c r="L328" s="25"/>
      <c r="M328" s="25" t="s">
        <v>660</v>
      </c>
      <c r="N328" s="25"/>
      <c r="O328" s="25" t="s">
        <v>37</v>
      </c>
      <c r="P328" s="25"/>
      <c r="Q328" s="27">
        <v>1.23</v>
      </c>
      <c r="R328" s="25"/>
      <c r="S328" s="27">
        <f t="shared" si="8"/>
        <v>5003.8100000000004</v>
      </c>
    </row>
    <row r="329" spans="1:19" x14ac:dyDescent="0.25">
      <c r="A329" s="25"/>
      <c r="B329" s="25"/>
      <c r="C329" s="25"/>
      <c r="D329" s="25"/>
      <c r="E329" s="25" t="s">
        <v>106</v>
      </c>
      <c r="F329" s="25"/>
      <c r="G329" s="26">
        <v>42312</v>
      </c>
      <c r="H329" s="25"/>
      <c r="I329" s="25"/>
      <c r="J329" s="25"/>
      <c r="K329" s="25" t="s">
        <v>160</v>
      </c>
      <c r="L329" s="25"/>
      <c r="M329" s="25" t="s">
        <v>660</v>
      </c>
      <c r="N329" s="25"/>
      <c r="O329" s="25" t="s">
        <v>37</v>
      </c>
      <c r="P329" s="25"/>
      <c r="Q329" s="27">
        <v>1.32</v>
      </c>
      <c r="R329" s="25"/>
      <c r="S329" s="27">
        <f t="shared" si="8"/>
        <v>5005.13</v>
      </c>
    </row>
    <row r="330" spans="1:19" x14ac:dyDescent="0.25">
      <c r="A330" s="25"/>
      <c r="B330" s="25"/>
      <c r="C330" s="25"/>
      <c r="D330" s="25"/>
      <c r="E330" s="25" t="s">
        <v>106</v>
      </c>
      <c r="F330" s="25"/>
      <c r="G330" s="26">
        <v>42312</v>
      </c>
      <c r="H330" s="25"/>
      <c r="I330" s="25"/>
      <c r="J330" s="25"/>
      <c r="K330" s="25" t="s">
        <v>160</v>
      </c>
      <c r="L330" s="25"/>
      <c r="M330" s="25" t="s">
        <v>660</v>
      </c>
      <c r="N330" s="25"/>
      <c r="O330" s="25" t="s">
        <v>37</v>
      </c>
      <c r="P330" s="25"/>
      <c r="Q330" s="27">
        <v>1.32</v>
      </c>
      <c r="R330" s="25"/>
      <c r="S330" s="27">
        <f t="shared" si="8"/>
        <v>5006.45</v>
      </c>
    </row>
    <row r="331" spans="1:19" x14ac:dyDescent="0.25">
      <c r="A331" s="25"/>
      <c r="B331" s="25"/>
      <c r="C331" s="25"/>
      <c r="D331" s="25"/>
      <c r="E331" s="25" t="s">
        <v>106</v>
      </c>
      <c r="F331" s="25"/>
      <c r="G331" s="26">
        <v>42312</v>
      </c>
      <c r="H331" s="25"/>
      <c r="I331" s="25"/>
      <c r="J331" s="25"/>
      <c r="K331" s="25" t="s">
        <v>160</v>
      </c>
      <c r="L331" s="25"/>
      <c r="M331" s="25" t="s">
        <v>660</v>
      </c>
      <c r="N331" s="25"/>
      <c r="O331" s="25" t="s">
        <v>37</v>
      </c>
      <c r="P331" s="25"/>
      <c r="Q331" s="27">
        <v>1.32</v>
      </c>
      <c r="R331" s="25"/>
      <c r="S331" s="27">
        <f t="shared" si="8"/>
        <v>5007.7700000000004</v>
      </c>
    </row>
    <row r="332" spans="1:19" x14ac:dyDescent="0.25">
      <c r="A332" s="25"/>
      <c r="B332" s="25"/>
      <c r="C332" s="25"/>
      <c r="D332" s="25"/>
      <c r="E332" s="25" t="s">
        <v>106</v>
      </c>
      <c r="F332" s="25"/>
      <c r="G332" s="26">
        <v>42312</v>
      </c>
      <c r="H332" s="25"/>
      <c r="I332" s="25"/>
      <c r="J332" s="25"/>
      <c r="K332" s="25" t="s">
        <v>160</v>
      </c>
      <c r="L332" s="25"/>
      <c r="M332" s="25" t="s">
        <v>660</v>
      </c>
      <c r="N332" s="25"/>
      <c r="O332" s="25" t="s">
        <v>37</v>
      </c>
      <c r="P332" s="25"/>
      <c r="Q332" s="27">
        <v>1.32</v>
      </c>
      <c r="R332" s="25"/>
      <c r="S332" s="27">
        <f t="shared" si="8"/>
        <v>5009.09</v>
      </c>
    </row>
    <row r="333" spans="1:19" x14ac:dyDescent="0.25">
      <c r="A333" s="25"/>
      <c r="B333" s="25"/>
      <c r="C333" s="25"/>
      <c r="D333" s="25"/>
      <c r="E333" s="25" t="s">
        <v>106</v>
      </c>
      <c r="F333" s="25"/>
      <c r="G333" s="26">
        <v>42312</v>
      </c>
      <c r="H333" s="25"/>
      <c r="I333" s="25"/>
      <c r="J333" s="25"/>
      <c r="K333" s="25" t="s">
        <v>160</v>
      </c>
      <c r="L333" s="25"/>
      <c r="M333" s="25" t="s">
        <v>660</v>
      </c>
      <c r="N333" s="25"/>
      <c r="O333" s="25" t="s">
        <v>37</v>
      </c>
      <c r="P333" s="25"/>
      <c r="Q333" s="27">
        <v>1.32</v>
      </c>
      <c r="R333" s="25"/>
      <c r="S333" s="27">
        <f t="shared" si="8"/>
        <v>5010.41</v>
      </c>
    </row>
    <row r="334" spans="1:19" x14ac:dyDescent="0.25">
      <c r="A334" s="25"/>
      <c r="B334" s="25"/>
      <c r="C334" s="25"/>
      <c r="D334" s="25"/>
      <c r="E334" s="25" t="s">
        <v>106</v>
      </c>
      <c r="F334" s="25"/>
      <c r="G334" s="26">
        <v>42312</v>
      </c>
      <c r="H334" s="25"/>
      <c r="I334" s="25"/>
      <c r="J334" s="25"/>
      <c r="K334" s="25" t="s">
        <v>160</v>
      </c>
      <c r="L334" s="25"/>
      <c r="M334" s="25" t="s">
        <v>660</v>
      </c>
      <c r="N334" s="25"/>
      <c r="O334" s="25" t="s">
        <v>37</v>
      </c>
      <c r="P334" s="25"/>
      <c r="Q334" s="27">
        <v>1.23</v>
      </c>
      <c r="R334" s="25"/>
      <c r="S334" s="27">
        <f t="shared" si="8"/>
        <v>5011.6400000000003</v>
      </c>
    </row>
    <row r="335" spans="1:19" x14ac:dyDescent="0.25">
      <c r="A335" s="25"/>
      <c r="B335" s="25"/>
      <c r="C335" s="25"/>
      <c r="D335" s="25"/>
      <c r="E335" s="25" t="s">
        <v>104</v>
      </c>
      <c r="F335" s="25"/>
      <c r="G335" s="26">
        <v>42313</v>
      </c>
      <c r="H335" s="25"/>
      <c r="I335" s="25"/>
      <c r="J335" s="25"/>
      <c r="K335" s="25" t="s">
        <v>126</v>
      </c>
      <c r="L335" s="25"/>
      <c r="M335" s="25" t="s">
        <v>734</v>
      </c>
      <c r="N335" s="25"/>
      <c r="O335" s="25" t="s">
        <v>33</v>
      </c>
      <c r="P335" s="25"/>
      <c r="Q335" s="27">
        <v>5</v>
      </c>
      <c r="R335" s="25"/>
      <c r="S335" s="27">
        <f t="shared" si="8"/>
        <v>5016.6400000000003</v>
      </c>
    </row>
    <row r="336" spans="1:19" x14ac:dyDescent="0.25">
      <c r="A336" s="25"/>
      <c r="B336" s="25"/>
      <c r="C336" s="25"/>
      <c r="D336" s="25"/>
      <c r="E336" s="25" t="s">
        <v>106</v>
      </c>
      <c r="F336" s="25"/>
      <c r="G336" s="26">
        <v>42313</v>
      </c>
      <c r="H336" s="25"/>
      <c r="I336" s="25"/>
      <c r="J336" s="25"/>
      <c r="K336" s="25" t="s">
        <v>160</v>
      </c>
      <c r="L336" s="25"/>
      <c r="M336" s="25" t="s">
        <v>660</v>
      </c>
      <c r="N336" s="25"/>
      <c r="O336" s="25" t="s">
        <v>37</v>
      </c>
      <c r="P336" s="25"/>
      <c r="Q336" s="27">
        <v>1.32</v>
      </c>
      <c r="R336" s="25"/>
      <c r="S336" s="27">
        <f t="shared" si="8"/>
        <v>5017.96</v>
      </c>
    </row>
    <row r="337" spans="1:19" x14ac:dyDescent="0.25">
      <c r="A337" s="25"/>
      <c r="B337" s="25"/>
      <c r="C337" s="25"/>
      <c r="D337" s="25"/>
      <c r="E337" s="25" t="s">
        <v>106</v>
      </c>
      <c r="F337" s="25"/>
      <c r="G337" s="26">
        <v>42313</v>
      </c>
      <c r="H337" s="25"/>
      <c r="I337" s="25"/>
      <c r="J337" s="25"/>
      <c r="K337" s="25" t="s">
        <v>160</v>
      </c>
      <c r="L337" s="25"/>
      <c r="M337" s="25" t="s">
        <v>660</v>
      </c>
      <c r="N337" s="25"/>
      <c r="O337" s="25" t="s">
        <v>37</v>
      </c>
      <c r="P337" s="25"/>
      <c r="Q337" s="27">
        <v>1.67</v>
      </c>
      <c r="R337" s="25"/>
      <c r="S337" s="27">
        <f t="shared" si="8"/>
        <v>5019.63</v>
      </c>
    </row>
    <row r="338" spans="1:19" x14ac:dyDescent="0.25">
      <c r="A338" s="25"/>
      <c r="B338" s="25"/>
      <c r="C338" s="25"/>
      <c r="D338" s="25"/>
      <c r="E338" s="25" t="s">
        <v>106</v>
      </c>
      <c r="F338" s="25"/>
      <c r="G338" s="26">
        <v>42313</v>
      </c>
      <c r="H338" s="25"/>
      <c r="I338" s="25"/>
      <c r="J338" s="25"/>
      <c r="K338" s="25" t="s">
        <v>160</v>
      </c>
      <c r="L338" s="25"/>
      <c r="M338" s="25" t="s">
        <v>660</v>
      </c>
      <c r="N338" s="25"/>
      <c r="O338" s="25" t="s">
        <v>37</v>
      </c>
      <c r="P338" s="25"/>
      <c r="Q338" s="27">
        <v>1.32</v>
      </c>
      <c r="R338" s="25"/>
      <c r="S338" s="27">
        <f t="shared" si="8"/>
        <v>5020.95</v>
      </c>
    </row>
    <row r="339" spans="1:19" x14ac:dyDescent="0.25">
      <c r="A339" s="25"/>
      <c r="B339" s="25"/>
      <c r="C339" s="25"/>
      <c r="D339" s="25"/>
      <c r="E339" s="25" t="s">
        <v>106</v>
      </c>
      <c r="F339" s="25"/>
      <c r="G339" s="26">
        <v>42313</v>
      </c>
      <c r="H339" s="25"/>
      <c r="I339" s="25"/>
      <c r="J339" s="25"/>
      <c r="K339" s="25" t="s">
        <v>160</v>
      </c>
      <c r="L339" s="25"/>
      <c r="M339" s="25" t="s">
        <v>660</v>
      </c>
      <c r="N339" s="25"/>
      <c r="O339" s="25" t="s">
        <v>37</v>
      </c>
      <c r="P339" s="25"/>
      <c r="Q339" s="27">
        <v>1.32</v>
      </c>
      <c r="R339" s="25"/>
      <c r="S339" s="27">
        <f t="shared" si="8"/>
        <v>5022.2700000000004</v>
      </c>
    </row>
    <row r="340" spans="1:19" x14ac:dyDescent="0.25">
      <c r="A340" s="25"/>
      <c r="B340" s="25"/>
      <c r="C340" s="25"/>
      <c r="D340" s="25"/>
      <c r="E340" s="25" t="s">
        <v>106</v>
      </c>
      <c r="F340" s="25"/>
      <c r="G340" s="26">
        <v>42314</v>
      </c>
      <c r="H340" s="25"/>
      <c r="I340" s="25"/>
      <c r="J340" s="25"/>
      <c r="K340" s="25" t="s">
        <v>160</v>
      </c>
      <c r="L340" s="25"/>
      <c r="M340" s="25" t="s">
        <v>660</v>
      </c>
      <c r="N340" s="25"/>
      <c r="O340" s="25" t="s">
        <v>37</v>
      </c>
      <c r="P340" s="25"/>
      <c r="Q340" s="27">
        <v>1.32</v>
      </c>
      <c r="R340" s="25"/>
      <c r="S340" s="27">
        <f t="shared" si="8"/>
        <v>5023.59</v>
      </c>
    </row>
    <row r="341" spans="1:19" x14ac:dyDescent="0.25">
      <c r="A341" s="25"/>
      <c r="B341" s="25"/>
      <c r="C341" s="25"/>
      <c r="D341" s="25"/>
      <c r="E341" s="25" t="s">
        <v>106</v>
      </c>
      <c r="F341" s="25"/>
      <c r="G341" s="26">
        <v>42314</v>
      </c>
      <c r="H341" s="25"/>
      <c r="I341" s="25"/>
      <c r="J341" s="25"/>
      <c r="K341" s="25" t="s">
        <v>160</v>
      </c>
      <c r="L341" s="25"/>
      <c r="M341" s="25" t="s">
        <v>660</v>
      </c>
      <c r="N341" s="25"/>
      <c r="O341" s="25" t="s">
        <v>37</v>
      </c>
      <c r="P341" s="25"/>
      <c r="Q341" s="27">
        <v>1.32</v>
      </c>
      <c r="R341" s="25"/>
      <c r="S341" s="27">
        <f t="shared" ref="S341:S370" si="9">ROUND(S340+Q341,5)</f>
        <v>5024.91</v>
      </c>
    </row>
    <row r="342" spans="1:19" x14ac:dyDescent="0.25">
      <c r="A342" s="25"/>
      <c r="B342" s="25"/>
      <c r="C342" s="25"/>
      <c r="D342" s="25"/>
      <c r="E342" s="25" t="s">
        <v>106</v>
      </c>
      <c r="F342" s="25"/>
      <c r="G342" s="26">
        <v>42314</v>
      </c>
      <c r="H342" s="25"/>
      <c r="I342" s="25"/>
      <c r="J342" s="25"/>
      <c r="K342" s="25" t="s">
        <v>160</v>
      </c>
      <c r="L342" s="25"/>
      <c r="M342" s="25" t="s">
        <v>660</v>
      </c>
      <c r="N342" s="25"/>
      <c r="O342" s="25" t="s">
        <v>37</v>
      </c>
      <c r="P342" s="25"/>
      <c r="Q342" s="27">
        <v>1.32</v>
      </c>
      <c r="R342" s="25"/>
      <c r="S342" s="27">
        <f t="shared" si="9"/>
        <v>5026.2299999999996</v>
      </c>
    </row>
    <row r="343" spans="1:19" x14ac:dyDescent="0.25">
      <c r="A343" s="25"/>
      <c r="B343" s="25"/>
      <c r="C343" s="25"/>
      <c r="D343" s="25"/>
      <c r="E343" s="25" t="s">
        <v>106</v>
      </c>
      <c r="F343" s="25"/>
      <c r="G343" s="26">
        <v>42314</v>
      </c>
      <c r="H343" s="25"/>
      <c r="I343" s="25"/>
      <c r="J343" s="25"/>
      <c r="K343" s="25" t="s">
        <v>160</v>
      </c>
      <c r="L343" s="25"/>
      <c r="M343" s="25" t="s">
        <v>660</v>
      </c>
      <c r="N343" s="25"/>
      <c r="O343" s="25" t="s">
        <v>37</v>
      </c>
      <c r="P343" s="25"/>
      <c r="Q343" s="27">
        <v>1.32</v>
      </c>
      <c r="R343" s="25"/>
      <c r="S343" s="27">
        <f t="shared" si="9"/>
        <v>5027.55</v>
      </c>
    </row>
    <row r="344" spans="1:19" x14ac:dyDescent="0.25">
      <c r="A344" s="25"/>
      <c r="B344" s="25"/>
      <c r="C344" s="25"/>
      <c r="D344" s="25"/>
      <c r="E344" s="25" t="s">
        <v>106</v>
      </c>
      <c r="F344" s="25"/>
      <c r="G344" s="26">
        <v>42314</v>
      </c>
      <c r="H344" s="25"/>
      <c r="I344" s="25"/>
      <c r="J344" s="25"/>
      <c r="K344" s="25" t="s">
        <v>160</v>
      </c>
      <c r="L344" s="25"/>
      <c r="M344" s="25" t="s">
        <v>660</v>
      </c>
      <c r="N344" s="25"/>
      <c r="O344" s="25" t="s">
        <v>37</v>
      </c>
      <c r="P344" s="25"/>
      <c r="Q344" s="27">
        <v>1.23</v>
      </c>
      <c r="R344" s="25"/>
      <c r="S344" s="27">
        <f t="shared" si="9"/>
        <v>5028.78</v>
      </c>
    </row>
    <row r="345" spans="1:19" x14ac:dyDescent="0.25">
      <c r="A345" s="25"/>
      <c r="B345" s="25"/>
      <c r="C345" s="25"/>
      <c r="D345" s="25"/>
      <c r="E345" s="25" t="s">
        <v>106</v>
      </c>
      <c r="F345" s="25"/>
      <c r="G345" s="26">
        <v>42315</v>
      </c>
      <c r="H345" s="25"/>
      <c r="I345" s="25"/>
      <c r="J345" s="25"/>
      <c r="K345" s="25" t="s">
        <v>160</v>
      </c>
      <c r="L345" s="25"/>
      <c r="M345" s="25" t="s">
        <v>660</v>
      </c>
      <c r="N345" s="25"/>
      <c r="O345" s="25" t="s">
        <v>37</v>
      </c>
      <c r="P345" s="25"/>
      <c r="Q345" s="27">
        <v>1.32</v>
      </c>
      <c r="R345" s="25"/>
      <c r="S345" s="27">
        <f t="shared" si="9"/>
        <v>5030.1000000000004</v>
      </c>
    </row>
    <row r="346" spans="1:19" x14ac:dyDescent="0.25">
      <c r="A346" s="25"/>
      <c r="B346" s="25"/>
      <c r="C346" s="25"/>
      <c r="D346" s="25"/>
      <c r="E346" s="25" t="s">
        <v>106</v>
      </c>
      <c r="F346" s="25"/>
      <c r="G346" s="26">
        <v>42315</v>
      </c>
      <c r="H346" s="25"/>
      <c r="I346" s="25"/>
      <c r="J346" s="25"/>
      <c r="K346" s="25" t="s">
        <v>160</v>
      </c>
      <c r="L346" s="25"/>
      <c r="M346" s="25" t="s">
        <v>660</v>
      </c>
      <c r="N346" s="25"/>
      <c r="O346" s="25" t="s">
        <v>37</v>
      </c>
      <c r="P346" s="25"/>
      <c r="Q346" s="27">
        <v>1.23</v>
      </c>
      <c r="R346" s="25"/>
      <c r="S346" s="27">
        <f t="shared" si="9"/>
        <v>5031.33</v>
      </c>
    </row>
    <row r="347" spans="1:19" x14ac:dyDescent="0.25">
      <c r="A347" s="25"/>
      <c r="B347" s="25"/>
      <c r="C347" s="25"/>
      <c r="D347" s="25"/>
      <c r="E347" s="25" t="s">
        <v>106</v>
      </c>
      <c r="F347" s="25"/>
      <c r="G347" s="26">
        <v>42315</v>
      </c>
      <c r="H347" s="25"/>
      <c r="I347" s="25"/>
      <c r="J347" s="25"/>
      <c r="K347" s="25" t="s">
        <v>160</v>
      </c>
      <c r="L347" s="25"/>
      <c r="M347" s="25" t="s">
        <v>660</v>
      </c>
      <c r="N347" s="25"/>
      <c r="O347" s="25" t="s">
        <v>37</v>
      </c>
      <c r="P347" s="25"/>
      <c r="Q347" s="27">
        <v>1.32</v>
      </c>
      <c r="R347" s="25"/>
      <c r="S347" s="27">
        <f t="shared" si="9"/>
        <v>5032.6499999999996</v>
      </c>
    </row>
    <row r="348" spans="1:19" x14ac:dyDescent="0.25">
      <c r="A348" s="25"/>
      <c r="B348" s="25"/>
      <c r="C348" s="25"/>
      <c r="D348" s="25"/>
      <c r="E348" s="25" t="s">
        <v>106</v>
      </c>
      <c r="F348" s="25"/>
      <c r="G348" s="26">
        <v>42316</v>
      </c>
      <c r="H348" s="25"/>
      <c r="I348" s="25"/>
      <c r="J348" s="25"/>
      <c r="K348" s="25" t="s">
        <v>160</v>
      </c>
      <c r="L348" s="25"/>
      <c r="M348" s="25" t="s">
        <v>660</v>
      </c>
      <c r="N348" s="25"/>
      <c r="O348" s="25" t="s">
        <v>37</v>
      </c>
      <c r="P348" s="25"/>
      <c r="Q348" s="27">
        <v>1.23</v>
      </c>
      <c r="R348" s="25"/>
      <c r="S348" s="27">
        <f t="shared" si="9"/>
        <v>5033.88</v>
      </c>
    </row>
    <row r="349" spans="1:19" x14ac:dyDescent="0.25">
      <c r="A349" s="25"/>
      <c r="B349" s="25"/>
      <c r="C349" s="25"/>
      <c r="D349" s="25"/>
      <c r="E349" s="25" t="s">
        <v>106</v>
      </c>
      <c r="F349" s="25"/>
      <c r="G349" s="26">
        <v>42316</v>
      </c>
      <c r="H349" s="25"/>
      <c r="I349" s="25"/>
      <c r="J349" s="25"/>
      <c r="K349" s="25" t="s">
        <v>160</v>
      </c>
      <c r="L349" s="25"/>
      <c r="M349" s="25" t="s">
        <v>660</v>
      </c>
      <c r="N349" s="25"/>
      <c r="O349" s="25" t="s">
        <v>37</v>
      </c>
      <c r="P349" s="25"/>
      <c r="Q349" s="27">
        <v>1.32</v>
      </c>
      <c r="R349" s="25"/>
      <c r="S349" s="27">
        <f t="shared" si="9"/>
        <v>5035.2</v>
      </c>
    </row>
    <row r="350" spans="1:19" x14ac:dyDescent="0.25">
      <c r="A350" s="25"/>
      <c r="B350" s="25"/>
      <c r="C350" s="25"/>
      <c r="D350" s="25"/>
      <c r="E350" s="25" t="s">
        <v>106</v>
      </c>
      <c r="F350" s="25"/>
      <c r="G350" s="26">
        <v>42316</v>
      </c>
      <c r="H350" s="25"/>
      <c r="I350" s="25"/>
      <c r="J350" s="25"/>
      <c r="K350" s="25" t="s">
        <v>160</v>
      </c>
      <c r="L350" s="25"/>
      <c r="M350" s="25" t="s">
        <v>660</v>
      </c>
      <c r="N350" s="25"/>
      <c r="O350" s="25" t="s">
        <v>37</v>
      </c>
      <c r="P350" s="25"/>
      <c r="Q350" s="27">
        <v>1.32</v>
      </c>
      <c r="R350" s="25"/>
      <c r="S350" s="27">
        <f t="shared" si="9"/>
        <v>5036.5200000000004</v>
      </c>
    </row>
    <row r="351" spans="1:19" x14ac:dyDescent="0.25">
      <c r="A351" s="25"/>
      <c r="B351" s="25"/>
      <c r="C351" s="25"/>
      <c r="D351" s="25"/>
      <c r="E351" s="25" t="s">
        <v>106</v>
      </c>
      <c r="F351" s="25"/>
      <c r="G351" s="26">
        <v>42316</v>
      </c>
      <c r="H351" s="25"/>
      <c r="I351" s="25"/>
      <c r="J351" s="25"/>
      <c r="K351" s="25" t="s">
        <v>160</v>
      </c>
      <c r="L351" s="25"/>
      <c r="M351" s="25" t="s">
        <v>660</v>
      </c>
      <c r="N351" s="25"/>
      <c r="O351" s="25" t="s">
        <v>37</v>
      </c>
      <c r="P351" s="25"/>
      <c r="Q351" s="27">
        <v>1.32</v>
      </c>
      <c r="R351" s="25"/>
      <c r="S351" s="27">
        <f t="shared" si="9"/>
        <v>5037.84</v>
      </c>
    </row>
    <row r="352" spans="1:19" x14ac:dyDescent="0.25">
      <c r="A352" s="25"/>
      <c r="B352" s="25"/>
      <c r="C352" s="25"/>
      <c r="D352" s="25"/>
      <c r="E352" s="25" t="s">
        <v>106</v>
      </c>
      <c r="F352" s="25"/>
      <c r="G352" s="26">
        <v>42316</v>
      </c>
      <c r="H352" s="25"/>
      <c r="I352" s="25"/>
      <c r="J352" s="25"/>
      <c r="K352" s="25" t="s">
        <v>160</v>
      </c>
      <c r="L352" s="25"/>
      <c r="M352" s="25" t="s">
        <v>660</v>
      </c>
      <c r="N352" s="25"/>
      <c r="O352" s="25" t="s">
        <v>37</v>
      </c>
      <c r="P352" s="25"/>
      <c r="Q352" s="27">
        <v>1.32</v>
      </c>
      <c r="R352" s="25"/>
      <c r="S352" s="27">
        <f t="shared" si="9"/>
        <v>5039.16</v>
      </c>
    </row>
    <row r="353" spans="1:19" x14ac:dyDescent="0.25">
      <c r="A353" s="25"/>
      <c r="B353" s="25"/>
      <c r="C353" s="25"/>
      <c r="D353" s="25"/>
      <c r="E353" s="25" t="s">
        <v>106</v>
      </c>
      <c r="F353" s="25"/>
      <c r="G353" s="26">
        <v>42316</v>
      </c>
      <c r="H353" s="25"/>
      <c r="I353" s="25"/>
      <c r="J353" s="25"/>
      <c r="K353" s="25" t="s">
        <v>160</v>
      </c>
      <c r="L353" s="25"/>
      <c r="M353" s="25" t="s">
        <v>660</v>
      </c>
      <c r="N353" s="25"/>
      <c r="O353" s="25" t="s">
        <v>37</v>
      </c>
      <c r="P353" s="25"/>
      <c r="Q353" s="27">
        <v>1.32</v>
      </c>
      <c r="R353" s="25"/>
      <c r="S353" s="27">
        <f t="shared" si="9"/>
        <v>5040.4799999999996</v>
      </c>
    </row>
    <row r="354" spans="1:19" x14ac:dyDescent="0.25">
      <c r="A354" s="25"/>
      <c r="B354" s="25"/>
      <c r="C354" s="25"/>
      <c r="D354" s="25"/>
      <c r="E354" s="25" t="s">
        <v>106</v>
      </c>
      <c r="F354" s="25"/>
      <c r="G354" s="26">
        <v>42316</v>
      </c>
      <c r="H354" s="25"/>
      <c r="I354" s="25"/>
      <c r="J354" s="25"/>
      <c r="K354" s="25" t="s">
        <v>160</v>
      </c>
      <c r="L354" s="25"/>
      <c r="M354" s="25" t="s">
        <v>660</v>
      </c>
      <c r="N354" s="25"/>
      <c r="O354" s="25" t="s">
        <v>37</v>
      </c>
      <c r="P354" s="25"/>
      <c r="Q354" s="27">
        <v>1.32</v>
      </c>
      <c r="R354" s="25"/>
      <c r="S354" s="27">
        <f t="shared" si="9"/>
        <v>5041.8</v>
      </c>
    </row>
    <row r="355" spans="1:19" x14ac:dyDescent="0.25">
      <c r="A355" s="25"/>
      <c r="B355" s="25"/>
      <c r="C355" s="25"/>
      <c r="D355" s="25"/>
      <c r="E355" s="25" t="s">
        <v>106</v>
      </c>
      <c r="F355" s="25"/>
      <c r="G355" s="26">
        <v>42316</v>
      </c>
      <c r="H355" s="25"/>
      <c r="I355" s="25"/>
      <c r="J355" s="25"/>
      <c r="K355" s="25" t="s">
        <v>160</v>
      </c>
      <c r="L355" s="25"/>
      <c r="M355" s="25" t="s">
        <v>660</v>
      </c>
      <c r="N355" s="25"/>
      <c r="O355" s="25" t="s">
        <v>37</v>
      </c>
      <c r="P355" s="25"/>
      <c r="Q355" s="27">
        <v>1.32</v>
      </c>
      <c r="R355" s="25"/>
      <c r="S355" s="27">
        <f t="shared" si="9"/>
        <v>5043.12</v>
      </c>
    </row>
    <row r="356" spans="1:19" x14ac:dyDescent="0.25">
      <c r="A356" s="25"/>
      <c r="B356" s="25"/>
      <c r="C356" s="25"/>
      <c r="D356" s="25"/>
      <c r="E356" s="25" t="s">
        <v>106</v>
      </c>
      <c r="F356" s="25"/>
      <c r="G356" s="26">
        <v>42317</v>
      </c>
      <c r="H356" s="25"/>
      <c r="I356" s="25"/>
      <c r="J356" s="25"/>
      <c r="K356" s="25" t="s">
        <v>160</v>
      </c>
      <c r="L356" s="25"/>
      <c r="M356" s="25" t="s">
        <v>660</v>
      </c>
      <c r="N356" s="25"/>
      <c r="O356" s="25" t="s">
        <v>37</v>
      </c>
      <c r="P356" s="25"/>
      <c r="Q356" s="27">
        <v>1.23</v>
      </c>
      <c r="R356" s="25"/>
      <c r="S356" s="27">
        <f t="shared" si="9"/>
        <v>5044.3500000000004</v>
      </c>
    </row>
    <row r="357" spans="1:19" x14ac:dyDescent="0.25">
      <c r="A357" s="25"/>
      <c r="B357" s="25"/>
      <c r="C357" s="25"/>
      <c r="D357" s="25"/>
      <c r="E357" s="25" t="s">
        <v>104</v>
      </c>
      <c r="F357" s="25"/>
      <c r="G357" s="26">
        <v>42320</v>
      </c>
      <c r="H357" s="25"/>
      <c r="I357" s="25"/>
      <c r="J357" s="25"/>
      <c r="K357" s="25" t="s">
        <v>126</v>
      </c>
      <c r="L357" s="25"/>
      <c r="M357" s="25" t="s">
        <v>418</v>
      </c>
      <c r="N357" s="25"/>
      <c r="O357" s="25" t="s">
        <v>33</v>
      </c>
      <c r="P357" s="25"/>
      <c r="Q357" s="27">
        <v>386.77</v>
      </c>
      <c r="R357" s="25"/>
      <c r="S357" s="27">
        <f t="shared" si="9"/>
        <v>5431.12</v>
      </c>
    </row>
    <row r="358" spans="1:19" x14ac:dyDescent="0.25">
      <c r="A358" s="25"/>
      <c r="B358" s="25"/>
      <c r="C358" s="25"/>
      <c r="D358" s="25"/>
      <c r="E358" s="25" t="s">
        <v>104</v>
      </c>
      <c r="F358" s="25"/>
      <c r="G358" s="26">
        <v>42320</v>
      </c>
      <c r="H358" s="25"/>
      <c r="I358" s="25"/>
      <c r="J358" s="25"/>
      <c r="K358" s="25" t="s">
        <v>126</v>
      </c>
      <c r="L358" s="25"/>
      <c r="M358" s="25" t="s">
        <v>257</v>
      </c>
      <c r="N358" s="25"/>
      <c r="O358" s="25" t="s">
        <v>33</v>
      </c>
      <c r="P358" s="25"/>
      <c r="Q358" s="27">
        <v>85</v>
      </c>
      <c r="R358" s="25"/>
      <c r="S358" s="27">
        <f t="shared" si="9"/>
        <v>5516.12</v>
      </c>
    </row>
    <row r="359" spans="1:19" x14ac:dyDescent="0.25">
      <c r="A359" s="25"/>
      <c r="B359" s="25"/>
      <c r="C359" s="25"/>
      <c r="D359" s="25"/>
      <c r="E359" s="25" t="s">
        <v>106</v>
      </c>
      <c r="F359" s="25"/>
      <c r="G359" s="26">
        <v>42320</v>
      </c>
      <c r="H359" s="25"/>
      <c r="I359" s="25"/>
      <c r="J359" s="25"/>
      <c r="K359" s="25" t="s">
        <v>160</v>
      </c>
      <c r="L359" s="25"/>
      <c r="M359" s="25" t="s">
        <v>660</v>
      </c>
      <c r="N359" s="25"/>
      <c r="O359" s="25" t="s">
        <v>37</v>
      </c>
      <c r="P359" s="25"/>
      <c r="Q359" s="27">
        <v>1.32</v>
      </c>
      <c r="R359" s="25"/>
      <c r="S359" s="27">
        <f t="shared" si="9"/>
        <v>5517.44</v>
      </c>
    </row>
    <row r="360" spans="1:19" x14ac:dyDescent="0.25">
      <c r="A360" s="25"/>
      <c r="B360" s="25"/>
      <c r="C360" s="25"/>
      <c r="D360" s="25"/>
      <c r="E360" s="25" t="s">
        <v>104</v>
      </c>
      <c r="F360" s="25"/>
      <c r="G360" s="26">
        <v>42324</v>
      </c>
      <c r="H360" s="25"/>
      <c r="I360" s="25"/>
      <c r="J360" s="25"/>
      <c r="K360" s="25" t="s">
        <v>126</v>
      </c>
      <c r="L360" s="25"/>
      <c r="M360" s="25" t="s">
        <v>266</v>
      </c>
      <c r="N360" s="25"/>
      <c r="O360" s="25" t="s">
        <v>33</v>
      </c>
      <c r="P360" s="25"/>
      <c r="Q360" s="27">
        <v>5.6</v>
      </c>
      <c r="R360" s="25"/>
      <c r="S360" s="27">
        <f t="shared" si="9"/>
        <v>5523.04</v>
      </c>
    </row>
    <row r="361" spans="1:19" x14ac:dyDescent="0.25">
      <c r="A361" s="25"/>
      <c r="B361" s="25"/>
      <c r="C361" s="25"/>
      <c r="D361" s="25"/>
      <c r="E361" s="25" t="s">
        <v>104</v>
      </c>
      <c r="F361" s="25"/>
      <c r="G361" s="26">
        <v>42324</v>
      </c>
      <c r="H361" s="25"/>
      <c r="I361" s="25"/>
      <c r="J361" s="25"/>
      <c r="K361" s="25" t="s">
        <v>126</v>
      </c>
      <c r="L361" s="25"/>
      <c r="M361" s="25" t="s">
        <v>266</v>
      </c>
      <c r="N361" s="25"/>
      <c r="O361" s="25" t="s">
        <v>33</v>
      </c>
      <c r="P361" s="25"/>
      <c r="Q361" s="27">
        <v>5.6</v>
      </c>
      <c r="R361" s="25"/>
      <c r="S361" s="27">
        <f t="shared" si="9"/>
        <v>5528.64</v>
      </c>
    </row>
    <row r="362" spans="1:19" x14ac:dyDescent="0.25">
      <c r="A362" s="25"/>
      <c r="B362" s="25"/>
      <c r="C362" s="25"/>
      <c r="D362" s="25"/>
      <c r="E362" s="25" t="s">
        <v>104</v>
      </c>
      <c r="F362" s="25"/>
      <c r="G362" s="26">
        <v>42327</v>
      </c>
      <c r="H362" s="25"/>
      <c r="I362" s="25"/>
      <c r="J362" s="25"/>
      <c r="K362" s="25" t="s">
        <v>126</v>
      </c>
      <c r="L362" s="25"/>
      <c r="M362" s="25" t="s">
        <v>266</v>
      </c>
      <c r="N362" s="25"/>
      <c r="O362" s="25" t="s">
        <v>33</v>
      </c>
      <c r="P362" s="25"/>
      <c r="Q362" s="27">
        <v>7.15</v>
      </c>
      <c r="R362" s="25"/>
      <c r="S362" s="27">
        <f t="shared" si="9"/>
        <v>5535.79</v>
      </c>
    </row>
    <row r="363" spans="1:19" x14ac:dyDescent="0.25">
      <c r="A363" s="25"/>
      <c r="B363" s="25"/>
      <c r="C363" s="25"/>
      <c r="D363" s="25"/>
      <c r="E363" s="25" t="s">
        <v>104</v>
      </c>
      <c r="F363" s="25"/>
      <c r="G363" s="26">
        <v>42328</v>
      </c>
      <c r="H363" s="25"/>
      <c r="I363" s="25"/>
      <c r="J363" s="25"/>
      <c r="K363" s="25" t="s">
        <v>126</v>
      </c>
      <c r="L363" s="25"/>
      <c r="M363" s="25" t="s">
        <v>266</v>
      </c>
      <c r="N363" s="25"/>
      <c r="O363" s="25" t="s">
        <v>33</v>
      </c>
      <c r="P363" s="25"/>
      <c r="Q363" s="27">
        <v>16.809999999999999</v>
      </c>
      <c r="R363" s="25"/>
      <c r="S363" s="27">
        <f t="shared" si="9"/>
        <v>5552.6</v>
      </c>
    </row>
    <row r="364" spans="1:19" x14ac:dyDescent="0.25">
      <c r="A364" s="25"/>
      <c r="B364" s="25"/>
      <c r="C364" s="25"/>
      <c r="D364" s="25"/>
      <c r="E364" s="25" t="s">
        <v>106</v>
      </c>
      <c r="F364" s="25"/>
      <c r="G364" s="26">
        <v>42328</v>
      </c>
      <c r="H364" s="25"/>
      <c r="I364" s="25"/>
      <c r="J364" s="25"/>
      <c r="K364" s="25" t="s">
        <v>160</v>
      </c>
      <c r="L364" s="25"/>
      <c r="M364" s="25" t="s">
        <v>431</v>
      </c>
      <c r="N364" s="25"/>
      <c r="O364" s="25" t="s">
        <v>37</v>
      </c>
      <c r="P364" s="25"/>
      <c r="Q364" s="27">
        <v>3.93</v>
      </c>
      <c r="R364" s="25"/>
      <c r="S364" s="27">
        <f t="shared" si="9"/>
        <v>5556.53</v>
      </c>
    </row>
    <row r="365" spans="1:19" x14ac:dyDescent="0.25">
      <c r="A365" s="25"/>
      <c r="B365" s="25"/>
      <c r="C365" s="25"/>
      <c r="D365" s="25"/>
      <c r="E365" s="25" t="s">
        <v>104</v>
      </c>
      <c r="F365" s="25"/>
      <c r="G365" s="26">
        <v>42331</v>
      </c>
      <c r="H365" s="25"/>
      <c r="I365" s="25"/>
      <c r="J365" s="25"/>
      <c r="K365" s="25" t="s">
        <v>126</v>
      </c>
      <c r="L365" s="25"/>
      <c r="M365" s="25" t="s">
        <v>752</v>
      </c>
      <c r="N365" s="25"/>
      <c r="O365" s="25" t="s">
        <v>33</v>
      </c>
      <c r="P365" s="25"/>
      <c r="Q365" s="27">
        <v>11.2</v>
      </c>
      <c r="R365" s="25"/>
      <c r="S365" s="27">
        <f t="shared" si="9"/>
        <v>5567.73</v>
      </c>
    </row>
    <row r="366" spans="1:19" x14ac:dyDescent="0.25">
      <c r="A366" s="25"/>
      <c r="B366" s="25"/>
      <c r="C366" s="25"/>
      <c r="D366" s="25"/>
      <c r="E366" s="25" t="s">
        <v>104</v>
      </c>
      <c r="F366" s="25"/>
      <c r="G366" s="26">
        <v>42332</v>
      </c>
      <c r="H366" s="25"/>
      <c r="I366" s="25"/>
      <c r="J366" s="25"/>
      <c r="K366" s="25" t="s">
        <v>126</v>
      </c>
      <c r="L366" s="25"/>
      <c r="M366" s="25" t="s">
        <v>752</v>
      </c>
      <c r="N366" s="25"/>
      <c r="O366" s="25" t="s">
        <v>33</v>
      </c>
      <c r="P366" s="25"/>
      <c r="Q366" s="27">
        <v>2.11</v>
      </c>
      <c r="R366" s="25"/>
      <c r="S366" s="27">
        <f t="shared" si="9"/>
        <v>5569.84</v>
      </c>
    </row>
    <row r="367" spans="1:19" x14ac:dyDescent="0.25">
      <c r="A367" s="25"/>
      <c r="B367" s="25"/>
      <c r="C367" s="25"/>
      <c r="D367" s="25"/>
      <c r="E367" s="25" t="s">
        <v>104</v>
      </c>
      <c r="F367" s="25"/>
      <c r="G367" s="26">
        <v>42333</v>
      </c>
      <c r="H367" s="25"/>
      <c r="I367" s="25"/>
      <c r="J367" s="25"/>
      <c r="K367" s="25" t="s">
        <v>126</v>
      </c>
      <c r="L367" s="25"/>
      <c r="M367" s="25" t="s">
        <v>756</v>
      </c>
      <c r="N367" s="25"/>
      <c r="O367" s="25" t="s">
        <v>33</v>
      </c>
      <c r="P367" s="25"/>
      <c r="Q367" s="27">
        <v>5</v>
      </c>
      <c r="R367" s="25"/>
      <c r="S367" s="27">
        <f t="shared" si="9"/>
        <v>5574.84</v>
      </c>
    </row>
    <row r="368" spans="1:19" x14ac:dyDescent="0.25">
      <c r="A368" s="25"/>
      <c r="B368" s="25"/>
      <c r="C368" s="25"/>
      <c r="D368" s="25"/>
      <c r="E368" s="25" t="s">
        <v>104</v>
      </c>
      <c r="F368" s="25"/>
      <c r="G368" s="26">
        <v>42335</v>
      </c>
      <c r="H368" s="25"/>
      <c r="I368" s="25"/>
      <c r="J368" s="25"/>
      <c r="K368" s="25" t="s">
        <v>126</v>
      </c>
      <c r="L368" s="25"/>
      <c r="M368" s="25" t="s">
        <v>752</v>
      </c>
      <c r="N368" s="25"/>
      <c r="O368" s="25" t="s">
        <v>33</v>
      </c>
      <c r="P368" s="25"/>
      <c r="Q368" s="27">
        <v>9.15</v>
      </c>
      <c r="R368" s="25"/>
      <c r="S368" s="27">
        <f t="shared" si="9"/>
        <v>5583.99</v>
      </c>
    </row>
    <row r="369" spans="1:19" x14ac:dyDescent="0.25">
      <c r="A369" s="25"/>
      <c r="B369" s="25"/>
      <c r="C369" s="25"/>
      <c r="D369" s="25"/>
      <c r="E369" s="25" t="s">
        <v>104</v>
      </c>
      <c r="F369" s="25"/>
      <c r="G369" s="26">
        <v>42335</v>
      </c>
      <c r="H369" s="25"/>
      <c r="I369" s="25"/>
      <c r="J369" s="25"/>
      <c r="K369" s="25" t="s">
        <v>126</v>
      </c>
      <c r="L369" s="25"/>
      <c r="M369" s="25" t="s">
        <v>752</v>
      </c>
      <c r="N369" s="25"/>
      <c r="O369" s="25" t="s">
        <v>33</v>
      </c>
      <c r="P369" s="25"/>
      <c r="Q369" s="27">
        <v>2.68</v>
      </c>
      <c r="R369" s="25"/>
      <c r="S369" s="27">
        <f t="shared" si="9"/>
        <v>5586.67</v>
      </c>
    </row>
    <row r="370" spans="1:19" ht="15.75" thickBot="1" x14ac:dyDescent="0.3">
      <c r="A370" s="25"/>
      <c r="B370" s="25"/>
      <c r="C370" s="25"/>
      <c r="D370" s="25"/>
      <c r="E370" s="25" t="s">
        <v>104</v>
      </c>
      <c r="F370" s="25"/>
      <c r="G370" s="26">
        <v>42338</v>
      </c>
      <c r="H370" s="25"/>
      <c r="I370" s="25"/>
      <c r="J370" s="25"/>
      <c r="K370" s="25" t="s">
        <v>126</v>
      </c>
      <c r="L370" s="25"/>
      <c r="M370" s="25" t="s">
        <v>752</v>
      </c>
      <c r="N370" s="25"/>
      <c r="O370" s="25" t="s">
        <v>33</v>
      </c>
      <c r="P370" s="25"/>
      <c r="Q370" s="28">
        <v>1.89</v>
      </c>
      <c r="R370" s="25"/>
      <c r="S370" s="28">
        <f t="shared" si="9"/>
        <v>5588.56</v>
      </c>
    </row>
    <row r="371" spans="1:19" x14ac:dyDescent="0.25">
      <c r="A371" s="25"/>
      <c r="B371" s="25" t="s">
        <v>98</v>
      </c>
      <c r="C371" s="25"/>
      <c r="D371" s="25"/>
      <c r="E371" s="25"/>
      <c r="F371" s="25"/>
      <c r="G371" s="26"/>
      <c r="H371" s="25"/>
      <c r="I371" s="25"/>
      <c r="J371" s="25"/>
      <c r="K371" s="25"/>
      <c r="L371" s="25"/>
      <c r="M371" s="25"/>
      <c r="N371" s="25"/>
      <c r="O371" s="25"/>
      <c r="P371" s="25"/>
      <c r="Q371" s="27">
        <f>ROUND(SUM(Q308:Q370),5)</f>
        <v>714.17</v>
      </c>
      <c r="R371" s="25"/>
      <c r="S371" s="27">
        <f>S370</f>
        <v>5588.56</v>
      </c>
    </row>
    <row r="372" spans="1:19" ht="30" customHeight="1" x14ac:dyDescent="0.25">
      <c r="A372" s="22"/>
      <c r="B372" s="22" t="s">
        <v>219</v>
      </c>
      <c r="C372" s="22"/>
      <c r="D372" s="22"/>
      <c r="E372" s="22"/>
      <c r="F372" s="22"/>
      <c r="G372" s="24"/>
      <c r="H372" s="22"/>
      <c r="I372" s="22"/>
      <c r="J372" s="22"/>
      <c r="K372" s="22"/>
      <c r="L372" s="22"/>
      <c r="M372" s="22"/>
      <c r="N372" s="22"/>
      <c r="O372" s="22"/>
      <c r="P372" s="22"/>
      <c r="Q372" s="23"/>
      <c r="R372" s="22"/>
      <c r="S372" s="23">
        <v>17932.8</v>
      </c>
    </row>
    <row r="373" spans="1:19" x14ac:dyDescent="0.25">
      <c r="A373" s="25"/>
      <c r="B373" s="25"/>
      <c r="C373" s="25"/>
      <c r="D373" s="25"/>
      <c r="E373" s="25" t="s">
        <v>104</v>
      </c>
      <c r="F373" s="25"/>
      <c r="G373" s="26">
        <v>42310</v>
      </c>
      <c r="H373" s="25"/>
      <c r="I373" s="25"/>
      <c r="J373" s="25"/>
      <c r="K373" s="25" t="s">
        <v>606</v>
      </c>
      <c r="L373" s="25"/>
      <c r="M373" s="25" t="s">
        <v>650</v>
      </c>
      <c r="N373" s="25"/>
      <c r="O373" s="25" t="s">
        <v>33</v>
      </c>
      <c r="P373" s="25"/>
      <c r="Q373" s="27">
        <v>3000</v>
      </c>
      <c r="R373" s="25"/>
      <c r="S373" s="27">
        <f>ROUND(S372+Q373,5)</f>
        <v>20932.8</v>
      </c>
    </row>
    <row r="374" spans="1:19" x14ac:dyDescent="0.25">
      <c r="A374" s="25"/>
      <c r="B374" s="25"/>
      <c r="C374" s="25"/>
      <c r="D374" s="25"/>
      <c r="E374" s="25" t="s">
        <v>104</v>
      </c>
      <c r="F374" s="25"/>
      <c r="G374" s="26">
        <v>42311</v>
      </c>
      <c r="H374" s="25"/>
      <c r="I374" s="25"/>
      <c r="J374" s="25"/>
      <c r="K374" s="25" t="s">
        <v>606</v>
      </c>
      <c r="L374" s="25"/>
      <c r="M374" s="25" t="s">
        <v>650</v>
      </c>
      <c r="N374" s="25"/>
      <c r="O374" s="25" t="s">
        <v>33</v>
      </c>
      <c r="P374" s="25"/>
      <c r="Q374" s="27">
        <v>1240</v>
      </c>
      <c r="R374" s="25"/>
      <c r="S374" s="27">
        <f>ROUND(S373+Q374,5)</f>
        <v>22172.799999999999</v>
      </c>
    </row>
    <row r="375" spans="1:19" x14ac:dyDescent="0.25">
      <c r="A375" s="25"/>
      <c r="B375" s="25"/>
      <c r="C375" s="25"/>
      <c r="D375" s="25"/>
      <c r="E375" s="25" t="s">
        <v>104</v>
      </c>
      <c r="F375" s="25"/>
      <c r="G375" s="26">
        <v>42312</v>
      </c>
      <c r="H375" s="25"/>
      <c r="I375" s="25"/>
      <c r="J375" s="25"/>
      <c r="K375" s="25" t="s">
        <v>606</v>
      </c>
      <c r="L375" s="25"/>
      <c r="M375" s="25" t="s">
        <v>650</v>
      </c>
      <c r="N375" s="25"/>
      <c r="O375" s="25" t="s">
        <v>33</v>
      </c>
      <c r="P375" s="25"/>
      <c r="Q375" s="27">
        <v>3000</v>
      </c>
      <c r="R375" s="25"/>
      <c r="S375" s="27">
        <f>ROUND(S374+Q375,5)</f>
        <v>25172.799999999999</v>
      </c>
    </row>
    <row r="376" spans="1:19" ht="15.75" thickBot="1" x14ac:dyDescent="0.3">
      <c r="A376" s="25"/>
      <c r="B376" s="25"/>
      <c r="C376" s="25"/>
      <c r="D376" s="25"/>
      <c r="E376" s="25" t="s">
        <v>106</v>
      </c>
      <c r="F376" s="25"/>
      <c r="G376" s="26">
        <v>42326</v>
      </c>
      <c r="H376" s="25"/>
      <c r="I376" s="25"/>
      <c r="J376" s="25"/>
      <c r="K376" s="25" t="s">
        <v>677</v>
      </c>
      <c r="L376" s="25"/>
      <c r="M376" s="25" t="s">
        <v>744</v>
      </c>
      <c r="N376" s="25"/>
      <c r="O376" s="25" t="s">
        <v>33</v>
      </c>
      <c r="P376" s="25"/>
      <c r="Q376" s="28">
        <v>-400</v>
      </c>
      <c r="R376" s="25"/>
      <c r="S376" s="28">
        <f>ROUND(S375+Q376,5)</f>
        <v>24772.799999999999</v>
      </c>
    </row>
    <row r="377" spans="1:19" x14ac:dyDescent="0.25">
      <c r="A377" s="25"/>
      <c r="B377" s="25" t="s">
        <v>220</v>
      </c>
      <c r="C377" s="25"/>
      <c r="D377" s="25"/>
      <c r="E377" s="25"/>
      <c r="F377" s="25"/>
      <c r="G377" s="26"/>
      <c r="H377" s="25"/>
      <c r="I377" s="25"/>
      <c r="J377" s="25"/>
      <c r="K377" s="25"/>
      <c r="L377" s="25"/>
      <c r="M377" s="25"/>
      <c r="N377" s="25"/>
      <c r="O377" s="25"/>
      <c r="P377" s="25"/>
      <c r="Q377" s="27">
        <f>ROUND(SUM(Q372:Q376),5)</f>
        <v>6840</v>
      </c>
      <c r="R377" s="25"/>
      <c r="S377" s="27">
        <f>S376</f>
        <v>24772.799999999999</v>
      </c>
    </row>
    <row r="378" spans="1:19" ht="30" customHeight="1" x14ac:dyDescent="0.25">
      <c r="A378" s="22"/>
      <c r="B378" s="22" t="s">
        <v>99</v>
      </c>
      <c r="C378" s="22"/>
      <c r="D378" s="22"/>
      <c r="E378" s="22"/>
      <c r="F378" s="22"/>
      <c r="G378" s="24"/>
      <c r="H378" s="22"/>
      <c r="I378" s="22"/>
      <c r="J378" s="22"/>
      <c r="K378" s="22"/>
      <c r="L378" s="22"/>
      <c r="M378" s="22"/>
      <c r="N378" s="22"/>
      <c r="O378" s="22"/>
      <c r="P378" s="22"/>
      <c r="Q378" s="23"/>
      <c r="R378" s="22"/>
      <c r="S378" s="23">
        <v>2000</v>
      </c>
    </row>
    <row r="379" spans="1:19" ht="15.75" thickBot="1" x14ac:dyDescent="0.3">
      <c r="A379" s="25"/>
      <c r="B379" s="25" t="s">
        <v>100</v>
      </c>
      <c r="C379" s="25"/>
      <c r="D379" s="25"/>
      <c r="E379" s="25"/>
      <c r="F379" s="25"/>
      <c r="G379" s="26"/>
      <c r="H379" s="25"/>
      <c r="I379" s="25"/>
      <c r="J379" s="25"/>
      <c r="K379" s="25"/>
      <c r="L379" s="25"/>
      <c r="M379" s="25"/>
      <c r="N379" s="25"/>
      <c r="O379" s="25"/>
      <c r="P379" s="25"/>
      <c r="Q379" s="28"/>
      <c r="R379" s="25"/>
      <c r="S379" s="28">
        <f>S378</f>
        <v>2000</v>
      </c>
    </row>
    <row r="380" spans="1:19" ht="30" customHeight="1" x14ac:dyDescent="0.25">
      <c r="A380" s="25"/>
      <c r="B380" s="25" t="s">
        <v>373</v>
      </c>
      <c r="C380" s="25"/>
      <c r="D380" s="25"/>
      <c r="E380" s="25"/>
      <c r="F380" s="25"/>
      <c r="G380" s="26"/>
      <c r="H380" s="25"/>
      <c r="I380" s="25"/>
      <c r="J380" s="25"/>
      <c r="K380" s="25"/>
      <c r="L380" s="25"/>
      <c r="M380" s="25"/>
      <c r="N380" s="25"/>
      <c r="O380" s="25"/>
      <c r="P380" s="25"/>
      <c r="Q380" s="27"/>
      <c r="R380" s="25"/>
      <c r="S380" s="27">
        <v>40781.26</v>
      </c>
    </row>
    <row r="381" spans="1:19" ht="30" customHeight="1" x14ac:dyDescent="0.25">
      <c r="A381" s="22"/>
      <c r="B381" s="22" t="s">
        <v>101</v>
      </c>
      <c r="C381" s="22"/>
      <c r="D381" s="22"/>
      <c r="E381" s="22"/>
      <c r="F381" s="22"/>
      <c r="G381" s="24"/>
      <c r="H381" s="22"/>
      <c r="I381" s="22"/>
      <c r="J381" s="22"/>
      <c r="K381" s="22"/>
      <c r="L381" s="22"/>
      <c r="M381" s="22"/>
      <c r="N381" s="22"/>
      <c r="O381" s="22"/>
      <c r="P381" s="22"/>
      <c r="Q381" s="23"/>
      <c r="R381" s="22"/>
      <c r="S381" s="23">
        <v>20</v>
      </c>
    </row>
    <row r="382" spans="1:19" ht="15.75" thickBot="1" x14ac:dyDescent="0.3">
      <c r="A382" s="25"/>
      <c r="B382" s="25" t="s">
        <v>102</v>
      </c>
      <c r="C382" s="25"/>
      <c r="D382" s="25"/>
      <c r="E382" s="25"/>
      <c r="F382" s="25"/>
      <c r="G382" s="26"/>
      <c r="H382" s="25"/>
      <c r="I382" s="25"/>
      <c r="J382" s="25"/>
      <c r="K382" s="25"/>
      <c r="L382" s="25"/>
      <c r="M382" s="25"/>
      <c r="N382" s="25"/>
      <c r="O382" s="25"/>
      <c r="P382" s="25"/>
      <c r="Q382" s="29"/>
      <c r="R382" s="25"/>
      <c r="S382" s="29">
        <f>S381</f>
        <v>20</v>
      </c>
    </row>
    <row r="383" spans="1:19" s="33" customFormat="1" ht="30" customHeight="1" thickBot="1" x14ac:dyDescent="0.25">
      <c r="A383" s="22" t="s">
        <v>103</v>
      </c>
      <c r="B383" s="22"/>
      <c r="C383" s="22"/>
      <c r="D383" s="22"/>
      <c r="E383" s="22"/>
      <c r="F383" s="22"/>
      <c r="G383" s="24"/>
      <c r="H383" s="22"/>
      <c r="I383" s="22"/>
      <c r="J383" s="22"/>
      <c r="K383" s="22"/>
      <c r="L383" s="22"/>
      <c r="M383" s="22"/>
      <c r="N383" s="22"/>
      <c r="O383" s="22"/>
      <c r="P383" s="22"/>
      <c r="Q383" s="32">
        <f>ROUND(Q78+Q80+Q126+Q134+Q136+Q138+Q140+Q142+Q148+Q150+Q152+Q154+Q156+Q158+Q160+Q162+Q164+Q167+SUM(Q169:Q170)+Q172+Q174+Q218+Q220+Q241+Q244+Q265+Q273+Q301+Q307+Q371+Q377+SUM(Q379:Q380)+Q382,5)</f>
        <v>0</v>
      </c>
      <c r="R383" s="22"/>
      <c r="S383" s="32">
        <f>ROUND(S78+S80+S126+S134+S136+S138+S140+S142+S148+S150+S152+S154+S156+S158+S160+S162+S164+S167+SUM(S169:S170)+S172+S174+S218+S220+S241+S244+S265+S273+S301+S307+S371+S377+SUM(S379:S380)+S382,5)</f>
        <v>0</v>
      </c>
    </row>
    <row r="384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10:57 PM
&amp;"Arial,Bold"&amp;8 01/07/16
&amp;"Arial,Bold"&amp;8 Accrual Basis&amp;C&amp;"Arial,Bold"&amp;12 ICSB - International Council for Small Business
&amp;"Arial,Bold"&amp;14 General Ledger
&amp;"Arial,Bold"&amp;10 As of November 30,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921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9217" r:id="rId4" name="FILTER"/>
      </mc:Fallback>
    </mc:AlternateContent>
    <mc:AlternateContent xmlns:mc="http://schemas.openxmlformats.org/markup-compatibility/2006">
      <mc:Choice Requires="x14">
        <control shapeId="921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9218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Summary</vt:lpstr>
      <vt:lpstr>Apr15-Ledger</vt:lpstr>
      <vt:lpstr>May15-Ledger</vt:lpstr>
      <vt:lpstr>Jun15-Ledger</vt:lpstr>
      <vt:lpstr>July15-Ledger</vt:lpstr>
      <vt:lpstr>Aug15-Ledger</vt:lpstr>
      <vt:lpstr>Sept15-Ledger</vt:lpstr>
      <vt:lpstr>Oct15-Ledger</vt:lpstr>
      <vt:lpstr>Nov15-Ledger</vt:lpstr>
      <vt:lpstr>Dec15-Ledger</vt:lpstr>
      <vt:lpstr>'Apr15-Ledger'!Print_Titles</vt:lpstr>
      <vt:lpstr>'Aug15-Ledger'!Print_Titles</vt:lpstr>
      <vt:lpstr>'Dec15-Ledger'!Print_Titles</vt:lpstr>
      <vt:lpstr>'July15-Ledger'!Print_Titles</vt:lpstr>
      <vt:lpstr>'Jun15-Ledger'!Print_Titles</vt:lpstr>
      <vt:lpstr>'May15-Ledger'!Print_Titles</vt:lpstr>
      <vt:lpstr>'Nov15-Ledger'!Print_Titles</vt:lpstr>
      <vt:lpstr>'Oct15-Ledger'!Print_Titles</vt:lpstr>
      <vt:lpstr>'Sept15-Ledger'!Print_Titles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MJBattaglia</dc:creator>
  <cp:lastModifiedBy>MJBattaglia</cp:lastModifiedBy>
  <dcterms:created xsi:type="dcterms:W3CDTF">2016-01-05T21:19:18Z</dcterms:created>
  <dcterms:modified xsi:type="dcterms:W3CDTF">2016-01-08T03:57:59Z</dcterms:modified>
</cp:coreProperties>
</file>