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5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6.xml" ContentType="application/vnd.openxmlformats-officedocument.drawing+xml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7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8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drawings/drawing9.xml" ContentType="application/vnd.openxmlformats-officedocument.drawing+xml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10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drawings/drawing11.xml" ContentType="application/vnd.openxmlformats-officedocument.drawing+xml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12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13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10" yWindow="75" windowWidth="9945" windowHeight="9015"/>
  </bookViews>
  <sheets>
    <sheet name="SUMMARY" sheetId="2" r:id="rId1"/>
    <sheet name="MAR15-LEDGER" sheetId="17" r:id="rId2"/>
    <sheet name="FEB15-LEDGER" sheetId="18" r:id="rId3"/>
    <sheet name="JAN15-LEDGER" sheetId="16" r:id="rId4"/>
    <sheet name="DEC14-LEDGER" sheetId="15" r:id="rId5"/>
    <sheet name="NOV14-LEDGER" sheetId="13" r:id="rId6"/>
    <sheet name="OCT14-LEDGER" sheetId="12" r:id="rId7"/>
    <sheet name="SEPT14-LEDGER" sheetId="10" r:id="rId8"/>
    <sheet name="AUG14-LEDGER" sheetId="11" r:id="rId9"/>
    <sheet name="JULY14-LEDGER" sheetId="8" r:id="rId10"/>
    <sheet name="JUNE14-LEDGER" sheetId="7" r:id="rId11"/>
    <sheet name="MAY14-LEDGER" sheetId="6" r:id="rId12"/>
    <sheet name="APR14-LEDGER" sheetId="5" r:id="rId13"/>
    <sheet name="Alert" sheetId="4" state="hidden" r:id="rId14"/>
  </sheets>
  <definedNames>
    <definedName name="_xlnm.Print_Titles" localSheetId="12">'APR14-LEDGER'!$A:$D,'APR14-LEDGER'!$1:$1</definedName>
    <definedName name="_xlnm.Print_Titles" localSheetId="8">'AUG14-LEDGER'!$A:$D,'AUG14-LEDGER'!$1:$1</definedName>
    <definedName name="_xlnm.Print_Titles" localSheetId="4">'DEC14-LEDGER'!$A:$D,'DEC14-LEDGER'!$1:$1</definedName>
    <definedName name="_xlnm.Print_Titles" localSheetId="2">'FEB15-LEDGER'!$A:$D,'FEB15-LEDGER'!$1:$1</definedName>
    <definedName name="_xlnm.Print_Titles" localSheetId="3">'JAN15-LEDGER'!$A:$D,'JAN15-LEDGER'!$1:$1</definedName>
    <definedName name="_xlnm.Print_Titles" localSheetId="9">'JULY14-LEDGER'!$A:$D,'JULY14-LEDGER'!$1:$1</definedName>
    <definedName name="_xlnm.Print_Titles" localSheetId="10">'JUNE14-LEDGER'!$A:$D,'JUNE14-LEDGER'!$1:$1</definedName>
    <definedName name="_xlnm.Print_Titles" localSheetId="1">'MAR15-LEDGER'!$A:$D,'MAR15-LEDGER'!$1:$1</definedName>
    <definedName name="_xlnm.Print_Titles" localSheetId="11">'MAY14-LEDGER'!$A:$D,'MAY14-LEDGER'!$1:$1</definedName>
    <definedName name="_xlnm.Print_Titles" localSheetId="5">'NOV14-LEDGER'!$A:$D,'NOV14-LEDGER'!$1:$1</definedName>
    <definedName name="_xlnm.Print_Titles" localSheetId="6">'OCT14-LEDGER'!$A:$D,'OCT14-LEDGER'!$1:$1</definedName>
    <definedName name="_xlnm.Print_Titles" localSheetId="7">'SEPT14-LEDGER'!$A:$D,'SEPT14-LEDGER'!$1:$1</definedName>
    <definedName name="QB_COLUMN_1" localSheetId="4" hidden="1">'DEC14-LEDGER'!$E$1</definedName>
    <definedName name="QB_COLUMN_1" localSheetId="2" hidden="1">'FEB15-LEDGER'!$E$1</definedName>
    <definedName name="QB_COLUMN_1" localSheetId="3" hidden="1">'JAN15-LEDGER'!$E$1</definedName>
    <definedName name="QB_COLUMN_1" localSheetId="1" hidden="1">'MAR15-LEDGER'!$E$1</definedName>
    <definedName name="QB_COLUMN_20" localSheetId="12" hidden="1">'APR14-LEDGER'!$O$1</definedName>
    <definedName name="QB_COLUMN_20" localSheetId="8" hidden="1">'AUG14-LEDGER'!$O$1</definedName>
    <definedName name="QB_COLUMN_20" localSheetId="4" hidden="1">'DEC14-LEDGER'!$Q$1</definedName>
    <definedName name="QB_COLUMN_20" localSheetId="2" hidden="1">'FEB15-LEDGER'!$Q$1</definedName>
    <definedName name="QB_COLUMN_20" localSheetId="3" hidden="1">'JAN15-LEDGER'!$Q$1</definedName>
    <definedName name="QB_COLUMN_20" localSheetId="9" hidden="1">'JULY14-LEDGER'!$O$1</definedName>
    <definedName name="QB_COLUMN_20" localSheetId="10" hidden="1">'JUNE14-LEDGER'!$O$1</definedName>
    <definedName name="QB_COLUMN_20" localSheetId="1" hidden="1">'MAR15-LEDGER'!$Q$1</definedName>
    <definedName name="QB_COLUMN_20" localSheetId="11" hidden="1">'MAY14-LEDGER'!$O$1</definedName>
    <definedName name="QB_COLUMN_20" localSheetId="5" hidden="1">'NOV14-LEDGER'!$O$1</definedName>
    <definedName name="QB_COLUMN_20" localSheetId="6" hidden="1">'OCT14-LEDGER'!$O$1</definedName>
    <definedName name="QB_COLUMN_20" localSheetId="7" hidden="1">'SEPT14-LEDGER'!$O$1</definedName>
    <definedName name="QB_COLUMN_3" localSheetId="12" hidden="1">'APR14-LEDGER'!$E$1</definedName>
    <definedName name="QB_COLUMN_3" localSheetId="8" hidden="1">'AUG14-LEDGER'!$E$1</definedName>
    <definedName name="QB_COLUMN_3" localSheetId="4" hidden="1">'DEC14-LEDGER'!$G$1</definedName>
    <definedName name="QB_COLUMN_3" localSheetId="2" hidden="1">'FEB15-LEDGER'!$G$1</definedName>
    <definedName name="QB_COLUMN_3" localSheetId="3" hidden="1">'JAN15-LEDGER'!$G$1</definedName>
    <definedName name="QB_COLUMN_3" localSheetId="9" hidden="1">'JULY14-LEDGER'!$E$1</definedName>
    <definedName name="QB_COLUMN_3" localSheetId="10" hidden="1">'JUNE14-LEDGER'!$E$1</definedName>
    <definedName name="QB_COLUMN_3" localSheetId="1" hidden="1">'MAR15-LEDGER'!$G$1</definedName>
    <definedName name="QB_COLUMN_3" localSheetId="11" hidden="1">'MAY14-LEDGER'!$E$1</definedName>
    <definedName name="QB_COLUMN_3" localSheetId="5" hidden="1">'NOV14-LEDGER'!$E$1</definedName>
    <definedName name="QB_COLUMN_3" localSheetId="6" hidden="1">'OCT14-LEDGER'!$E$1</definedName>
    <definedName name="QB_COLUMN_3" localSheetId="7" hidden="1">'SEPT14-LEDGER'!$E$1</definedName>
    <definedName name="QB_COLUMN_30" localSheetId="12" hidden="1">'APR14-LEDGER'!$Q$1</definedName>
    <definedName name="QB_COLUMN_30" localSheetId="8" hidden="1">'AUG14-LEDGER'!$Q$1</definedName>
    <definedName name="QB_COLUMN_30" localSheetId="4" hidden="1">'DEC14-LEDGER'!$S$1</definedName>
    <definedName name="QB_COLUMN_30" localSheetId="2" hidden="1">'FEB15-LEDGER'!$S$1</definedName>
    <definedName name="QB_COLUMN_30" localSheetId="3" hidden="1">'JAN15-LEDGER'!$S$1</definedName>
    <definedName name="QB_COLUMN_30" localSheetId="9" hidden="1">'JULY14-LEDGER'!$Q$1</definedName>
    <definedName name="QB_COLUMN_30" localSheetId="10" hidden="1">'JUNE14-LEDGER'!$Q$1</definedName>
    <definedName name="QB_COLUMN_30" localSheetId="1" hidden="1">'MAR15-LEDGER'!$S$1</definedName>
    <definedName name="QB_COLUMN_30" localSheetId="11" hidden="1">'MAY14-LEDGER'!$Q$1</definedName>
    <definedName name="QB_COLUMN_30" localSheetId="5" hidden="1">'NOV14-LEDGER'!$Q$1</definedName>
    <definedName name="QB_COLUMN_30" localSheetId="6" hidden="1">'OCT14-LEDGER'!$Q$1</definedName>
    <definedName name="QB_COLUMN_30" localSheetId="7" hidden="1">'SEPT14-LEDGER'!$Q$1</definedName>
    <definedName name="QB_COLUMN_31" localSheetId="12" hidden="1">'APR14-LEDGER'!$S$1</definedName>
    <definedName name="QB_COLUMN_31" localSheetId="8" hidden="1">'AUG14-LEDGER'!$S$1</definedName>
    <definedName name="QB_COLUMN_31" localSheetId="4" hidden="1">'DEC14-LEDGER'!$U$1</definedName>
    <definedName name="QB_COLUMN_31" localSheetId="2" hidden="1">'FEB15-LEDGER'!$U$1</definedName>
    <definedName name="QB_COLUMN_31" localSheetId="3" hidden="1">'JAN15-LEDGER'!$U$1</definedName>
    <definedName name="QB_COLUMN_31" localSheetId="9" hidden="1">'JULY14-LEDGER'!$S$1</definedName>
    <definedName name="QB_COLUMN_31" localSheetId="10" hidden="1">'JUNE14-LEDGER'!$S$1</definedName>
    <definedName name="QB_COLUMN_31" localSheetId="1" hidden="1">'MAR15-LEDGER'!$U$1</definedName>
    <definedName name="QB_COLUMN_31" localSheetId="11" hidden="1">'MAY14-LEDGER'!$S$1</definedName>
    <definedName name="QB_COLUMN_31" localSheetId="5" hidden="1">'NOV14-LEDGER'!$S$1</definedName>
    <definedName name="QB_COLUMN_31" localSheetId="6" hidden="1">'OCT14-LEDGER'!$S$1</definedName>
    <definedName name="QB_COLUMN_31" localSheetId="7" hidden="1">'SEPT14-LEDGER'!$S$1</definedName>
    <definedName name="QB_COLUMN_4" localSheetId="12" hidden="1">'APR14-LEDGER'!$G$1</definedName>
    <definedName name="QB_COLUMN_4" localSheetId="8" hidden="1">'AUG14-LEDGER'!$G$1</definedName>
    <definedName name="QB_COLUMN_4" localSheetId="4" hidden="1">'DEC14-LEDGER'!$I$1</definedName>
    <definedName name="QB_COLUMN_4" localSheetId="2" hidden="1">'FEB15-LEDGER'!$I$1</definedName>
    <definedName name="QB_COLUMN_4" localSheetId="3" hidden="1">'JAN15-LEDGER'!$I$1</definedName>
    <definedName name="QB_COLUMN_4" localSheetId="9" hidden="1">'JULY14-LEDGER'!$G$1</definedName>
    <definedName name="QB_COLUMN_4" localSheetId="10" hidden="1">'JUNE14-LEDGER'!$G$1</definedName>
    <definedName name="QB_COLUMN_4" localSheetId="1" hidden="1">'MAR15-LEDGER'!$I$1</definedName>
    <definedName name="QB_COLUMN_4" localSheetId="11" hidden="1">'MAY14-LEDGER'!$G$1</definedName>
    <definedName name="QB_COLUMN_4" localSheetId="5" hidden="1">'NOV14-LEDGER'!$G$1</definedName>
    <definedName name="QB_COLUMN_4" localSheetId="6" hidden="1">'OCT14-LEDGER'!$G$1</definedName>
    <definedName name="QB_COLUMN_4" localSheetId="7" hidden="1">'SEPT14-LEDGER'!$G$1</definedName>
    <definedName name="QB_COLUMN_5" localSheetId="12" hidden="1">'APR14-LEDGER'!$I$1</definedName>
    <definedName name="QB_COLUMN_5" localSheetId="8" hidden="1">'AUG14-LEDGER'!$I$1</definedName>
    <definedName name="QB_COLUMN_5" localSheetId="4" hidden="1">'DEC14-LEDGER'!$K$1</definedName>
    <definedName name="QB_COLUMN_5" localSheetId="2" hidden="1">'FEB15-LEDGER'!$K$1</definedName>
    <definedName name="QB_COLUMN_5" localSheetId="3" hidden="1">'JAN15-LEDGER'!$K$1</definedName>
    <definedName name="QB_COLUMN_5" localSheetId="9" hidden="1">'JULY14-LEDGER'!$I$1</definedName>
    <definedName name="QB_COLUMN_5" localSheetId="10" hidden="1">'JUNE14-LEDGER'!$I$1</definedName>
    <definedName name="QB_COLUMN_5" localSheetId="1" hidden="1">'MAR15-LEDGER'!$K$1</definedName>
    <definedName name="QB_COLUMN_5" localSheetId="11" hidden="1">'MAY14-LEDGER'!$I$1</definedName>
    <definedName name="QB_COLUMN_5" localSheetId="5" hidden="1">'NOV14-LEDGER'!$I$1</definedName>
    <definedName name="QB_COLUMN_5" localSheetId="6" hidden="1">'OCT14-LEDGER'!$I$1</definedName>
    <definedName name="QB_COLUMN_5" localSheetId="7" hidden="1">'SEPT14-LEDGER'!$I$1</definedName>
    <definedName name="QB_COLUMN_7" localSheetId="12" hidden="1">'APR14-LEDGER'!$K$1</definedName>
    <definedName name="QB_COLUMN_7" localSheetId="8" hidden="1">'AUG14-LEDGER'!$K$1</definedName>
    <definedName name="QB_COLUMN_7" localSheetId="4" hidden="1">'DEC14-LEDGER'!$M$1</definedName>
    <definedName name="QB_COLUMN_7" localSheetId="2" hidden="1">'FEB15-LEDGER'!$M$1</definedName>
    <definedName name="QB_COLUMN_7" localSheetId="3" hidden="1">'JAN15-LEDGER'!$M$1</definedName>
    <definedName name="QB_COLUMN_7" localSheetId="9" hidden="1">'JULY14-LEDGER'!$K$1</definedName>
    <definedName name="QB_COLUMN_7" localSheetId="10" hidden="1">'JUNE14-LEDGER'!$K$1</definedName>
    <definedName name="QB_COLUMN_7" localSheetId="1" hidden="1">'MAR15-LEDGER'!$M$1</definedName>
    <definedName name="QB_COLUMN_7" localSheetId="11" hidden="1">'MAY14-LEDGER'!$K$1</definedName>
    <definedName name="QB_COLUMN_7" localSheetId="5" hidden="1">'NOV14-LEDGER'!$K$1</definedName>
    <definedName name="QB_COLUMN_7" localSheetId="6" hidden="1">'OCT14-LEDGER'!$K$1</definedName>
    <definedName name="QB_COLUMN_7" localSheetId="7" hidden="1">'SEPT14-LEDGER'!$K$1</definedName>
    <definedName name="QB_COLUMN_8" localSheetId="12" hidden="1">'APR14-LEDGER'!$M$1</definedName>
    <definedName name="QB_COLUMN_8" localSheetId="8" hidden="1">'AUG14-LEDGER'!$M$1</definedName>
    <definedName name="QB_COLUMN_8" localSheetId="4" hidden="1">'DEC14-LEDGER'!$O$1</definedName>
    <definedName name="QB_COLUMN_8" localSheetId="2" hidden="1">'FEB15-LEDGER'!$O$1</definedName>
    <definedName name="QB_COLUMN_8" localSheetId="3" hidden="1">'JAN15-LEDGER'!$O$1</definedName>
    <definedName name="QB_COLUMN_8" localSheetId="9" hidden="1">'JULY14-LEDGER'!$M$1</definedName>
    <definedName name="QB_COLUMN_8" localSheetId="10" hidden="1">'JUNE14-LEDGER'!$M$1</definedName>
    <definedName name="QB_COLUMN_8" localSheetId="1" hidden="1">'MAR15-LEDGER'!$O$1</definedName>
    <definedName name="QB_COLUMN_8" localSheetId="11" hidden="1">'MAY14-LEDGER'!$M$1</definedName>
    <definedName name="QB_COLUMN_8" localSheetId="5" hidden="1">'NOV14-LEDGER'!$M$1</definedName>
    <definedName name="QB_COLUMN_8" localSheetId="6" hidden="1">'OCT14-LEDGER'!$M$1</definedName>
    <definedName name="QB_COLUMN_8" localSheetId="7" hidden="1">'SEPT14-LEDGER'!$M$1</definedName>
    <definedName name="QB_DATA_0" localSheetId="12" hidden="1">'APR14-LEDGER'!$2:$2,'APR14-LEDGER'!$3:$3,'APR14-LEDGER'!$4:$4,'APR14-LEDGER'!$5:$5,'APR14-LEDGER'!$6:$6,'APR14-LEDGER'!$7:$7,'APR14-LEDGER'!$8:$8,'APR14-LEDGER'!$9:$9,'APR14-LEDGER'!$10:$10,'APR14-LEDGER'!$11:$11,'APR14-LEDGER'!$12:$12,'APR14-LEDGER'!$13:$13,'APR14-LEDGER'!$14:$14,'APR14-LEDGER'!$15:$15,'APR14-LEDGER'!$16:$16,'APR14-LEDGER'!$17:$17</definedName>
    <definedName name="QB_DATA_0" localSheetId="8" hidden="1">'AUG14-LEDGER'!$2:$2,'AUG14-LEDGER'!$3:$3,'AUG14-LEDGER'!$4:$4,'AUG14-LEDGER'!$5:$5,'AUG14-LEDGER'!$6:$6,'AUG14-LEDGER'!$7:$7,'AUG14-LEDGER'!$8:$8,'AUG14-LEDGER'!$9:$9,'AUG14-LEDGER'!$10:$10,'AUG14-LEDGER'!$11:$11,'AUG14-LEDGER'!$12:$12,'AUG14-LEDGER'!$13:$13,'AUG14-LEDGER'!$14:$14,'AUG14-LEDGER'!$15:$15,'AUG14-LEDGER'!$16:$16,'AUG14-LEDGER'!$17:$17</definedName>
    <definedName name="QB_DATA_0" localSheetId="4" hidden="1">'DEC14-LEDGER'!#REF!,'DEC14-LEDGER'!$2:$2,'DEC14-LEDGER'!$3:$3,'DEC14-LEDGER'!$4:$4,'DEC14-LEDGER'!$5:$5,'DEC14-LEDGER'!$6:$6,'DEC14-LEDGER'!$7:$7,'DEC14-LEDGER'!$8:$8,'DEC14-LEDGER'!$9:$9,'DEC14-LEDGER'!$10:$10,'DEC14-LEDGER'!$11:$11,'DEC14-LEDGER'!$12:$12,'DEC14-LEDGER'!$13:$13,'DEC14-LEDGER'!$14:$14,'DEC14-LEDGER'!$15:$15,'DEC14-LEDGER'!$16:$16</definedName>
    <definedName name="QB_DATA_0" localSheetId="2" hidden="1">'FEB15-LEDGER'!#REF!,'FEB15-LEDGER'!$2:$2,'FEB15-LEDGER'!$3:$3,'FEB15-LEDGER'!$4:$4,'FEB15-LEDGER'!$5:$5,'FEB15-LEDGER'!$6:$6,'FEB15-LEDGER'!$7:$7,'FEB15-LEDGER'!$8:$8,'FEB15-LEDGER'!$9:$9,'FEB15-LEDGER'!$10:$10,'FEB15-LEDGER'!$11:$11,'FEB15-LEDGER'!$12:$12,'FEB15-LEDGER'!$13:$13,'FEB15-LEDGER'!$14:$14,'FEB15-LEDGER'!$15:$15,'FEB15-LEDGER'!$16:$16</definedName>
    <definedName name="QB_DATA_0" localSheetId="3" hidden="1">'JAN15-LEDGER'!#REF!,'JAN15-LEDGER'!$2:$2,'JAN15-LEDGER'!$3:$3,'JAN15-LEDGER'!$4:$4,'JAN15-LEDGER'!$5:$5,'JAN15-LEDGER'!$6:$6,'JAN15-LEDGER'!$7:$7,'JAN15-LEDGER'!$8:$8,'JAN15-LEDGER'!$9:$9,'JAN15-LEDGER'!$10:$10,'JAN15-LEDGER'!$11:$11,'JAN15-LEDGER'!$12:$12,'JAN15-LEDGER'!$13:$13,'JAN15-LEDGER'!$14:$14,'JAN15-LEDGER'!$15:$15,'JAN15-LEDGER'!$16:$16</definedName>
    <definedName name="QB_DATA_0" localSheetId="9" hidden="1">'JULY14-LEDGER'!$2:$2,'JULY14-LEDGER'!$3:$3,'JULY14-LEDGER'!$4:$4,'JULY14-LEDGER'!$5:$5,'JULY14-LEDGER'!$6:$6,'JULY14-LEDGER'!$7:$7,'JULY14-LEDGER'!$8:$8,'JULY14-LEDGER'!$9:$9,'JULY14-LEDGER'!$10:$10,'JULY14-LEDGER'!$11:$11,'JULY14-LEDGER'!$12:$12,'JULY14-LEDGER'!$13:$13,'JULY14-LEDGER'!$14:$14,'JULY14-LEDGER'!$15:$15,'JULY14-LEDGER'!$16:$16,'JULY14-LEDGER'!$17:$17</definedName>
    <definedName name="QB_DATA_0" localSheetId="10" hidden="1">'JUNE14-LEDGER'!$2:$2,'JUNE14-LEDGER'!$3:$3,'JUNE14-LEDGER'!$4:$4,'JUNE14-LEDGER'!$5:$5,'JUNE14-LEDGER'!$6:$6,'JUNE14-LEDGER'!$7:$7,'JUNE14-LEDGER'!$8:$8,'JUNE14-LEDGER'!$9:$9,'JUNE14-LEDGER'!$10:$10,'JUNE14-LEDGER'!$11:$11,'JUNE14-LEDGER'!$12:$12,'JUNE14-LEDGER'!$13:$13,'JUNE14-LEDGER'!$14:$14,'JUNE14-LEDGER'!$15:$15,'JUNE14-LEDGER'!$16:$16,'JUNE14-LEDGER'!$17:$17</definedName>
    <definedName name="QB_DATA_0" localSheetId="1" hidden="1">'MAR15-LEDGER'!#REF!,'MAR15-LEDGER'!$2:$2,'MAR15-LEDGER'!$3:$3,'MAR15-LEDGER'!$4:$4,'MAR15-LEDGER'!$5:$5,'MAR15-LEDGER'!$6:$6,'MAR15-LEDGER'!$7:$7,'MAR15-LEDGER'!$8:$8,'MAR15-LEDGER'!$9:$9,'MAR15-LEDGER'!$10:$10,'MAR15-LEDGER'!$11:$11,'MAR15-LEDGER'!$12:$12,'MAR15-LEDGER'!$13:$13,'MAR15-LEDGER'!$14:$14,'MAR15-LEDGER'!$15:$15,'MAR15-LEDGER'!$16:$16</definedName>
    <definedName name="QB_DATA_0" localSheetId="11" hidden="1">'MAY14-LEDGER'!$2:$2,'MAY14-LEDGER'!$3:$3,'MAY14-LEDGER'!$4:$4,'MAY14-LEDGER'!$5:$5,'MAY14-LEDGER'!$6:$6,'MAY14-LEDGER'!$7:$7,'MAY14-LEDGER'!$8:$8,'MAY14-LEDGER'!$9:$9,'MAY14-LEDGER'!$10:$10,'MAY14-LEDGER'!$11:$11,'MAY14-LEDGER'!$12:$12,'MAY14-LEDGER'!$13:$13,'MAY14-LEDGER'!$14:$14,'MAY14-LEDGER'!$15:$15,'MAY14-LEDGER'!$16:$16,'MAY14-LEDGER'!$17:$17</definedName>
    <definedName name="QB_DATA_0" localSheetId="5" hidden="1">'NOV14-LEDGER'!$2:$2,'NOV14-LEDGER'!$3:$3,'NOV14-LEDGER'!$4:$4,'NOV14-LEDGER'!$5:$5,'NOV14-LEDGER'!$6:$6,'NOV14-LEDGER'!$7:$7,'NOV14-LEDGER'!$8:$8,'NOV14-LEDGER'!$9:$9,'NOV14-LEDGER'!$10:$10,'NOV14-LEDGER'!$11:$11,'NOV14-LEDGER'!$12:$12,'NOV14-LEDGER'!$13:$13,'NOV14-LEDGER'!$14:$14,'NOV14-LEDGER'!$15:$15,'NOV14-LEDGER'!$16:$16,'NOV14-LEDGER'!$17:$17</definedName>
    <definedName name="QB_DATA_0" localSheetId="6" hidden="1">'OCT14-LEDGER'!$2:$2,'OCT14-LEDGER'!$3:$3,'OCT14-LEDGER'!$4:$4,'OCT14-LEDGER'!$5:$5,'OCT14-LEDGER'!$6:$6,'OCT14-LEDGER'!$7:$7,'OCT14-LEDGER'!$8:$8,'OCT14-LEDGER'!$9:$9,'OCT14-LEDGER'!$10:$10,'OCT14-LEDGER'!$11:$11,'OCT14-LEDGER'!$12:$12,'OCT14-LEDGER'!$13:$13,'OCT14-LEDGER'!$14:$14,'OCT14-LEDGER'!$15:$15,'OCT14-LEDGER'!$16:$16,'OCT14-LEDGER'!$17:$17</definedName>
    <definedName name="QB_DATA_0" localSheetId="7" hidden="1">'SEPT14-LEDGER'!$2:$2,'SEPT14-LEDGER'!$3:$3,'SEPT14-LEDGER'!$4:$4,'SEPT14-LEDGER'!$5:$5,'SEPT14-LEDGER'!$6:$6,'SEPT14-LEDGER'!$7:$7,'SEPT14-LEDGER'!$8:$8,'SEPT14-LEDGER'!$9:$9,'SEPT14-LEDGER'!$10:$10,'SEPT14-LEDGER'!$11:$11,'SEPT14-LEDGER'!$12:$12,'SEPT14-LEDGER'!$13:$13,'SEPT14-LEDGER'!$14:$14,'SEPT14-LEDGER'!$15:$15,'SEPT14-LEDGER'!$16:$16,'SEPT14-LEDGER'!$17:$17</definedName>
    <definedName name="QB_DATA_1" localSheetId="12" hidden="1">'APR14-LEDGER'!$18:$18,'APR14-LEDGER'!$19:$19,'APR14-LEDGER'!$20:$20,'APR14-LEDGER'!$21:$21,'APR14-LEDGER'!$22:$22,'APR14-LEDGER'!$23:$23,'APR14-LEDGER'!$24:$24,'APR14-LEDGER'!$25:$25,'APR14-LEDGER'!$26:$26,'APR14-LEDGER'!$27:$27,'APR14-LEDGER'!$28:$28,'APR14-LEDGER'!$29:$29,'APR14-LEDGER'!$30:$30,'APR14-LEDGER'!$31:$31,'APR14-LEDGER'!$32:$32,'APR14-LEDGER'!$33:$33</definedName>
    <definedName name="QB_DATA_1" localSheetId="8" hidden="1">'AUG14-LEDGER'!$18:$18,'AUG14-LEDGER'!$19:$19,'AUG14-LEDGER'!$20:$20,'AUG14-LEDGER'!$21:$21,'AUG14-LEDGER'!$22:$22,'AUG14-LEDGER'!$23:$23,'AUG14-LEDGER'!$24:$24,'AUG14-LEDGER'!$25:$25,'AUG14-LEDGER'!$26:$26,'AUG14-LEDGER'!$27:$27,'AUG14-LEDGER'!$29:$29,'AUG14-LEDGER'!$31:$31,'AUG14-LEDGER'!$33:$33,'AUG14-LEDGER'!$35:$35,'AUG14-LEDGER'!$36:$36,'AUG14-LEDGER'!$37:$37</definedName>
    <definedName name="QB_DATA_1" localSheetId="4" hidden="1">'DEC14-LEDGER'!$17:$17,'DEC14-LEDGER'!$18:$18,'DEC14-LEDGER'!$19:$19,'DEC14-LEDGER'!$20:$20,'DEC14-LEDGER'!$21:$21,'DEC14-LEDGER'!$22:$22,'DEC14-LEDGER'!$23:$23,'DEC14-LEDGER'!$24:$24,'DEC14-LEDGER'!$25:$25,'DEC14-LEDGER'!$26:$26,'DEC14-LEDGER'!$27:$27,'DEC14-LEDGER'!$28:$28,'DEC14-LEDGER'!$29:$29,'DEC14-LEDGER'!$30:$30,'DEC14-LEDGER'!$31:$31,'DEC14-LEDGER'!$32:$32</definedName>
    <definedName name="QB_DATA_1" localSheetId="2" hidden="1">'FEB15-LEDGER'!$17:$17,'FEB15-LEDGER'!$18:$18,'FEB15-LEDGER'!$19:$19,'FEB15-LEDGER'!$20:$20,'FEB15-LEDGER'!$21:$21,'FEB15-LEDGER'!$22:$22,'FEB15-LEDGER'!$23:$23,'FEB15-LEDGER'!$24:$24,'FEB15-LEDGER'!$26:$26,'FEB15-LEDGER'!$28:$28,'FEB15-LEDGER'!$30:$30,'FEB15-LEDGER'!$32:$32,'FEB15-LEDGER'!$34:$34,'FEB15-LEDGER'!$36:$36,'FEB15-LEDGER'!$38:$38,'FEB15-LEDGER'!$39:$39</definedName>
    <definedName name="QB_DATA_1" localSheetId="3" hidden="1">'JAN15-LEDGER'!$17:$17,'JAN15-LEDGER'!$18:$18,'JAN15-LEDGER'!$19:$19,'JAN15-LEDGER'!$20:$20,'JAN15-LEDGER'!$21:$21,'JAN15-LEDGER'!$22:$22,'JAN15-LEDGER'!$23:$23,'JAN15-LEDGER'!$24:$24,'JAN15-LEDGER'!$25:$25,'JAN15-LEDGER'!$26:$26,'JAN15-LEDGER'!$27:$27,'JAN15-LEDGER'!$28:$28,'JAN15-LEDGER'!$29:$29,'JAN15-LEDGER'!$30:$30,'JAN15-LEDGER'!$31:$31,'JAN15-LEDGER'!$32:$32</definedName>
    <definedName name="QB_DATA_1" localSheetId="9" hidden="1">'JULY14-LEDGER'!$18:$18,'JULY14-LEDGER'!$19:$19,'JULY14-LEDGER'!$20:$20,'JULY14-LEDGER'!$21:$21,'JULY14-LEDGER'!$22:$22,'JULY14-LEDGER'!$23:$23,'JULY14-LEDGER'!$24:$24,'JULY14-LEDGER'!$25:$25,'JULY14-LEDGER'!$26:$26,'JULY14-LEDGER'!$27:$27,'JULY14-LEDGER'!$28:$28,'JULY14-LEDGER'!$29:$29,'JULY14-LEDGER'!$30:$30,'JULY14-LEDGER'!$32:$32,'JULY14-LEDGER'!$34:$34,'JULY14-LEDGER'!$36:$36</definedName>
    <definedName name="QB_DATA_1" localSheetId="10" hidden="1">'JUNE14-LEDGER'!$18:$18,'JUNE14-LEDGER'!$19:$19,'JUNE14-LEDGER'!$20:$20,'JUNE14-LEDGER'!$21:$21,'JUNE14-LEDGER'!$22:$22,'JUNE14-LEDGER'!$23:$23,'JUNE14-LEDGER'!$24:$24,'JUNE14-LEDGER'!$25:$25,'JUNE14-LEDGER'!$26:$26,'JUNE14-LEDGER'!$27:$27,'JUNE14-LEDGER'!$28:$28,'JUNE14-LEDGER'!$29:$29,'JUNE14-LEDGER'!$30:$30,'JUNE14-LEDGER'!$31:$31,'JUNE14-LEDGER'!$32:$32,'JUNE14-LEDGER'!$33:$33</definedName>
    <definedName name="QB_DATA_1" localSheetId="1" hidden="1">'MAR15-LEDGER'!$17:$17,'MAR15-LEDGER'!$18:$18,'MAR15-LEDGER'!$19:$19,'MAR15-LEDGER'!$20:$20,'MAR15-LEDGER'!$21:$21,'MAR15-LEDGER'!$22:$22,'MAR15-LEDGER'!$23:$23,'MAR15-LEDGER'!$24:$24,'MAR15-LEDGER'!$25:$25,'MAR15-LEDGER'!$26:$26,'MAR15-LEDGER'!$27:$27,'MAR15-LEDGER'!$28:$28,'MAR15-LEDGER'!$29:$29,'MAR15-LEDGER'!$30:$30,'MAR15-LEDGER'!$31:$31,'MAR15-LEDGER'!$32:$32</definedName>
    <definedName name="QB_DATA_1" localSheetId="11" hidden="1">'MAY14-LEDGER'!$18:$18,'MAY14-LEDGER'!$19:$19,'MAY14-LEDGER'!$20:$20,'MAY14-LEDGER'!$21:$21,'MAY14-LEDGER'!$22:$22,'MAY14-LEDGER'!$23:$23,'MAY14-LEDGER'!$24:$24,'MAY14-LEDGER'!$25:$25,'MAY14-LEDGER'!$26:$26,'MAY14-LEDGER'!$27:$27,'MAY14-LEDGER'!$28:$28,'MAY14-LEDGER'!$29:$29,'MAY14-LEDGER'!$30:$30,'MAY14-LEDGER'!$31:$31,'MAY14-LEDGER'!$32:$32,'MAY14-LEDGER'!$33:$33</definedName>
    <definedName name="QB_DATA_1" localSheetId="5" hidden="1">'NOV14-LEDGER'!$18:$18,'NOV14-LEDGER'!$19:$19,'NOV14-LEDGER'!$20:$20,'NOV14-LEDGER'!$21:$21,'NOV14-LEDGER'!$22:$22,'NOV14-LEDGER'!$23:$23,'NOV14-LEDGER'!$24:$24,'NOV14-LEDGER'!$25:$25,'NOV14-LEDGER'!$26:$26,'NOV14-LEDGER'!$27:$27,'NOV14-LEDGER'!$28:$28,'NOV14-LEDGER'!$29:$29,'NOV14-LEDGER'!$30:$30,'NOV14-LEDGER'!$31:$31,'NOV14-LEDGER'!$32:$32,'NOV14-LEDGER'!$33:$33</definedName>
    <definedName name="QB_DATA_1" localSheetId="6" hidden="1">'OCT14-LEDGER'!$18:$18,'OCT14-LEDGER'!$19:$19,'OCT14-LEDGER'!$20:$20,'OCT14-LEDGER'!$21:$21,'OCT14-LEDGER'!$22:$22,'OCT14-LEDGER'!$23:$23,'OCT14-LEDGER'!$24:$24,'OCT14-LEDGER'!$25:$25,'OCT14-LEDGER'!$26:$26,'OCT14-LEDGER'!$27:$27,'OCT14-LEDGER'!$28:$28,'OCT14-LEDGER'!$29:$29,'OCT14-LEDGER'!$30:$30,'OCT14-LEDGER'!$31:$31,'OCT14-LEDGER'!$32:$32,'OCT14-LEDGER'!$33:$33</definedName>
    <definedName name="QB_DATA_1" localSheetId="7" hidden="1">'SEPT14-LEDGER'!$18:$18,'SEPT14-LEDGER'!$19:$19,'SEPT14-LEDGER'!$20:$20,'SEPT14-LEDGER'!$21:$21,'SEPT14-LEDGER'!$22:$22,'SEPT14-LEDGER'!$23:$23,'SEPT14-LEDGER'!$24:$24,'SEPT14-LEDGER'!$25:$25,'SEPT14-LEDGER'!$26:$26,'SEPT14-LEDGER'!$27:$27,'SEPT14-LEDGER'!$28:$28,'SEPT14-LEDGER'!$29:$29,'SEPT14-LEDGER'!$30:$30,'SEPT14-LEDGER'!$31:$31,'SEPT14-LEDGER'!$32:$32,'SEPT14-LEDGER'!$33:$33</definedName>
    <definedName name="QB_DATA_10" localSheetId="12" hidden="1">'APR14-LEDGER'!$198:$198,'APR14-LEDGER'!$199:$199,'APR14-LEDGER'!$200:$200,'APR14-LEDGER'!$201:$201,'APR14-LEDGER'!$202:$202</definedName>
    <definedName name="QB_DATA_10" localSheetId="4" hidden="1">'DEC14-LEDGER'!$238:$238,'DEC14-LEDGER'!$239:$239,'DEC14-LEDGER'!$240:$240,'DEC14-LEDGER'!$242:$242,'DEC14-LEDGER'!$243:$243,'DEC14-LEDGER'!$244:$244,'DEC14-LEDGER'!$245:$245,'DEC14-LEDGER'!$247:$247,'DEC14-LEDGER'!$249:$249,'DEC14-LEDGER'!$251:$251,'DEC14-LEDGER'!$253:$253,'DEC14-LEDGER'!$255:$255,'DEC14-LEDGER'!$256:$256,'DEC14-LEDGER'!$258:$258,'DEC14-LEDGER'!$260:$260,'DEC14-LEDGER'!$262:$262</definedName>
    <definedName name="QB_DATA_10" localSheetId="2" hidden="1">'FEB15-LEDGER'!$272:$272,'FEB15-LEDGER'!$274:$274,'FEB15-LEDGER'!$276:$276,'FEB15-LEDGER'!$277:$277,'FEB15-LEDGER'!$279:$279,'FEB15-LEDGER'!$281:$281,'FEB15-LEDGER'!$283:$283,'FEB15-LEDGER'!$285:$285,'FEB15-LEDGER'!$287:$287,'FEB15-LEDGER'!$289:$289,'FEB15-LEDGER'!$292:$292,'FEB15-LEDGER'!$293:$293,'FEB15-LEDGER'!$295:$295,'FEB15-LEDGER'!$297:$297,'FEB15-LEDGER'!$299:$299,'FEB15-LEDGER'!$301:$301</definedName>
    <definedName name="QB_DATA_10" localSheetId="3" hidden="1">'JAN15-LEDGER'!$232:$232,'JAN15-LEDGER'!$234:$234,'JAN15-LEDGER'!$237:$237,'JAN15-LEDGER'!$239:$239,'JAN15-LEDGER'!$242:$242,'JAN15-LEDGER'!$243:$243,'JAN15-LEDGER'!$244:$244,'JAN15-LEDGER'!$246:$246,'JAN15-LEDGER'!$247:$247,'JAN15-LEDGER'!$248:$248,'JAN15-LEDGER'!$249:$249,'JAN15-LEDGER'!$251:$251,'JAN15-LEDGER'!$253:$253,'JAN15-LEDGER'!$255:$255,'JAN15-LEDGER'!$257:$257,'JAN15-LEDGER'!$258:$258</definedName>
    <definedName name="QB_DATA_10" localSheetId="10" hidden="1">'JUNE14-LEDGER'!$202:$202,'JUNE14-LEDGER'!$203:$203,'JUNE14-LEDGER'!$204:$204,'JUNE14-LEDGER'!$205:$205,'JUNE14-LEDGER'!$206:$206,'JUNE14-LEDGER'!$208:$208,'JUNE14-LEDGER'!$209:$209,'JUNE14-LEDGER'!$211:$211,'JUNE14-LEDGER'!$212:$212,'JUNE14-LEDGER'!$213:$213,'JUNE14-LEDGER'!$214:$214,'JUNE14-LEDGER'!$215:$215</definedName>
    <definedName name="QB_DATA_10" localSheetId="1" hidden="1">'MAR15-LEDGER'!$203:$203,'MAR15-LEDGER'!$204:$204,'MAR15-LEDGER'!$205:$205,'MAR15-LEDGER'!$206:$206,'MAR15-LEDGER'!$207:$207,'MAR15-LEDGER'!$208:$208,'MAR15-LEDGER'!$209:$209,'MAR15-LEDGER'!$210:$210,'MAR15-LEDGER'!$211:$211,'MAR15-LEDGER'!$212:$212,'MAR15-LEDGER'!$214:$214,'MAR15-LEDGER'!$215:$215,'MAR15-LEDGER'!$216:$216,'MAR15-LEDGER'!$218:$218,'MAR15-LEDGER'!$220:$220,'MAR15-LEDGER'!$221:$221</definedName>
    <definedName name="QB_DATA_10" localSheetId="5" hidden="1">'NOV14-LEDGER'!$208:$208,'NOV14-LEDGER'!$209:$209,'NOV14-LEDGER'!$210:$210,'NOV14-LEDGER'!$211:$211,'NOV14-LEDGER'!$212:$212,'NOV14-LEDGER'!$213:$213,'NOV14-LEDGER'!$215:$215,'NOV14-LEDGER'!$216:$216,'NOV14-LEDGER'!$218:$218,'NOV14-LEDGER'!$220:$220,'NOV14-LEDGER'!$221:$221</definedName>
    <definedName name="QB_DATA_10" localSheetId="6" hidden="1">'OCT14-LEDGER'!$206:$206,'OCT14-LEDGER'!$208:$208,'OCT14-LEDGER'!$209:$209,'OCT14-LEDGER'!$210:$210,'OCT14-LEDGER'!$211:$211,'OCT14-LEDGER'!$212:$212,'OCT14-LEDGER'!$213:$213,'OCT14-LEDGER'!$214:$214,'OCT14-LEDGER'!$215:$215,'OCT14-LEDGER'!$216:$216,'OCT14-LEDGER'!$217:$217,'OCT14-LEDGER'!$218:$218,'OCT14-LEDGER'!$220:$220,'OCT14-LEDGER'!$221:$221,'OCT14-LEDGER'!$223:$223,'OCT14-LEDGER'!$224:$224</definedName>
    <definedName name="QB_DATA_10" localSheetId="7" hidden="1">'SEPT14-LEDGER'!$204:$204,'SEPT14-LEDGER'!$205:$205,'SEPT14-LEDGER'!$206:$206,'SEPT14-LEDGER'!$207:$207,'SEPT14-LEDGER'!$208:$208,'SEPT14-LEDGER'!$209:$209,'SEPT14-LEDGER'!$210:$210,'SEPT14-LEDGER'!$211:$211,'SEPT14-LEDGER'!$212:$212,'SEPT14-LEDGER'!$213:$213,'SEPT14-LEDGER'!$214:$214,'SEPT14-LEDGER'!$215:$215,'SEPT14-LEDGER'!$216:$216,'SEPT14-LEDGER'!$217:$217,'SEPT14-LEDGER'!$218:$218,'SEPT14-LEDGER'!$219:$219</definedName>
    <definedName name="QB_DATA_11" localSheetId="4" hidden="1">'DEC14-LEDGER'!$264:$264,'DEC14-LEDGER'!$266:$266,'DEC14-LEDGER'!$269:$269,'DEC14-LEDGER'!$270:$270,'DEC14-LEDGER'!$272:$272,'DEC14-LEDGER'!$274:$274,'DEC14-LEDGER'!$276:$276,'DEC14-LEDGER'!$279:$279,'DEC14-LEDGER'!$280:$280,'DEC14-LEDGER'!$282:$282,'DEC14-LEDGER'!$284:$284,'DEC14-LEDGER'!$285:$285,'DEC14-LEDGER'!$286:$286,'DEC14-LEDGER'!$288:$288,'DEC14-LEDGER'!$290:$290,'DEC14-LEDGER'!$292:$292</definedName>
    <definedName name="QB_DATA_11" localSheetId="2" hidden="1">'FEB15-LEDGER'!$303:$303,'FEB15-LEDGER'!$305:$305,'FEB15-LEDGER'!$307:$307,'FEB15-LEDGER'!$309:$309,'FEB15-LEDGER'!$311:$311,'FEB15-LEDGER'!$313:$313,'FEB15-LEDGER'!$315:$315,'FEB15-LEDGER'!$317:$317,'FEB15-LEDGER'!$320:$320,'FEB15-LEDGER'!$322:$322,'FEB15-LEDGER'!$324:$324,'FEB15-LEDGER'!$325:$325,'FEB15-LEDGER'!$327:$327,'FEB15-LEDGER'!$329:$329,'FEB15-LEDGER'!$332:$332,'FEB15-LEDGER'!$334:$334</definedName>
    <definedName name="QB_DATA_11" localSheetId="3" hidden="1">'JAN15-LEDGER'!$260:$260,'JAN15-LEDGER'!$261:$261,'JAN15-LEDGER'!$262:$262,'JAN15-LEDGER'!$263:$263,'JAN15-LEDGER'!$264:$264,'JAN15-LEDGER'!$265:$265,'JAN15-LEDGER'!$266:$266,'JAN15-LEDGER'!$268:$268,'JAN15-LEDGER'!$270:$270,'JAN15-LEDGER'!$272:$272,'JAN15-LEDGER'!$274:$274,'JAN15-LEDGER'!$276:$276,'JAN15-LEDGER'!$279:$279,'JAN15-LEDGER'!$280:$280,'JAN15-LEDGER'!$282:$282,'JAN15-LEDGER'!$284:$284</definedName>
    <definedName name="QB_DATA_11" localSheetId="1" hidden="1">'MAR15-LEDGER'!$223:$223,'MAR15-LEDGER'!$225:$225,'MAR15-LEDGER'!$227:$227,'MAR15-LEDGER'!$230:$230,'MAR15-LEDGER'!$232:$232,'MAR15-LEDGER'!$234:$234,'MAR15-LEDGER'!$236:$236,'MAR15-LEDGER'!$238:$238,'MAR15-LEDGER'!$240:$240,'MAR15-LEDGER'!$242:$242,'MAR15-LEDGER'!$243:$243,'MAR15-LEDGER'!$244:$244,'MAR15-LEDGER'!$245:$245,'MAR15-LEDGER'!$246:$246,'MAR15-LEDGER'!$247:$247,'MAR15-LEDGER'!$248:$248</definedName>
    <definedName name="QB_DATA_11" localSheetId="7" hidden="1">'SEPT14-LEDGER'!$220:$220,'SEPT14-LEDGER'!$221:$221,'SEPT14-LEDGER'!$222:$222,'SEPT14-LEDGER'!$223:$223,'SEPT14-LEDGER'!$224:$224,'SEPT14-LEDGER'!$226:$226,'SEPT14-LEDGER'!$227:$227,'SEPT14-LEDGER'!$228:$228,'SEPT14-LEDGER'!$229:$229,'SEPT14-LEDGER'!$230:$230,'SEPT14-LEDGER'!$231:$231,'SEPT14-LEDGER'!$232:$232,'SEPT14-LEDGER'!$233:$233,'SEPT14-LEDGER'!$234:$234,'SEPT14-LEDGER'!$235:$235,'SEPT14-LEDGER'!$236:$236</definedName>
    <definedName name="QB_DATA_12" localSheetId="4" hidden="1">'DEC14-LEDGER'!$293:$293,'DEC14-LEDGER'!$296:$296,'DEC14-LEDGER'!$297:$297,'DEC14-LEDGER'!$298:$298,'DEC14-LEDGER'!$299:$299,'DEC14-LEDGER'!$300:$300,'DEC14-LEDGER'!$302:$302,'DEC14-LEDGER'!$303:$303,'DEC14-LEDGER'!$304:$304,'DEC14-LEDGER'!$305:$305,'DEC14-LEDGER'!$306:$306,'DEC14-LEDGER'!$307:$307,'DEC14-LEDGER'!$308:$308,'DEC14-LEDGER'!$309:$309,'DEC14-LEDGER'!$310:$310,'DEC14-LEDGER'!$311:$311</definedName>
    <definedName name="QB_DATA_12" localSheetId="2" hidden="1">'FEB15-LEDGER'!$336:$336,'FEB15-LEDGER'!$338:$338,'FEB15-LEDGER'!$340:$340,'FEB15-LEDGER'!$342:$342,'FEB15-LEDGER'!$344:$344</definedName>
    <definedName name="QB_DATA_12" localSheetId="3" hidden="1">'JAN15-LEDGER'!$286:$286,'JAN15-LEDGER'!$289:$289,'JAN15-LEDGER'!$290:$290,'JAN15-LEDGER'!$292:$292,'JAN15-LEDGER'!$294:$294,'JAN15-LEDGER'!$296:$296,'JAN15-LEDGER'!$298:$298,'JAN15-LEDGER'!$300:$300,'JAN15-LEDGER'!$301:$301,'JAN15-LEDGER'!$302:$302,'JAN15-LEDGER'!$303:$303,'JAN15-LEDGER'!$304:$304,'JAN15-LEDGER'!$305:$305,'JAN15-LEDGER'!$306:$306,'JAN15-LEDGER'!$307:$307,'JAN15-LEDGER'!$310:$310</definedName>
    <definedName name="QB_DATA_12" localSheetId="1" hidden="1">'MAR15-LEDGER'!$249:$249,'MAR15-LEDGER'!$250:$250,'MAR15-LEDGER'!$251:$251,'MAR15-LEDGER'!$252:$252,'MAR15-LEDGER'!$253:$253,'MAR15-LEDGER'!$254:$254,'MAR15-LEDGER'!$255:$255,'MAR15-LEDGER'!$256:$256,'MAR15-LEDGER'!$257:$257,'MAR15-LEDGER'!$258:$258,'MAR15-LEDGER'!$259:$259,'MAR15-LEDGER'!$260:$260,'MAR15-LEDGER'!$261:$261,'MAR15-LEDGER'!$262:$262,'MAR15-LEDGER'!$263:$263,'MAR15-LEDGER'!$264:$264</definedName>
    <definedName name="QB_DATA_12" localSheetId="7" hidden="1">'SEPT14-LEDGER'!$238:$238,'SEPT14-LEDGER'!$239:$239,'SEPT14-LEDGER'!$240:$240,'SEPT14-LEDGER'!$241:$241,'SEPT14-LEDGER'!$242:$242,'SEPT14-LEDGER'!$244:$244,'SEPT14-LEDGER'!$245:$245,'SEPT14-LEDGER'!$247:$247,'SEPT14-LEDGER'!$249:$249,'SEPT14-LEDGER'!$250:$250,'SEPT14-LEDGER'!$251:$251</definedName>
    <definedName name="QB_DATA_13" localSheetId="4" hidden="1">'DEC14-LEDGER'!$312:$312,'DEC14-LEDGER'!$314:$314,'DEC14-LEDGER'!$315:$315,'DEC14-LEDGER'!$317:$317,'DEC14-LEDGER'!$320:$320,'DEC14-LEDGER'!$321:$321,'DEC14-LEDGER'!$322:$322,'DEC14-LEDGER'!$323:$323,'DEC14-LEDGER'!$324:$324,'DEC14-LEDGER'!$325:$325,'DEC14-LEDGER'!$326:$326,'DEC14-LEDGER'!$328:$328,'DEC14-LEDGER'!$330:$330,'DEC14-LEDGER'!$331:$331,'DEC14-LEDGER'!$333:$333,'DEC14-LEDGER'!$335:$335</definedName>
    <definedName name="QB_DATA_13" localSheetId="3" hidden="1">'JAN15-LEDGER'!$311:$311,'JAN15-LEDGER'!$312:$312,'JAN15-LEDGER'!$313:$313,'JAN15-LEDGER'!$314:$314,'JAN15-LEDGER'!$315:$315,'JAN15-LEDGER'!$316:$316,'JAN15-LEDGER'!$318:$318,'JAN15-LEDGER'!$319:$319,'JAN15-LEDGER'!$320:$320,'JAN15-LEDGER'!$321:$321,'JAN15-LEDGER'!$322:$322,'JAN15-LEDGER'!$323:$323,'JAN15-LEDGER'!$324:$324,'JAN15-LEDGER'!$325:$325,'JAN15-LEDGER'!$327:$327,'JAN15-LEDGER'!$328:$328</definedName>
    <definedName name="QB_DATA_13" localSheetId="1" hidden="1">'MAR15-LEDGER'!$265:$265,'MAR15-LEDGER'!$266:$266,'MAR15-LEDGER'!$267:$267,'MAR15-LEDGER'!$268:$268,'MAR15-LEDGER'!$269:$269,'MAR15-LEDGER'!$270:$270,'MAR15-LEDGER'!$271:$271,'MAR15-LEDGER'!$272:$272,'MAR15-LEDGER'!$273:$273,'MAR15-LEDGER'!$274:$274,'MAR15-LEDGER'!$275:$275,'MAR15-LEDGER'!$276:$276,'MAR15-LEDGER'!$277:$277,'MAR15-LEDGER'!$278:$278,'MAR15-LEDGER'!$279:$279,'MAR15-LEDGER'!$280:$280</definedName>
    <definedName name="QB_DATA_14" localSheetId="4" hidden="1">'DEC14-LEDGER'!$337:$337,'DEC14-LEDGER'!$339:$339,'DEC14-LEDGER'!$340:$340,'DEC14-LEDGER'!$342:$342,'DEC14-LEDGER'!$344:$344,'DEC14-LEDGER'!$346:$346,'DEC14-LEDGER'!$348:$348,'DEC14-LEDGER'!$350:$350,'DEC14-LEDGER'!$352:$352,'DEC14-LEDGER'!$355:$355,'DEC14-LEDGER'!$356:$356,'DEC14-LEDGER'!$357:$357,'DEC14-LEDGER'!$359:$359,'DEC14-LEDGER'!$361:$361,'DEC14-LEDGER'!$363:$363,'DEC14-LEDGER'!$365:$365</definedName>
    <definedName name="QB_DATA_14" localSheetId="3" hidden="1">'JAN15-LEDGER'!$330:$330,'JAN15-LEDGER'!$333:$333,'JAN15-LEDGER'!$334:$334,'JAN15-LEDGER'!$335:$335,'JAN15-LEDGER'!$336:$336,'JAN15-LEDGER'!$337:$337,'JAN15-LEDGER'!$338:$338,'JAN15-LEDGER'!$339:$339,'JAN15-LEDGER'!$340:$340,'JAN15-LEDGER'!$341:$341,'JAN15-LEDGER'!$342:$342,'JAN15-LEDGER'!$343:$343,'JAN15-LEDGER'!$344:$344,'JAN15-LEDGER'!$345:$345,'JAN15-LEDGER'!$346:$346,'JAN15-LEDGER'!$347:$347</definedName>
    <definedName name="QB_DATA_14" localSheetId="1" hidden="1">'MAR15-LEDGER'!$281:$281,'MAR15-LEDGER'!$282:$282,'MAR15-LEDGER'!$283:$283,'MAR15-LEDGER'!$285:$285,'MAR15-LEDGER'!$286:$286,'MAR15-LEDGER'!$288:$288,'MAR15-LEDGER'!$290:$290,'MAR15-LEDGER'!$292:$292,'MAR15-LEDGER'!$294:$294,'MAR15-LEDGER'!$296:$296,'MAR15-LEDGER'!$298:$298,'MAR15-LEDGER'!$299:$299,'MAR15-LEDGER'!$301:$301,'MAR15-LEDGER'!$303:$303,'MAR15-LEDGER'!$305:$305,'MAR15-LEDGER'!$307:$307</definedName>
    <definedName name="QB_DATA_15" localSheetId="4" hidden="1">'DEC14-LEDGER'!$367:$367,'DEC14-LEDGER'!$369:$369,'DEC14-LEDGER'!$371:$371,'DEC14-LEDGER'!$373:$373,'DEC14-LEDGER'!$375:$375,'DEC14-LEDGER'!$377:$377,'DEC14-LEDGER'!$379:$379,'DEC14-LEDGER'!$381:$381,'DEC14-LEDGER'!$384:$384,'DEC14-LEDGER'!$386:$386,'DEC14-LEDGER'!$388:$388,'DEC14-LEDGER'!$389:$389,'DEC14-LEDGER'!$391:$391,'DEC14-LEDGER'!$393:$393,'DEC14-LEDGER'!$396:$396,'DEC14-LEDGER'!$398:$398</definedName>
    <definedName name="QB_DATA_15" localSheetId="3" hidden="1">'JAN15-LEDGER'!$348:$348,'JAN15-LEDGER'!$349:$349,'JAN15-LEDGER'!$350:$350,'JAN15-LEDGER'!$351:$351,'JAN15-LEDGER'!$353:$353,'JAN15-LEDGER'!$355:$355,'JAN15-LEDGER'!$357:$357,'JAN15-LEDGER'!$359:$359,'JAN15-LEDGER'!$361:$361,'JAN15-LEDGER'!$363:$363,'JAN15-LEDGER'!$364:$364,'JAN15-LEDGER'!$366:$366,'JAN15-LEDGER'!$368:$368,'JAN15-LEDGER'!$370:$370,'JAN15-LEDGER'!$372:$372,'JAN15-LEDGER'!$374:$374</definedName>
    <definedName name="QB_DATA_15" localSheetId="1" hidden="1">'MAR15-LEDGER'!$309:$309,'MAR15-LEDGER'!$310:$310,'MAR15-LEDGER'!$311:$311,'MAR15-LEDGER'!$313:$313,'MAR15-LEDGER'!$314:$314,'MAR15-LEDGER'!$316:$316,'MAR15-LEDGER'!$318:$318,'MAR15-LEDGER'!$320:$320,'MAR15-LEDGER'!$323:$323,'MAR15-LEDGER'!$325:$325,'MAR15-LEDGER'!$328:$328,'MAR15-LEDGER'!$329:$329,'MAR15-LEDGER'!$330:$330,'MAR15-LEDGER'!$332:$332,'MAR15-LEDGER'!$333:$333,'MAR15-LEDGER'!$335:$335</definedName>
    <definedName name="QB_DATA_16" localSheetId="4" hidden="1">'DEC14-LEDGER'!$400:$400,'DEC14-LEDGER'!$402:$402,'DEC14-LEDGER'!$404:$404,'DEC14-LEDGER'!$406:$406,'DEC14-LEDGER'!$408:$408</definedName>
    <definedName name="QB_DATA_16" localSheetId="3" hidden="1">'JAN15-LEDGER'!$376:$376,'JAN15-LEDGER'!$379:$379,'JAN15-LEDGER'!$380:$380,'JAN15-LEDGER'!$382:$382,'JAN15-LEDGER'!$384:$384,'JAN15-LEDGER'!$386:$386,'JAN15-LEDGER'!$388:$388,'JAN15-LEDGER'!$390:$390,'JAN15-LEDGER'!$392:$392,'JAN15-LEDGER'!$394:$394,'JAN15-LEDGER'!$396:$396,'JAN15-LEDGER'!$398:$398,'JAN15-LEDGER'!$400:$400,'JAN15-LEDGER'!$402:$402,'JAN15-LEDGER'!$404:$404,'JAN15-LEDGER'!$405:$405</definedName>
    <definedName name="QB_DATA_16" localSheetId="1" hidden="1">'MAR15-LEDGER'!$337:$337,'MAR15-LEDGER'!$339:$339,'MAR15-LEDGER'!$341:$341,'MAR15-LEDGER'!$343:$343,'MAR15-LEDGER'!$345:$345,'MAR15-LEDGER'!$347:$347,'MAR15-LEDGER'!$349:$349,'MAR15-LEDGER'!$351:$351,'MAR15-LEDGER'!$353:$353,'MAR15-LEDGER'!$356:$356,'MAR15-LEDGER'!$357:$357,'MAR15-LEDGER'!$359:$359,'MAR15-LEDGER'!$361:$361,'MAR15-LEDGER'!$363:$363,'MAR15-LEDGER'!$366:$366,'MAR15-LEDGER'!$367:$367</definedName>
    <definedName name="QB_DATA_17" localSheetId="3" hidden="1">'JAN15-LEDGER'!$408:$408,'JAN15-LEDGER'!$410:$410,'JAN15-LEDGER'!$412:$412,'JAN15-LEDGER'!$413:$413,'JAN15-LEDGER'!$415:$415,'JAN15-LEDGER'!$417:$417,'JAN15-LEDGER'!$420:$420,'JAN15-LEDGER'!$422:$422,'JAN15-LEDGER'!$424:$424,'JAN15-LEDGER'!$426:$426,'JAN15-LEDGER'!$428:$428,'JAN15-LEDGER'!$430:$430,'JAN15-LEDGER'!$432:$432</definedName>
    <definedName name="QB_DATA_17" localSheetId="1" hidden="1">'MAR15-LEDGER'!$369:$369,'MAR15-LEDGER'!$371:$371,'MAR15-LEDGER'!$372:$372,'MAR15-LEDGER'!$374:$374,'MAR15-LEDGER'!$376:$376,'MAR15-LEDGER'!$378:$378,'MAR15-LEDGER'!$379:$379,'MAR15-LEDGER'!$380:$380,'MAR15-LEDGER'!$381:$381,'MAR15-LEDGER'!$382:$382,'MAR15-LEDGER'!$383:$383,'MAR15-LEDGER'!$384:$384,'MAR15-LEDGER'!$385:$385,'MAR15-LEDGER'!$386:$386,'MAR15-LEDGER'!$387:$387,'MAR15-LEDGER'!$388:$388</definedName>
    <definedName name="QB_DATA_18" localSheetId="1" hidden="1">'MAR15-LEDGER'!$389:$389,'MAR15-LEDGER'!$390:$390,'MAR15-LEDGER'!$391:$391,'MAR15-LEDGER'!$394:$394,'MAR15-LEDGER'!$395:$395,'MAR15-LEDGER'!$396:$396,'MAR15-LEDGER'!$398:$398,'MAR15-LEDGER'!$399:$399,'MAR15-LEDGER'!$400:$400,'MAR15-LEDGER'!$401:$401,'MAR15-LEDGER'!$402:$402,'MAR15-LEDGER'!$403:$403,'MAR15-LEDGER'!$404:$404,'MAR15-LEDGER'!$405:$405,'MAR15-LEDGER'!$406:$406,'MAR15-LEDGER'!$407:$407</definedName>
    <definedName name="QB_DATA_19" localSheetId="1" hidden="1">'MAR15-LEDGER'!$409:$409,'MAR15-LEDGER'!$410:$410,'MAR15-LEDGER'!$412:$412,'MAR15-LEDGER'!$415:$415,'MAR15-LEDGER'!$416:$416,'MAR15-LEDGER'!$417:$417,'MAR15-LEDGER'!$418:$418,'MAR15-LEDGER'!$419:$419,'MAR15-LEDGER'!$420:$420,'MAR15-LEDGER'!$421:$421,'MAR15-LEDGER'!$422:$422,'MAR15-LEDGER'!$423:$423,'MAR15-LEDGER'!$424:$424,'MAR15-LEDGER'!$425:$425,'MAR15-LEDGER'!$426:$426,'MAR15-LEDGER'!$427:$427</definedName>
    <definedName name="QB_DATA_2" localSheetId="12" hidden="1">'APR14-LEDGER'!$34:$34,'APR14-LEDGER'!$35:$35,'APR14-LEDGER'!$36:$36,'APR14-LEDGER'!$37:$37,'APR14-LEDGER'!$38:$38,'APR14-LEDGER'!$39:$39,'APR14-LEDGER'!$41:$41,'APR14-LEDGER'!$43:$43,'APR14-LEDGER'!$45:$45,'APR14-LEDGER'!$47:$47,'APR14-LEDGER'!$48:$48,'APR14-LEDGER'!$49:$49,'APR14-LEDGER'!$50:$50,'APR14-LEDGER'!$51:$51,'APR14-LEDGER'!$52:$52,'APR14-LEDGER'!$53:$53</definedName>
    <definedName name="QB_DATA_2" localSheetId="8" hidden="1">'AUG14-LEDGER'!$38:$38,'AUG14-LEDGER'!$39:$39,'AUG14-LEDGER'!$40:$40,'AUG14-LEDGER'!$41:$41,'AUG14-LEDGER'!$42:$42,'AUG14-LEDGER'!$43:$43,'AUG14-LEDGER'!$44:$44,'AUG14-LEDGER'!$45:$45,'AUG14-LEDGER'!$46:$46,'AUG14-LEDGER'!$47:$47,'AUG14-LEDGER'!$48:$48,'AUG14-LEDGER'!$50:$50,'AUG14-LEDGER'!$52:$52,'AUG14-LEDGER'!$54:$54,'AUG14-LEDGER'!$56:$56,'AUG14-LEDGER'!$58:$58</definedName>
    <definedName name="QB_DATA_2" localSheetId="4" hidden="1">'DEC14-LEDGER'!$33:$33,'DEC14-LEDGER'!$34:$34,'DEC14-LEDGER'!$35:$35,'DEC14-LEDGER'!$36:$36,'DEC14-LEDGER'!$37:$37,'DEC14-LEDGER'!$39:$39,'DEC14-LEDGER'!$41:$41,'DEC14-LEDGER'!$43:$43,'DEC14-LEDGER'!$45:$45,'DEC14-LEDGER'!$47:$47,'DEC14-LEDGER'!$49:$49,'DEC14-LEDGER'!$51:$51,'DEC14-LEDGER'!$52:$52,'DEC14-LEDGER'!$53:$53,'DEC14-LEDGER'!$54:$54,'DEC14-LEDGER'!$55:$55</definedName>
    <definedName name="QB_DATA_2" localSheetId="2" hidden="1">'FEB15-LEDGER'!$40:$40,'FEB15-LEDGER'!$41:$41,'FEB15-LEDGER'!$42:$42,'FEB15-LEDGER'!$44:$44,'FEB15-LEDGER'!$46:$46,'FEB15-LEDGER'!$48:$48,'FEB15-LEDGER'!$50:$50,'FEB15-LEDGER'!$52:$52,'FEB15-LEDGER'!$54:$54,'FEB15-LEDGER'!$56:$56,'FEB15-LEDGER'!$58:$58,'FEB15-LEDGER'!$60:$60,'FEB15-LEDGER'!$62:$62,'FEB15-LEDGER'!$64:$64,'FEB15-LEDGER'!$66:$66,'FEB15-LEDGER'!$68:$68</definedName>
    <definedName name="QB_DATA_2" localSheetId="3" hidden="1">'JAN15-LEDGER'!$33:$33,'JAN15-LEDGER'!$34:$34,'JAN15-LEDGER'!$35:$35,'JAN15-LEDGER'!$36:$36,'JAN15-LEDGER'!$37:$37,'JAN15-LEDGER'!$38:$38,'JAN15-LEDGER'!$39:$39,'JAN15-LEDGER'!$40:$40,'JAN15-LEDGER'!$41:$41,'JAN15-LEDGER'!$42:$42,'JAN15-LEDGER'!$43:$43,'JAN15-LEDGER'!$44:$44,'JAN15-LEDGER'!$45:$45,'JAN15-LEDGER'!$46:$46,'JAN15-LEDGER'!$47:$47,'JAN15-LEDGER'!$49:$49</definedName>
    <definedName name="QB_DATA_2" localSheetId="9" hidden="1">'JULY14-LEDGER'!$38:$38,'JULY14-LEDGER'!$39:$39,'JULY14-LEDGER'!$40:$40,'JULY14-LEDGER'!$42:$42,'JULY14-LEDGER'!$44:$44,'JULY14-LEDGER'!$46:$46,'JULY14-LEDGER'!$48:$48,'JULY14-LEDGER'!$50:$50,'JULY14-LEDGER'!$52:$52,'JULY14-LEDGER'!$53:$53,'JULY14-LEDGER'!$55:$55,'JULY14-LEDGER'!$58:$58,'JULY14-LEDGER'!$60:$60,'JULY14-LEDGER'!$62:$62,'JULY14-LEDGER'!$64:$64,'JULY14-LEDGER'!$66:$66</definedName>
    <definedName name="QB_DATA_2" localSheetId="10" hidden="1">'JUNE14-LEDGER'!$34:$34,'JUNE14-LEDGER'!$35:$35,'JUNE14-LEDGER'!$36:$36,'JUNE14-LEDGER'!$37:$37,'JUNE14-LEDGER'!$38:$38,'JUNE14-LEDGER'!$39:$39,'JUNE14-LEDGER'!$40:$40,'JUNE14-LEDGER'!$41:$41,'JUNE14-LEDGER'!$42:$42,'JUNE14-LEDGER'!$43:$43,'JUNE14-LEDGER'!$44:$44,'JUNE14-LEDGER'!$45:$45,'JUNE14-LEDGER'!$46:$46,'JUNE14-LEDGER'!$47:$47,'JUNE14-LEDGER'!$48:$48,'JUNE14-LEDGER'!$49:$49</definedName>
    <definedName name="QB_DATA_2" localSheetId="1" hidden="1">'MAR15-LEDGER'!$33:$33,'MAR15-LEDGER'!$34:$34,'MAR15-LEDGER'!$35:$35,'MAR15-LEDGER'!$36:$36,'MAR15-LEDGER'!$37:$37,'MAR15-LEDGER'!$38:$38,'MAR15-LEDGER'!$39:$39,'MAR15-LEDGER'!$41:$41,'MAR15-LEDGER'!$43:$43,'MAR15-LEDGER'!$45:$45,'MAR15-LEDGER'!$46:$46,'MAR15-LEDGER'!$47:$47,'MAR15-LEDGER'!$48:$48,'MAR15-LEDGER'!$49:$49,'MAR15-LEDGER'!$50:$50,'MAR15-LEDGER'!$51:$51</definedName>
    <definedName name="QB_DATA_2" localSheetId="11" hidden="1">'MAY14-LEDGER'!$35:$35,'MAY14-LEDGER'!$37:$37,'MAY14-LEDGER'!$39:$39,'MAY14-LEDGER'!$41:$41,'MAY14-LEDGER'!$42:$42,'MAY14-LEDGER'!$43:$43,'MAY14-LEDGER'!$44:$44,'MAY14-LEDGER'!$45:$45,'MAY14-LEDGER'!$46:$46,'MAY14-LEDGER'!$48:$48,'MAY14-LEDGER'!$50:$50,'MAY14-LEDGER'!$52:$52,'MAY14-LEDGER'!$54:$54,'MAY14-LEDGER'!$56:$56,'MAY14-LEDGER'!$58:$58,'MAY14-LEDGER'!$59:$59</definedName>
    <definedName name="QB_DATA_2" localSheetId="5" hidden="1">'NOV14-LEDGER'!$34:$34,'NOV14-LEDGER'!$35:$35,'NOV14-LEDGER'!$36:$36,'NOV14-LEDGER'!$37:$37,'NOV14-LEDGER'!$38:$38,'NOV14-LEDGER'!$39:$39,'NOV14-LEDGER'!$40:$40,'NOV14-LEDGER'!$41:$41,'NOV14-LEDGER'!$42:$42,'NOV14-LEDGER'!$43:$43,'NOV14-LEDGER'!$44:$44,'NOV14-LEDGER'!$45:$45,'NOV14-LEDGER'!$46:$46,'NOV14-LEDGER'!$47:$47,'NOV14-LEDGER'!$48:$48,'NOV14-LEDGER'!$49:$49</definedName>
    <definedName name="QB_DATA_2" localSheetId="6" hidden="1">'OCT14-LEDGER'!$34:$34,'OCT14-LEDGER'!$35:$35,'OCT14-LEDGER'!$36:$36,'OCT14-LEDGER'!$37:$37,'OCT14-LEDGER'!$38:$38,'OCT14-LEDGER'!$39:$39,'OCT14-LEDGER'!$40:$40,'OCT14-LEDGER'!$41:$41,'OCT14-LEDGER'!$42:$42,'OCT14-LEDGER'!$43:$43,'OCT14-LEDGER'!$44:$44,'OCT14-LEDGER'!$45:$45,'OCT14-LEDGER'!$46:$46,'OCT14-LEDGER'!$47:$47,'OCT14-LEDGER'!$48:$48,'OCT14-LEDGER'!$49:$49</definedName>
    <definedName name="QB_DATA_2" localSheetId="7" hidden="1">'SEPT14-LEDGER'!$34:$34,'SEPT14-LEDGER'!$35:$35,'SEPT14-LEDGER'!$36:$36,'SEPT14-LEDGER'!$37:$37,'SEPT14-LEDGER'!$38:$38,'SEPT14-LEDGER'!$39:$39,'SEPT14-LEDGER'!$40:$40,'SEPT14-LEDGER'!$41:$41,'SEPT14-LEDGER'!$42:$42,'SEPT14-LEDGER'!$43:$43,'SEPT14-LEDGER'!$44:$44,'SEPT14-LEDGER'!$45:$45,'SEPT14-LEDGER'!$46:$46,'SEPT14-LEDGER'!$47:$47,'SEPT14-LEDGER'!$48:$48,'SEPT14-LEDGER'!$49:$49</definedName>
    <definedName name="QB_DATA_20" localSheetId="1" hidden="1">'MAR15-LEDGER'!$428:$428,'MAR15-LEDGER'!$429:$429,'MAR15-LEDGER'!$430:$430,'MAR15-LEDGER'!$431:$431,'MAR15-LEDGER'!$432:$432,'MAR15-LEDGER'!$433:$433,'MAR15-LEDGER'!$434:$434,'MAR15-LEDGER'!$435:$435,'MAR15-LEDGER'!$436:$436,'MAR15-LEDGER'!$437:$437,'MAR15-LEDGER'!$438:$438,'MAR15-LEDGER'!$439:$439,'MAR15-LEDGER'!$440:$440,'MAR15-LEDGER'!$441:$441,'MAR15-LEDGER'!$442:$442,'MAR15-LEDGER'!$443:$443</definedName>
    <definedName name="QB_DATA_21" localSheetId="1" hidden="1">'MAR15-LEDGER'!$444:$444,'MAR15-LEDGER'!$445:$445,'MAR15-LEDGER'!$446:$446,'MAR15-LEDGER'!$447:$447,'MAR15-LEDGER'!$448:$448,'MAR15-LEDGER'!$449:$449,'MAR15-LEDGER'!$450:$450,'MAR15-LEDGER'!$451:$451,'MAR15-LEDGER'!$452:$452,'MAR15-LEDGER'!$453:$453,'MAR15-LEDGER'!$454:$454,'MAR15-LEDGER'!$455:$455,'MAR15-LEDGER'!$456:$456,'MAR15-LEDGER'!$457:$457,'MAR15-LEDGER'!$458:$458,'MAR15-LEDGER'!$460:$460</definedName>
    <definedName name="QB_DATA_22" localSheetId="1" hidden="1">'MAR15-LEDGER'!$462:$462,'MAR15-LEDGER'!$464:$464,'MAR15-LEDGER'!$466:$466,'MAR15-LEDGER'!$468:$468,'MAR15-LEDGER'!$470:$470,'MAR15-LEDGER'!$471:$471,'MAR15-LEDGER'!$473:$473,'MAR15-LEDGER'!$475:$475,'MAR15-LEDGER'!$477:$477,'MAR15-LEDGER'!$479:$479,'MAR15-LEDGER'!$481:$481,'MAR15-LEDGER'!$483:$483,'MAR15-LEDGER'!$486:$486,'MAR15-LEDGER'!$487:$487,'MAR15-LEDGER'!$489:$489,'MAR15-LEDGER'!$491:$491</definedName>
    <definedName name="QB_DATA_23" localSheetId="1" hidden="1">'MAR15-LEDGER'!$493:$493,'MAR15-LEDGER'!$495:$495,'MAR15-LEDGER'!$497:$497,'MAR15-LEDGER'!$499:$499,'MAR15-LEDGER'!$501:$501,'MAR15-LEDGER'!$503:$503,'MAR15-LEDGER'!$505:$505,'MAR15-LEDGER'!$507:$507,'MAR15-LEDGER'!$509:$509,'MAR15-LEDGER'!$511:$511,'MAR15-LEDGER'!$514:$514,'MAR15-LEDGER'!$516:$516,'MAR15-LEDGER'!$518:$518,'MAR15-LEDGER'!$519:$519,'MAR15-LEDGER'!$521:$521,'MAR15-LEDGER'!$523:$523</definedName>
    <definedName name="QB_DATA_24" localSheetId="1" hidden="1">'MAR15-LEDGER'!$526:$526,'MAR15-LEDGER'!$528:$528,'MAR15-LEDGER'!$530:$530,'MAR15-LEDGER'!$532:$532,'MAR15-LEDGER'!$534:$534,'MAR15-LEDGER'!$536:$536,'MAR15-LEDGER'!$538:$538</definedName>
    <definedName name="QB_DATA_3" localSheetId="12" hidden="1">'APR14-LEDGER'!$54:$54,'APR14-LEDGER'!$55:$55,'APR14-LEDGER'!$56:$56,'APR14-LEDGER'!$57:$57,'APR14-LEDGER'!$58:$58,'APR14-LEDGER'!$59:$59,'APR14-LEDGER'!$60:$60,'APR14-LEDGER'!$61:$61,'APR14-LEDGER'!$62:$62,'APR14-LEDGER'!$63:$63,'APR14-LEDGER'!$64:$64,'APR14-LEDGER'!$65:$65,'APR14-LEDGER'!$66:$66,'APR14-LEDGER'!$67:$67,'APR14-LEDGER'!$68:$68,'APR14-LEDGER'!$69:$69</definedName>
    <definedName name="QB_DATA_3" localSheetId="8" hidden="1">'AUG14-LEDGER'!$60:$60,'AUG14-LEDGER'!$61:$61,'AUG14-LEDGER'!$63:$63,'AUG14-LEDGER'!$66:$66,'AUG14-LEDGER'!$68:$68,'AUG14-LEDGER'!$70:$70,'AUG14-LEDGER'!$72:$72,'AUG14-LEDGER'!$74:$74,'AUG14-LEDGER'!$76:$76,'AUG14-LEDGER'!$78:$78,'AUG14-LEDGER'!$79:$79,'AUG14-LEDGER'!$80:$80,'AUG14-LEDGER'!$81:$81,'AUG14-LEDGER'!$82:$82,'AUG14-LEDGER'!$83:$83,'AUG14-LEDGER'!$84:$84</definedName>
    <definedName name="QB_DATA_3" localSheetId="4" hidden="1">'DEC14-LEDGER'!$56:$56,'DEC14-LEDGER'!$57:$57,'DEC14-LEDGER'!$58:$58,'DEC14-LEDGER'!$59:$59,'DEC14-LEDGER'!$60:$60,'DEC14-LEDGER'!$61:$61,'DEC14-LEDGER'!$62:$62,'DEC14-LEDGER'!$63:$63,'DEC14-LEDGER'!$64:$64,'DEC14-LEDGER'!$66:$66,'DEC14-LEDGER'!$68:$68,'DEC14-LEDGER'!$70:$70,'DEC14-LEDGER'!$72:$72,'DEC14-LEDGER'!$74:$74,'DEC14-LEDGER'!$76:$76,'DEC14-LEDGER'!$78:$78</definedName>
    <definedName name="QB_DATA_3" localSheetId="2" hidden="1">'FEB15-LEDGER'!$69:$69,'FEB15-LEDGER'!$71:$71,'FEB15-LEDGER'!$74:$74,'FEB15-LEDGER'!$76:$76,'FEB15-LEDGER'!$78:$78,'FEB15-LEDGER'!$80:$80,'FEB15-LEDGER'!$82:$82,'FEB15-LEDGER'!$84:$84,'FEB15-LEDGER'!$86:$86,'FEB15-LEDGER'!$88:$88,'FEB15-LEDGER'!$90:$90,'FEB15-LEDGER'!$92:$92,'FEB15-LEDGER'!$94:$94,'FEB15-LEDGER'!$96:$96,'FEB15-LEDGER'!$97:$97,'FEB15-LEDGER'!$98:$98</definedName>
    <definedName name="QB_DATA_3" localSheetId="3" hidden="1">'JAN15-LEDGER'!$51:$51,'JAN15-LEDGER'!$53:$53,'JAN15-LEDGER'!$54:$54,'JAN15-LEDGER'!$55:$55,'JAN15-LEDGER'!$56:$56,'JAN15-LEDGER'!$57:$57,'JAN15-LEDGER'!$58:$58,'JAN15-LEDGER'!$59:$59,'JAN15-LEDGER'!$60:$60,'JAN15-LEDGER'!$61:$61,'JAN15-LEDGER'!$62:$62,'JAN15-LEDGER'!$63:$63,'JAN15-LEDGER'!$64:$64,'JAN15-LEDGER'!$65:$65,'JAN15-LEDGER'!$66:$66,'JAN15-LEDGER'!$67:$67</definedName>
    <definedName name="QB_DATA_3" localSheetId="9" hidden="1">'JULY14-LEDGER'!$68:$68,'JULY14-LEDGER'!$70:$70,'JULY14-LEDGER'!$71:$71,'JULY14-LEDGER'!$72:$72,'JULY14-LEDGER'!$73:$73,'JULY14-LEDGER'!$75:$75,'JULY14-LEDGER'!$76:$76,'JULY14-LEDGER'!$78:$78,'JULY14-LEDGER'!$79:$79,'JULY14-LEDGER'!$81:$81,'JULY14-LEDGER'!$83:$83,'JULY14-LEDGER'!$84:$84,'JULY14-LEDGER'!$86:$86,'JULY14-LEDGER'!$87:$87,'JULY14-LEDGER'!$88:$88,'JULY14-LEDGER'!$90:$90</definedName>
    <definedName name="QB_DATA_3" localSheetId="10" hidden="1">'JUNE14-LEDGER'!$50:$50,'JUNE14-LEDGER'!$51:$51,'JUNE14-LEDGER'!$52:$52,'JUNE14-LEDGER'!$53:$53,'JUNE14-LEDGER'!$54:$54,'JUNE14-LEDGER'!$55:$55,'JUNE14-LEDGER'!$56:$56,'JUNE14-LEDGER'!$57:$57,'JUNE14-LEDGER'!$58:$58,'JUNE14-LEDGER'!$59:$59,'JUNE14-LEDGER'!$60:$60,'JUNE14-LEDGER'!$61:$61,'JUNE14-LEDGER'!$62:$62,'JUNE14-LEDGER'!$64:$64,'JUNE14-LEDGER'!$66:$66,'JUNE14-LEDGER'!$68:$68</definedName>
    <definedName name="QB_DATA_3" localSheetId="1" hidden="1">'MAR15-LEDGER'!$52:$52,'MAR15-LEDGER'!$53:$53,'MAR15-LEDGER'!$54:$54,'MAR15-LEDGER'!$55:$55,'MAR15-LEDGER'!$56:$56,'MAR15-LEDGER'!$57:$57,'MAR15-LEDGER'!$58:$58,'MAR15-LEDGER'!$59:$59,'MAR15-LEDGER'!$60:$60,'MAR15-LEDGER'!$61:$61,'MAR15-LEDGER'!$62:$62,'MAR15-LEDGER'!$63:$63,'MAR15-LEDGER'!$64:$64,'MAR15-LEDGER'!$65:$65,'MAR15-LEDGER'!$66:$66,'MAR15-LEDGER'!$67:$67</definedName>
    <definedName name="QB_DATA_3" localSheetId="11" hidden="1">'MAY14-LEDGER'!$61:$61,'MAY14-LEDGER'!$64:$64,'MAY14-LEDGER'!$66:$66,'MAY14-LEDGER'!$68:$68,'MAY14-LEDGER'!$70:$70,'MAY14-LEDGER'!$72:$72,'MAY14-LEDGER'!$74:$74,'MAY14-LEDGER'!$76:$76,'MAY14-LEDGER'!$77:$77,'MAY14-LEDGER'!$78:$78,'MAY14-LEDGER'!$79:$79,'MAY14-LEDGER'!$81:$81,'MAY14-LEDGER'!$82:$82,'MAY14-LEDGER'!$84:$84,'MAY14-LEDGER'!$86:$86,'MAY14-LEDGER'!$88:$88</definedName>
    <definedName name="QB_DATA_3" localSheetId="5" hidden="1">'NOV14-LEDGER'!$50:$50,'NOV14-LEDGER'!$51:$51,'NOV14-LEDGER'!$52:$52,'NOV14-LEDGER'!$53:$53,'NOV14-LEDGER'!$54:$54,'NOV14-LEDGER'!$55:$55,'NOV14-LEDGER'!$56:$56,'NOV14-LEDGER'!$57:$57,'NOV14-LEDGER'!$58:$58,'NOV14-LEDGER'!$59:$59,'NOV14-LEDGER'!$61:$61,'NOV14-LEDGER'!$63:$63,'NOV14-LEDGER'!$65:$65,'NOV14-LEDGER'!$66:$66,'NOV14-LEDGER'!$68:$68,'NOV14-LEDGER'!$69:$69</definedName>
    <definedName name="QB_DATA_3" localSheetId="6" hidden="1">'OCT14-LEDGER'!$50:$50,'OCT14-LEDGER'!$51:$51,'OCT14-LEDGER'!$52:$52,'OCT14-LEDGER'!$53:$53,'OCT14-LEDGER'!$54:$54,'OCT14-LEDGER'!$55:$55,'OCT14-LEDGER'!$56:$56,'OCT14-LEDGER'!$57:$57,'OCT14-LEDGER'!$58:$58,'OCT14-LEDGER'!$59:$59,'OCT14-LEDGER'!$60:$60,'OCT14-LEDGER'!$61:$61,'OCT14-LEDGER'!$62:$62,'OCT14-LEDGER'!$64:$64,'OCT14-LEDGER'!$66:$66,'OCT14-LEDGER'!$68:$68</definedName>
    <definedName name="QB_DATA_3" localSheetId="7" hidden="1">'SEPT14-LEDGER'!$50:$50,'SEPT14-LEDGER'!$51:$51,'SEPT14-LEDGER'!$52:$52,'SEPT14-LEDGER'!$53:$53,'SEPT14-LEDGER'!$54:$54,'SEPT14-LEDGER'!$55:$55,'SEPT14-LEDGER'!$56:$56,'SEPT14-LEDGER'!$57:$57,'SEPT14-LEDGER'!$58:$58,'SEPT14-LEDGER'!$59:$59,'SEPT14-LEDGER'!$60:$60,'SEPT14-LEDGER'!$61:$61,'SEPT14-LEDGER'!$62:$62,'SEPT14-LEDGER'!$63:$63,'SEPT14-LEDGER'!$64:$64,'SEPT14-LEDGER'!$65:$65</definedName>
    <definedName name="QB_DATA_4" localSheetId="12" hidden="1">'APR14-LEDGER'!$71:$71,'APR14-LEDGER'!$73:$73,'APR14-LEDGER'!$75:$75,'APR14-LEDGER'!$77:$77,'APR14-LEDGER'!$79:$79,'APR14-LEDGER'!$81:$81,'APR14-LEDGER'!$82:$82,'APR14-LEDGER'!$84:$84,'APR14-LEDGER'!$87:$87,'APR14-LEDGER'!$88:$88,'APR14-LEDGER'!$90:$90,'APR14-LEDGER'!$92:$92,'APR14-LEDGER'!$94:$94,'APR14-LEDGER'!$96:$96,'APR14-LEDGER'!$98:$98,'APR14-LEDGER'!$100:$100</definedName>
    <definedName name="QB_DATA_4" localSheetId="8" hidden="1">'AUG14-LEDGER'!$85:$85,'AUG14-LEDGER'!$87:$87,'AUG14-LEDGER'!$88:$88,'AUG14-LEDGER'!$89:$89,'AUG14-LEDGER'!$90:$90,'AUG14-LEDGER'!$92:$92,'AUG14-LEDGER'!$93:$93,'AUG14-LEDGER'!$95:$95,'AUG14-LEDGER'!$97:$97,'AUG14-LEDGER'!$98:$98,'AUG14-LEDGER'!$99:$99,'AUG14-LEDGER'!$101:$101,'AUG14-LEDGER'!$102:$102,'AUG14-LEDGER'!$103:$103,'AUG14-LEDGER'!$104:$104,'AUG14-LEDGER'!$105:$105</definedName>
    <definedName name="QB_DATA_4" localSheetId="4" hidden="1">'DEC14-LEDGER'!$80:$80,'DEC14-LEDGER'!$82:$82,'DEC14-LEDGER'!$84:$84,'DEC14-LEDGER'!$86:$86,'DEC14-LEDGER'!$88:$88,'DEC14-LEDGER'!$90:$90,'DEC14-LEDGER'!$91:$91,'DEC14-LEDGER'!$93:$93,'DEC14-LEDGER'!$96:$96,'DEC14-LEDGER'!$97:$97,'DEC14-LEDGER'!$99:$99,'DEC14-LEDGER'!$101:$101,'DEC14-LEDGER'!$103:$103,'DEC14-LEDGER'!$105:$105,'DEC14-LEDGER'!$107:$107,'DEC14-LEDGER'!$109:$109</definedName>
    <definedName name="QB_DATA_4" localSheetId="2" hidden="1">'FEB15-LEDGER'!$100:$100,'FEB15-LEDGER'!$102:$102,'FEB15-LEDGER'!$104:$104,'FEB15-LEDGER'!$106:$106,'FEB15-LEDGER'!$108:$108,'FEB15-LEDGER'!$109:$109,'FEB15-LEDGER'!$111:$111,'FEB15-LEDGER'!$112:$112,'FEB15-LEDGER'!$115:$115,'FEB15-LEDGER'!$117:$117,'FEB15-LEDGER'!$119:$119,'FEB15-LEDGER'!$121:$121,'FEB15-LEDGER'!$122:$122,'FEB15-LEDGER'!$124:$124,'FEB15-LEDGER'!$126:$126,'FEB15-LEDGER'!$128:$128</definedName>
    <definedName name="QB_DATA_4" localSheetId="3" hidden="1">'JAN15-LEDGER'!$68:$68,'JAN15-LEDGER'!$70:$70,'JAN15-LEDGER'!$72:$72,'JAN15-LEDGER'!$74:$74,'JAN15-LEDGER'!$76:$76,'JAN15-LEDGER'!$77:$77,'JAN15-LEDGER'!$78:$78,'JAN15-LEDGER'!$80:$80,'JAN15-LEDGER'!$82:$82,'JAN15-LEDGER'!$84:$84,'JAN15-LEDGER'!$86:$86,'JAN15-LEDGER'!$88:$88,'JAN15-LEDGER'!$90:$90,'JAN15-LEDGER'!$92:$92,'JAN15-LEDGER'!$94:$94,'JAN15-LEDGER'!$96:$96</definedName>
    <definedName name="QB_DATA_4" localSheetId="9" hidden="1">'JULY14-LEDGER'!$91:$91,'JULY14-LEDGER'!$93:$93,'JULY14-LEDGER'!$94:$94,'JULY14-LEDGER'!$95:$95,'JULY14-LEDGER'!$96:$96,'JULY14-LEDGER'!$97:$97,'JULY14-LEDGER'!$99:$99,'JULY14-LEDGER'!$103:$103,'JULY14-LEDGER'!$105:$105,'JULY14-LEDGER'!$106:$106,'JULY14-LEDGER'!$108:$108,'JULY14-LEDGER'!$109:$109,'JULY14-LEDGER'!$111:$111,'JULY14-LEDGER'!$113:$113,'JULY14-LEDGER'!$114:$114,'JULY14-LEDGER'!$117:$117</definedName>
    <definedName name="QB_DATA_4" localSheetId="10" hidden="1">'JUNE14-LEDGER'!$70:$70,'JUNE14-LEDGER'!$71:$71,'JUNE14-LEDGER'!$72:$72,'JUNE14-LEDGER'!$73:$73,'JUNE14-LEDGER'!$74:$74,'JUNE14-LEDGER'!$75:$75,'JUNE14-LEDGER'!$76:$76,'JUNE14-LEDGER'!$77:$77,'JUNE14-LEDGER'!$79:$79,'JUNE14-LEDGER'!$81:$81,'JUNE14-LEDGER'!$83:$83,'JUNE14-LEDGER'!$85:$85,'JUNE14-LEDGER'!$87:$87,'JUNE14-LEDGER'!$89:$89,'JUNE14-LEDGER'!$90:$90,'JUNE14-LEDGER'!$92:$92</definedName>
    <definedName name="QB_DATA_4" localSheetId="1" hidden="1">'MAR15-LEDGER'!$68:$68,'MAR15-LEDGER'!$69:$69,'MAR15-LEDGER'!$70:$70,'MAR15-LEDGER'!$71:$71,'MAR15-LEDGER'!$72:$72,'MAR15-LEDGER'!$73:$73,'MAR15-LEDGER'!$74:$74,'MAR15-LEDGER'!$75:$75,'MAR15-LEDGER'!$76:$76,'MAR15-LEDGER'!$77:$77,'MAR15-LEDGER'!$78:$78,'MAR15-LEDGER'!$79:$79,'MAR15-LEDGER'!$80:$80,'MAR15-LEDGER'!$81:$81,'MAR15-LEDGER'!$82:$82,'MAR15-LEDGER'!$83:$83</definedName>
    <definedName name="QB_DATA_4" localSheetId="11" hidden="1">'MAY14-LEDGER'!$89:$89,'MAY14-LEDGER'!$90:$90,'MAY14-LEDGER'!$92:$92,'MAY14-LEDGER'!$93:$93,'MAY14-LEDGER'!$94:$94,'MAY14-LEDGER'!$96:$96,'MAY14-LEDGER'!$97:$97,'MAY14-LEDGER'!$99:$99,'MAY14-LEDGER'!$100:$100,'MAY14-LEDGER'!$102:$102,'MAY14-LEDGER'!$106:$106,'MAY14-LEDGER'!$108:$108,'MAY14-LEDGER'!$109:$109,'MAY14-LEDGER'!$111:$111,'MAY14-LEDGER'!$114:$114,'MAY14-LEDGER'!$115:$115</definedName>
    <definedName name="QB_DATA_4" localSheetId="5" hidden="1">'NOV14-LEDGER'!$70:$70,'NOV14-LEDGER'!$71:$71,'NOV14-LEDGER'!$72:$72,'NOV14-LEDGER'!$73:$73,'NOV14-LEDGER'!$74:$74,'NOV14-LEDGER'!$75:$75,'NOV14-LEDGER'!$77:$77,'NOV14-LEDGER'!$79:$79,'NOV14-LEDGER'!$81:$81,'NOV14-LEDGER'!$83:$83,'NOV14-LEDGER'!$85:$85,'NOV14-LEDGER'!$87:$87,'NOV14-LEDGER'!$88:$88,'NOV14-LEDGER'!$90:$90,'NOV14-LEDGER'!$93:$93,'NOV14-LEDGER'!$94:$94</definedName>
    <definedName name="QB_DATA_4" localSheetId="6" hidden="1">'OCT14-LEDGER'!$69:$69,'OCT14-LEDGER'!$71:$71,'OCT14-LEDGER'!$72:$72,'OCT14-LEDGER'!$73:$73,'OCT14-LEDGER'!$74:$74,'OCT14-LEDGER'!$75:$75,'OCT14-LEDGER'!$77:$77,'OCT14-LEDGER'!$79:$79,'OCT14-LEDGER'!$81:$81,'OCT14-LEDGER'!$83:$83,'OCT14-LEDGER'!$85:$85,'OCT14-LEDGER'!$87:$87,'OCT14-LEDGER'!$88:$88,'OCT14-LEDGER'!$90:$90,'OCT14-LEDGER'!$93:$93,'OCT14-LEDGER'!$95:$95</definedName>
    <definedName name="QB_DATA_4" localSheetId="7" hidden="1">'SEPT14-LEDGER'!$66:$66,'SEPT14-LEDGER'!$67:$67,'SEPT14-LEDGER'!$68:$68,'SEPT14-LEDGER'!$69:$69,'SEPT14-LEDGER'!$70:$70,'SEPT14-LEDGER'!$71:$71,'SEPT14-LEDGER'!$73:$73,'SEPT14-LEDGER'!$75:$75,'SEPT14-LEDGER'!$77:$77,'SEPT14-LEDGER'!$78:$78,'SEPT14-LEDGER'!$79:$79,'SEPT14-LEDGER'!$80:$80,'SEPT14-LEDGER'!$82:$82,'SEPT14-LEDGER'!$83:$83,'SEPT14-LEDGER'!$84:$84,'SEPT14-LEDGER'!$85:$85</definedName>
    <definedName name="QB_DATA_5" localSheetId="12" hidden="1">'APR14-LEDGER'!$101:$101,'APR14-LEDGER'!$102:$102,'APR14-LEDGER'!$103:$103,'APR14-LEDGER'!$104:$104,'APR14-LEDGER'!$105:$105,'APR14-LEDGER'!$106:$106,'APR14-LEDGER'!$107:$107,'APR14-LEDGER'!$108:$108,'APR14-LEDGER'!$109:$109,'APR14-LEDGER'!$110:$110,'APR14-LEDGER'!$111:$111,'APR14-LEDGER'!$112:$112,'APR14-LEDGER'!$113:$113,'APR14-LEDGER'!$114:$114,'APR14-LEDGER'!$115:$115,'APR14-LEDGER'!$116:$116</definedName>
    <definedName name="QB_DATA_5" localSheetId="8" hidden="1">'AUG14-LEDGER'!$107:$107,'AUG14-LEDGER'!$108:$108,'AUG14-LEDGER'!$110:$110,'AUG14-LEDGER'!$111:$111,'AUG14-LEDGER'!$113:$113,'AUG14-LEDGER'!$114:$114,'AUG14-LEDGER'!$116:$116,'AUG14-LEDGER'!$120:$120,'AUG14-LEDGER'!$122:$122,'AUG14-LEDGER'!$123:$123,'AUG14-LEDGER'!$125:$125,'AUG14-LEDGER'!$127:$127,'AUG14-LEDGER'!$129:$129,'AUG14-LEDGER'!$132:$132,'AUG14-LEDGER'!$133:$133,'AUG14-LEDGER'!$135:$135</definedName>
    <definedName name="QB_DATA_5" localSheetId="4" hidden="1">'DEC14-LEDGER'!$111:$111,'DEC14-LEDGER'!$113:$113,'DEC14-LEDGER'!$115:$115,'DEC14-LEDGER'!$117:$117,'DEC14-LEDGER'!$119:$119,'DEC14-LEDGER'!$120:$120,'DEC14-LEDGER'!$121:$121,'DEC14-LEDGER'!$123:$123,'DEC14-LEDGER'!$125:$125,'DEC14-LEDGER'!$126:$126,'DEC14-LEDGER'!$127:$127,'DEC14-LEDGER'!$128:$128,'DEC14-LEDGER'!$129:$129,'DEC14-LEDGER'!$130:$130,'DEC14-LEDGER'!$131:$131,'DEC14-LEDGER'!$132:$132</definedName>
    <definedName name="QB_DATA_5" localSheetId="2" hidden="1">'FEB15-LEDGER'!$131:$131,'FEB15-LEDGER'!$133:$133,'FEB15-LEDGER'!$135:$135,'FEB15-LEDGER'!$137:$137,'FEB15-LEDGER'!$139:$139,'FEB15-LEDGER'!$141:$141,'FEB15-LEDGER'!$143:$143,'FEB15-LEDGER'!$145:$145,'FEB15-LEDGER'!$147:$147,'FEB15-LEDGER'!$149:$149,'FEB15-LEDGER'!$151:$151,'FEB15-LEDGER'!$153:$153,'FEB15-LEDGER'!$155:$155,'FEB15-LEDGER'!$157:$157,'FEB15-LEDGER'!$158:$158,'FEB15-LEDGER'!$160:$160</definedName>
    <definedName name="QB_DATA_5" localSheetId="3" hidden="1">'JAN15-LEDGER'!$98:$98,'JAN15-LEDGER'!$100:$100,'JAN15-LEDGER'!$102:$102,'JAN15-LEDGER'!$104:$104,'JAN15-LEDGER'!$105:$105,'JAN15-LEDGER'!$107:$107,'JAN15-LEDGER'!$110:$110,'JAN15-LEDGER'!$112:$112,'JAN15-LEDGER'!$114:$114,'JAN15-LEDGER'!$116:$116,'JAN15-LEDGER'!$118:$118,'JAN15-LEDGER'!$120:$120,'JAN15-LEDGER'!$122:$122,'JAN15-LEDGER'!$124:$124,'JAN15-LEDGER'!$126:$126,'JAN15-LEDGER'!$128:$128</definedName>
    <definedName name="QB_DATA_5" localSheetId="9" hidden="1">'JULY14-LEDGER'!$118:$118,'JULY14-LEDGER'!$119:$119,'JULY14-LEDGER'!$121:$121,'JULY14-LEDGER'!$122:$122,'JULY14-LEDGER'!$125:$125,'JULY14-LEDGER'!$126:$126,'JULY14-LEDGER'!$128:$128,'JULY14-LEDGER'!$129:$129,'JULY14-LEDGER'!$130:$130,'JULY14-LEDGER'!$131:$131,'JULY14-LEDGER'!$132:$132,'JULY14-LEDGER'!$133:$133,'JULY14-LEDGER'!$134:$134,'JULY14-LEDGER'!$135:$135,'JULY14-LEDGER'!$137:$137,'JULY14-LEDGER'!$138:$138</definedName>
    <definedName name="QB_DATA_5" localSheetId="10" hidden="1">'JUNE14-LEDGER'!$95:$95,'JUNE14-LEDGER'!$96:$96,'JUNE14-LEDGER'!$97:$97,'JUNE14-LEDGER'!$99:$99,'JUNE14-LEDGER'!$101:$101,'JUNE14-LEDGER'!$103:$103,'JUNE14-LEDGER'!$105:$105,'JUNE14-LEDGER'!$107:$107,'JUNE14-LEDGER'!$109:$109,'JUNE14-LEDGER'!$110:$110,'JUNE14-LEDGER'!$111:$111,'JUNE14-LEDGER'!$112:$112,'JUNE14-LEDGER'!$114:$114,'JUNE14-LEDGER'!$115:$115,'JUNE14-LEDGER'!$116:$116,'JUNE14-LEDGER'!$117:$117</definedName>
    <definedName name="QB_DATA_5" localSheetId="1" hidden="1">'MAR15-LEDGER'!$84:$84,'MAR15-LEDGER'!$85:$85,'MAR15-LEDGER'!$86:$86,'MAR15-LEDGER'!$87:$87,'MAR15-LEDGER'!$89:$89,'MAR15-LEDGER'!$91:$91,'MAR15-LEDGER'!$93:$93,'MAR15-LEDGER'!$95:$95,'MAR15-LEDGER'!$96:$96,'MAR15-LEDGER'!$97:$97,'MAR15-LEDGER'!$98:$98,'MAR15-LEDGER'!$99:$99,'MAR15-LEDGER'!$100:$100,'MAR15-LEDGER'!$101:$101,'MAR15-LEDGER'!$102:$102,'MAR15-LEDGER'!$103:$103</definedName>
    <definedName name="QB_DATA_5" localSheetId="11" hidden="1">'MAY14-LEDGER'!$116:$116,'MAY14-LEDGER'!$117:$117,'MAY14-LEDGER'!$118:$118,'MAY14-LEDGER'!$119:$119,'MAY14-LEDGER'!$120:$120,'MAY14-LEDGER'!$121:$121,'MAY14-LEDGER'!$122:$122,'MAY14-LEDGER'!$124:$124,'MAY14-LEDGER'!$125:$125,'MAY14-LEDGER'!$126:$126,'MAY14-LEDGER'!$127:$127,'MAY14-LEDGER'!$128:$128,'MAY14-LEDGER'!$129:$129,'MAY14-LEDGER'!$130:$130,'MAY14-LEDGER'!$131:$131,'MAY14-LEDGER'!$132:$132</definedName>
    <definedName name="QB_DATA_5" localSheetId="5" hidden="1">'NOV14-LEDGER'!$96:$96,'NOV14-LEDGER'!$98:$98,'NOV14-LEDGER'!$100:$100,'NOV14-LEDGER'!$102:$102,'NOV14-LEDGER'!$104:$104,'NOV14-LEDGER'!$105:$105,'NOV14-LEDGER'!$107:$107,'NOV14-LEDGER'!$108:$108,'NOV14-LEDGER'!$109:$109,'NOV14-LEDGER'!$110:$110,'NOV14-LEDGER'!$112:$112,'NOV14-LEDGER'!$113:$113,'NOV14-LEDGER'!$115:$115,'NOV14-LEDGER'!$116:$116,'NOV14-LEDGER'!$117:$117,'NOV14-LEDGER'!$118:$118</definedName>
    <definedName name="QB_DATA_5" localSheetId="6" hidden="1">'OCT14-LEDGER'!$97:$97,'OCT14-LEDGER'!$99:$99,'OCT14-LEDGER'!$101:$101,'OCT14-LEDGER'!$103:$103,'OCT14-LEDGER'!$105:$105,'OCT14-LEDGER'!$106:$106,'OCT14-LEDGER'!$107:$107,'OCT14-LEDGER'!$109:$109,'OCT14-LEDGER'!$111:$111,'OCT14-LEDGER'!$112:$112,'OCT14-LEDGER'!$114:$114,'OCT14-LEDGER'!$116:$116,'OCT14-LEDGER'!$118:$118,'OCT14-LEDGER'!$119:$119,'OCT14-LEDGER'!$121:$121,'OCT14-LEDGER'!$122:$122</definedName>
    <definedName name="QB_DATA_5" localSheetId="7" hidden="1">'SEPT14-LEDGER'!$86:$86,'SEPT14-LEDGER'!$87:$87,'SEPT14-LEDGER'!$88:$88,'SEPT14-LEDGER'!$89:$89,'SEPT14-LEDGER'!$90:$90,'SEPT14-LEDGER'!$91:$91,'SEPT14-LEDGER'!$92:$92,'SEPT14-LEDGER'!$93:$93,'SEPT14-LEDGER'!$95:$95,'SEPT14-LEDGER'!$97:$97,'SEPT14-LEDGER'!$99:$99,'SEPT14-LEDGER'!$101:$101,'SEPT14-LEDGER'!$103:$103,'SEPT14-LEDGER'!$105:$105,'SEPT14-LEDGER'!$106:$106,'SEPT14-LEDGER'!$108:$108</definedName>
    <definedName name="QB_DATA_6" localSheetId="12" hidden="1">'APR14-LEDGER'!$117:$117,'APR14-LEDGER'!$118:$118,'APR14-LEDGER'!$120:$120,'APR14-LEDGER'!$121:$121,'APR14-LEDGER'!$122:$122,'APR14-LEDGER'!$123:$123,'APR14-LEDGER'!$124:$124,'APR14-LEDGER'!$125:$125,'APR14-LEDGER'!$126:$126,'APR14-LEDGER'!$127:$127,'APR14-LEDGER'!$128:$128,'APR14-LEDGER'!$129:$129,'APR14-LEDGER'!$130:$130,'APR14-LEDGER'!$131:$131,'APR14-LEDGER'!$132:$132,'APR14-LEDGER'!$133:$133</definedName>
    <definedName name="QB_DATA_6" localSheetId="8" hidden="1">'AUG14-LEDGER'!$136:$136,'AUG14-LEDGER'!$139:$139,'AUG14-LEDGER'!$140:$140,'AUG14-LEDGER'!$141:$141,'AUG14-LEDGER'!$142:$142,'AUG14-LEDGER'!$143:$143,'AUG14-LEDGER'!$144:$144,'AUG14-LEDGER'!$146:$146,'AUG14-LEDGER'!$147:$147,'AUG14-LEDGER'!$148:$148,'AUG14-LEDGER'!$149:$149,'AUG14-LEDGER'!$150:$150,'AUG14-LEDGER'!$151:$151,'AUG14-LEDGER'!$152:$152,'AUG14-LEDGER'!$153:$153,'AUG14-LEDGER'!$155:$155</definedName>
    <definedName name="QB_DATA_6" localSheetId="4" hidden="1">'DEC14-LEDGER'!$133:$133,'DEC14-LEDGER'!$134:$134,'DEC14-LEDGER'!$135:$135,'DEC14-LEDGER'!$136:$136,'DEC14-LEDGER'!$137:$137,'DEC14-LEDGER'!$138:$138,'DEC14-LEDGER'!$140:$140,'DEC14-LEDGER'!$142:$142,'DEC14-LEDGER'!$143:$143,'DEC14-LEDGER'!$145:$145,'DEC14-LEDGER'!$146:$146,'DEC14-LEDGER'!$148:$148,'DEC14-LEDGER'!$149:$149,'DEC14-LEDGER'!$152:$152,'DEC14-LEDGER'!$153:$153,'DEC14-LEDGER'!$154:$154</definedName>
    <definedName name="QB_DATA_6" localSheetId="2" hidden="1">'FEB15-LEDGER'!$162:$162,'FEB15-LEDGER'!$164:$164,'FEB15-LEDGER'!$166:$166,'FEB15-LEDGER'!$168:$168,'FEB15-LEDGER'!$169:$169,'FEB15-LEDGER'!$171:$171,'FEB15-LEDGER'!$172:$172,'FEB15-LEDGER'!$174:$174,'FEB15-LEDGER'!$176:$176,'FEB15-LEDGER'!$178:$178,'FEB15-LEDGER'!$179:$179,'FEB15-LEDGER'!$182:$182,'FEB15-LEDGER'!$184:$184,'FEB15-LEDGER'!$187:$187,'FEB15-LEDGER'!$188:$188,'FEB15-LEDGER'!$189:$189</definedName>
    <definedName name="QB_DATA_6" localSheetId="3" hidden="1">'JAN15-LEDGER'!$130:$130,'JAN15-LEDGER'!$132:$132,'JAN15-LEDGER'!$133:$133,'JAN15-LEDGER'!$134:$134,'JAN15-LEDGER'!$136:$136,'JAN15-LEDGER'!$138:$138,'JAN15-LEDGER'!$140:$140,'JAN15-LEDGER'!$142:$142,'JAN15-LEDGER'!$144:$144,'JAN15-LEDGER'!$145:$145,'JAN15-LEDGER'!$147:$147,'JAN15-LEDGER'!$150:$150,'JAN15-LEDGER'!$152:$152,'JAN15-LEDGER'!$153:$153,'JAN15-LEDGER'!$155:$155,'JAN15-LEDGER'!$157:$157</definedName>
    <definedName name="QB_DATA_6" localSheetId="9" hidden="1">'JULY14-LEDGER'!$139:$139,'JULY14-LEDGER'!$140:$140,'JULY14-LEDGER'!$141:$141,'JULY14-LEDGER'!$142:$142,'JULY14-LEDGER'!$144:$144,'JULY14-LEDGER'!$145:$145,'JULY14-LEDGER'!$147:$147,'JULY14-LEDGER'!$148:$148,'JULY14-LEDGER'!$149:$149,'JULY14-LEDGER'!$150:$150</definedName>
    <definedName name="QB_DATA_6" localSheetId="10" hidden="1">'JUNE14-LEDGER'!$119:$119,'JUNE14-LEDGER'!$121:$121,'JUNE14-LEDGER'!$123:$123,'JUNE14-LEDGER'!$124:$124,'JUNE14-LEDGER'!$125:$125,'JUNE14-LEDGER'!$126:$126,'JUNE14-LEDGER'!$127:$127,'JUNE14-LEDGER'!$128:$128,'JUNE14-LEDGER'!$129:$129,'JUNE14-LEDGER'!$131:$131,'JUNE14-LEDGER'!$132:$132,'JUNE14-LEDGER'!$133:$133,'JUNE14-LEDGER'!$135:$135,'JUNE14-LEDGER'!$136:$136,'JUNE14-LEDGER'!$138:$138,'JUNE14-LEDGER'!$139:$139</definedName>
    <definedName name="QB_DATA_6" localSheetId="1" hidden="1">'MAR15-LEDGER'!$104:$104,'MAR15-LEDGER'!$105:$105,'MAR15-LEDGER'!$106:$106,'MAR15-LEDGER'!$107:$107,'MAR15-LEDGER'!$108:$108,'MAR15-LEDGER'!$109:$109,'MAR15-LEDGER'!$110:$110,'MAR15-LEDGER'!$111:$111,'MAR15-LEDGER'!$112:$112,'MAR15-LEDGER'!$114:$114,'MAR15-LEDGER'!$116:$116,'MAR15-LEDGER'!$118:$118,'MAR15-LEDGER'!$120:$120,'MAR15-LEDGER'!$122:$122,'MAR15-LEDGER'!$124:$124,'MAR15-LEDGER'!$126:$126</definedName>
    <definedName name="QB_DATA_6" localSheetId="11" hidden="1">'MAY14-LEDGER'!$134:$134,'MAY14-LEDGER'!$135:$135,'MAY14-LEDGER'!$136:$136,'MAY14-LEDGER'!$137:$137,'MAY14-LEDGER'!$138:$138,'MAY14-LEDGER'!$139:$139,'MAY14-LEDGER'!$140:$140,'MAY14-LEDGER'!$142:$142,'MAY14-LEDGER'!$143:$143,'MAY14-LEDGER'!$144:$144,'MAY14-LEDGER'!$145:$145</definedName>
    <definedName name="QB_DATA_6" localSheetId="5" hidden="1">'NOV14-LEDGER'!$120:$120,'NOV14-LEDGER'!$122:$122,'NOV14-LEDGER'!$124:$124,'NOV14-LEDGER'!$125:$125,'NOV14-LEDGER'!$126:$126,'NOV14-LEDGER'!$127:$127,'NOV14-LEDGER'!$128:$128,'NOV14-LEDGER'!$129:$129,'NOV14-LEDGER'!$130:$130,'NOV14-LEDGER'!$131:$131,'NOV14-LEDGER'!$132:$132,'NOV14-LEDGER'!$133:$133,'NOV14-LEDGER'!$134:$134,'NOV14-LEDGER'!$135:$135,'NOV14-LEDGER'!$136:$136,'NOV14-LEDGER'!$137:$137</definedName>
    <definedName name="QB_DATA_6" localSheetId="6" hidden="1">'OCT14-LEDGER'!$124:$124,'OCT14-LEDGER'!$125:$125,'OCT14-LEDGER'!$127:$127,'OCT14-LEDGER'!$128:$128,'OCT14-LEDGER'!$130:$130,'OCT14-LEDGER'!$134:$134,'OCT14-LEDGER'!$136:$136,'OCT14-LEDGER'!$137:$137,'OCT14-LEDGER'!$139:$139,'OCT14-LEDGER'!$140:$140,'OCT14-LEDGER'!$142:$142,'OCT14-LEDGER'!$144:$144,'OCT14-LEDGER'!$147:$147,'OCT14-LEDGER'!$148:$148,'OCT14-LEDGER'!$151:$151,'OCT14-LEDGER'!$152:$152</definedName>
    <definedName name="QB_DATA_6" localSheetId="7" hidden="1">'SEPT14-LEDGER'!$111:$111,'SEPT14-LEDGER'!$113:$113,'SEPT14-LEDGER'!$115:$115,'SEPT14-LEDGER'!$117:$117,'SEPT14-LEDGER'!$119:$119,'SEPT14-LEDGER'!$121:$121,'SEPT14-LEDGER'!$123:$123,'SEPT14-LEDGER'!$124:$124,'SEPT14-LEDGER'!$125:$125,'SEPT14-LEDGER'!$126:$126,'SEPT14-LEDGER'!$127:$127,'SEPT14-LEDGER'!$129:$129,'SEPT14-LEDGER'!$130:$130,'SEPT14-LEDGER'!$131:$131,'SEPT14-LEDGER'!$133:$133,'SEPT14-LEDGER'!$134:$134</definedName>
    <definedName name="QB_DATA_7" localSheetId="12" hidden="1">'APR14-LEDGER'!$134:$134,'APR14-LEDGER'!$135:$135,'APR14-LEDGER'!$137:$137,'APR14-LEDGER'!$138:$138,'APR14-LEDGER'!$140:$140,'APR14-LEDGER'!$141:$141,'APR14-LEDGER'!$143:$143,'APR14-LEDGER'!$144:$144,'APR14-LEDGER'!$145:$145,'APR14-LEDGER'!$146:$146,'APR14-LEDGER'!$147:$147,'APR14-LEDGER'!$149:$149,'APR14-LEDGER'!$150:$150,'APR14-LEDGER'!$152:$152,'APR14-LEDGER'!$153:$153,'APR14-LEDGER'!$155:$155</definedName>
    <definedName name="QB_DATA_7" localSheetId="8" hidden="1">'AUG14-LEDGER'!$156:$156,'AUG14-LEDGER'!$157:$157,'AUG14-LEDGER'!$158:$158,'AUG14-LEDGER'!$159:$159,'AUG14-LEDGER'!$160:$160,'AUG14-LEDGER'!$162:$162,'AUG14-LEDGER'!$163:$163,'AUG14-LEDGER'!$165:$165,'AUG14-LEDGER'!$167:$167</definedName>
    <definedName name="QB_DATA_7" localSheetId="4" hidden="1">'DEC14-LEDGER'!$155:$155,'DEC14-LEDGER'!$156:$156,'DEC14-LEDGER'!$157:$157,'DEC14-LEDGER'!$158:$158,'DEC14-LEDGER'!$159:$159,'DEC14-LEDGER'!$160:$160,'DEC14-LEDGER'!$161:$161,'DEC14-LEDGER'!$162:$162,'DEC14-LEDGER'!$163:$163,'DEC14-LEDGER'!$165:$165,'DEC14-LEDGER'!$167:$167,'DEC14-LEDGER'!$169:$169,'DEC14-LEDGER'!$170:$170,'DEC14-LEDGER'!$172:$172,'DEC14-LEDGER'!$174:$174,'DEC14-LEDGER'!$176:$176</definedName>
    <definedName name="QB_DATA_7" localSheetId="2" hidden="1">'FEB15-LEDGER'!$191:$191,'FEB15-LEDGER'!$192:$192,'FEB15-LEDGER'!$194:$194,'FEB15-LEDGER'!$196:$196,'FEB15-LEDGER'!$198:$198,'FEB15-LEDGER'!$200:$200,'FEB15-LEDGER'!$201:$201,'FEB15-LEDGER'!$203:$203,'FEB15-LEDGER'!$204:$204,'FEB15-LEDGER'!$206:$206,'FEB15-LEDGER'!$208:$208,'FEB15-LEDGER'!$209:$209,'FEB15-LEDGER'!$211:$211,'FEB15-LEDGER'!$213:$213,'FEB15-LEDGER'!$215:$215,'FEB15-LEDGER'!$218:$218</definedName>
    <definedName name="QB_DATA_7" localSheetId="3" hidden="1">'JAN15-LEDGER'!$158:$158,'JAN15-LEDGER'!$160:$160,'JAN15-LEDGER'!$162:$162,'JAN15-LEDGER'!$164:$164,'JAN15-LEDGER'!$167:$167,'JAN15-LEDGER'!$169:$169,'JAN15-LEDGER'!$171:$171,'JAN15-LEDGER'!$173:$173,'JAN15-LEDGER'!$175:$175,'JAN15-LEDGER'!$177:$177,'JAN15-LEDGER'!$179:$179,'JAN15-LEDGER'!$180:$180,'JAN15-LEDGER'!$181:$181,'JAN15-LEDGER'!$182:$182,'JAN15-LEDGER'!$183:$183,'JAN15-LEDGER'!$184:$184</definedName>
    <definedName name="QB_DATA_7" localSheetId="10" hidden="1">'JUNE14-LEDGER'!$140:$140,'JUNE14-LEDGER'!$142:$142,'JUNE14-LEDGER'!$146:$146,'JUNE14-LEDGER'!$148:$148,'JUNE14-LEDGER'!$149:$149,'JUNE14-LEDGER'!$151:$151,'JUNE14-LEDGER'!$153:$153,'JUNE14-LEDGER'!$154:$154,'JUNE14-LEDGER'!$155:$155,'JUNE14-LEDGER'!$156:$156,'JUNE14-LEDGER'!$157:$157,'JUNE14-LEDGER'!$158:$158,'JUNE14-LEDGER'!$159:$159,'JUNE14-LEDGER'!$160:$160,'JUNE14-LEDGER'!$161:$161,'JUNE14-LEDGER'!$162:$162</definedName>
    <definedName name="QB_DATA_7" localSheetId="1" hidden="1">'MAR15-LEDGER'!$128:$128,'MAR15-LEDGER'!$130:$130,'MAR15-LEDGER'!$132:$132,'MAR15-LEDGER'!$134:$134,'MAR15-LEDGER'!$136:$136,'MAR15-LEDGER'!$138:$138,'MAR15-LEDGER'!$139:$139,'MAR15-LEDGER'!$141:$141,'MAR15-LEDGER'!$144:$144,'MAR15-LEDGER'!$145:$145,'MAR15-LEDGER'!$147:$147,'MAR15-LEDGER'!$149:$149,'MAR15-LEDGER'!$151:$151,'MAR15-LEDGER'!$153:$153,'MAR15-LEDGER'!$155:$155,'MAR15-LEDGER'!$157:$157</definedName>
    <definedName name="QB_DATA_7" localSheetId="5" hidden="1">'NOV14-LEDGER'!$139:$139,'NOV14-LEDGER'!$141:$141,'NOV14-LEDGER'!$142:$142,'NOV14-LEDGER'!$144:$144,'NOV14-LEDGER'!$145:$145,'NOV14-LEDGER'!$147:$147,'NOV14-LEDGER'!$148:$148,'NOV14-LEDGER'!$150:$150,'NOV14-LEDGER'!$152:$152,'NOV14-LEDGER'!$153:$153,'NOV14-LEDGER'!$157:$157,'NOV14-LEDGER'!$159:$159,'NOV14-LEDGER'!$160:$160,'NOV14-LEDGER'!$162:$162,'NOV14-LEDGER'!$164:$164,'NOV14-LEDGER'!$166:$166</definedName>
    <definedName name="QB_DATA_7" localSheetId="6" hidden="1">'OCT14-LEDGER'!$154:$154,'OCT14-LEDGER'!$155:$155,'OCT14-LEDGER'!$156:$156,'OCT14-LEDGER'!$159:$159,'OCT14-LEDGER'!$160:$160,'OCT14-LEDGER'!$161:$161,'OCT14-LEDGER'!$162:$162,'OCT14-LEDGER'!$163:$163,'OCT14-LEDGER'!$164:$164,'OCT14-LEDGER'!$165:$165,'OCT14-LEDGER'!$166:$166,'OCT14-LEDGER'!$167:$167,'OCT14-LEDGER'!$168:$168,'OCT14-LEDGER'!$169:$169,'OCT14-LEDGER'!$170:$170,'OCT14-LEDGER'!$171:$171</definedName>
    <definedName name="QB_DATA_7" localSheetId="7" hidden="1">'SEPT14-LEDGER'!$135:$135,'SEPT14-LEDGER'!$137:$137,'SEPT14-LEDGER'!$138:$138,'SEPT14-LEDGER'!$140:$140,'SEPT14-LEDGER'!$141:$141,'SEPT14-LEDGER'!$143:$143,'SEPT14-LEDGER'!$144:$144,'SEPT14-LEDGER'!$145:$145,'SEPT14-LEDGER'!$147:$147,'SEPT14-LEDGER'!$148:$148,'SEPT14-LEDGER'!$150:$150,'SEPT14-LEDGER'!$151:$151,'SEPT14-LEDGER'!$153:$153,'SEPT14-LEDGER'!$154:$154,'SEPT14-LEDGER'!$156:$156,'SEPT14-LEDGER'!$160:$160</definedName>
    <definedName name="QB_DATA_8" localSheetId="12" hidden="1">'APR14-LEDGER'!$156:$156,'APR14-LEDGER'!$157:$157,'APR14-LEDGER'!$159:$159,'APR14-LEDGER'!$160:$160,'APR14-LEDGER'!$164:$164,'APR14-LEDGER'!$165:$165,'APR14-LEDGER'!$167:$167,'APR14-LEDGER'!$168:$168,'APR14-LEDGER'!$169:$169,'APR14-LEDGER'!$171:$171,'APR14-LEDGER'!$172:$172,'APR14-LEDGER'!$173:$173,'APR14-LEDGER'!$176:$176,'APR14-LEDGER'!$177:$177,'APR14-LEDGER'!$178:$178,'APR14-LEDGER'!$179:$179</definedName>
    <definedName name="QB_DATA_8" localSheetId="4" hidden="1">'DEC14-LEDGER'!$179:$179,'DEC14-LEDGER'!$181:$181,'DEC14-LEDGER'!$183:$183,'DEC14-LEDGER'!$185:$185,'DEC14-LEDGER'!$187:$187,'DEC14-LEDGER'!$189:$189,'DEC14-LEDGER'!$191:$191,'DEC14-LEDGER'!$193:$193,'DEC14-LEDGER'!$195:$195,'DEC14-LEDGER'!$197:$197,'DEC14-LEDGER'!$199:$199,'DEC14-LEDGER'!$201:$201,'DEC14-LEDGER'!$203:$203,'DEC14-LEDGER'!$205:$205,'DEC14-LEDGER'!$206:$206,'DEC14-LEDGER'!$207:$207</definedName>
    <definedName name="QB_DATA_8" localSheetId="2" hidden="1">'FEB15-LEDGER'!$219:$219,'FEB15-LEDGER'!$221:$221,'FEB15-LEDGER'!$223:$223,'FEB15-LEDGER'!$225:$225,'FEB15-LEDGER'!$228:$228,'FEB15-LEDGER'!$229:$229,'FEB15-LEDGER'!$231:$231,'FEB15-LEDGER'!$233:$233,'FEB15-LEDGER'!$235:$235,'FEB15-LEDGER'!$237:$237,'FEB15-LEDGER'!$239:$239,'FEB15-LEDGER'!$240:$240,'FEB15-LEDGER'!$243:$243,'FEB15-LEDGER'!$244:$244,'FEB15-LEDGER'!$245:$245,'FEB15-LEDGER'!$247:$247</definedName>
    <definedName name="QB_DATA_8" localSheetId="3" hidden="1">'JAN15-LEDGER'!$185:$185,'JAN15-LEDGER'!$186:$186,'JAN15-LEDGER'!$187:$187,'JAN15-LEDGER'!$188:$188,'JAN15-LEDGER'!$189:$189,'JAN15-LEDGER'!$190:$190,'JAN15-LEDGER'!$191:$191,'JAN15-LEDGER'!$192:$192,'JAN15-LEDGER'!$193:$193,'JAN15-LEDGER'!$195:$195,'JAN15-LEDGER'!$197:$197,'JAN15-LEDGER'!$199:$199,'JAN15-LEDGER'!$201:$201,'JAN15-LEDGER'!$203:$203,'JAN15-LEDGER'!$205:$205,'JAN15-LEDGER'!$207:$207</definedName>
    <definedName name="QB_DATA_8" localSheetId="10" hidden="1">'JUNE14-LEDGER'!$163:$163,'JUNE14-LEDGER'!$164:$164,'JUNE14-LEDGER'!$165:$165,'JUNE14-LEDGER'!$166:$166,'JUNE14-LEDGER'!$169:$169,'JUNE14-LEDGER'!$170:$170,'JUNE14-LEDGER'!$171:$171,'JUNE14-LEDGER'!$173:$173,'JUNE14-LEDGER'!$176:$176,'JUNE14-LEDGER'!$177:$177,'JUNE14-LEDGER'!$178:$178,'JUNE14-LEDGER'!$179:$179,'JUNE14-LEDGER'!$181:$181,'JUNE14-LEDGER'!$182:$182,'JUNE14-LEDGER'!$183:$183,'JUNE14-LEDGER'!$184:$184</definedName>
    <definedName name="QB_DATA_8" localSheetId="1" hidden="1">'MAR15-LEDGER'!$159:$159,'MAR15-LEDGER'!$161:$161,'MAR15-LEDGER'!$163:$163,'MAR15-LEDGER'!$165:$165,'MAR15-LEDGER'!$167:$167,'MAR15-LEDGER'!$168:$168,'MAR15-LEDGER'!$169:$169,'MAR15-LEDGER'!$171:$171,'MAR15-LEDGER'!$173:$173,'MAR15-LEDGER'!$174:$174,'MAR15-LEDGER'!$175:$175,'MAR15-LEDGER'!$176:$176,'MAR15-LEDGER'!$177:$177,'MAR15-LEDGER'!$178:$178,'MAR15-LEDGER'!$179:$179,'MAR15-LEDGER'!$180:$180</definedName>
    <definedName name="QB_DATA_8" localSheetId="5" hidden="1">'NOV14-LEDGER'!$169:$169,'NOV14-LEDGER'!$170:$170,'NOV14-LEDGER'!$173:$173,'NOV14-LEDGER'!$174:$174,'NOV14-LEDGER'!$176:$176,'NOV14-LEDGER'!$177:$177,'NOV14-LEDGER'!$180:$180,'NOV14-LEDGER'!$181:$181,'NOV14-LEDGER'!$182:$182,'NOV14-LEDGER'!$183:$183,'NOV14-LEDGER'!$184:$184,'NOV14-LEDGER'!$185:$185,'NOV14-LEDGER'!$187:$187,'NOV14-LEDGER'!$188:$188,'NOV14-LEDGER'!$189:$189,'NOV14-LEDGER'!$190:$190</definedName>
    <definedName name="QB_DATA_8" localSheetId="6" hidden="1">'OCT14-LEDGER'!$172:$172,'OCT14-LEDGER'!$173:$173,'OCT14-LEDGER'!$174:$174,'OCT14-LEDGER'!$175:$175,'OCT14-LEDGER'!$176:$176,'OCT14-LEDGER'!$177:$177,'OCT14-LEDGER'!$178:$178,'OCT14-LEDGER'!$179:$179,'OCT14-LEDGER'!$180:$180,'OCT14-LEDGER'!$182:$182,'OCT14-LEDGER'!$183:$183,'OCT14-LEDGER'!$184:$184,'OCT14-LEDGER'!$185:$185,'OCT14-LEDGER'!$186:$186,'OCT14-LEDGER'!$187:$187,'OCT14-LEDGER'!$188:$188</definedName>
    <definedName name="QB_DATA_8" localSheetId="7" hidden="1">'SEPT14-LEDGER'!$161:$161,'SEPT14-LEDGER'!$163:$163,'SEPT14-LEDGER'!$164:$164,'SEPT14-LEDGER'!$166:$166,'SEPT14-LEDGER'!$168:$168,'SEPT14-LEDGER'!$170:$170,'SEPT14-LEDGER'!$173:$173,'SEPT14-LEDGER'!$174:$174,'SEPT14-LEDGER'!$175:$175,'SEPT14-LEDGER'!$178:$178,'SEPT14-LEDGER'!$179:$179,'SEPT14-LEDGER'!$181:$181,'SEPT14-LEDGER'!$182:$182,'SEPT14-LEDGER'!$183:$183,'SEPT14-LEDGER'!$184:$184,'SEPT14-LEDGER'!$187:$187</definedName>
    <definedName name="QB_DATA_9" localSheetId="12" hidden="1">'APR14-LEDGER'!$180:$180,'APR14-LEDGER'!$181:$181,'APR14-LEDGER'!$182:$182,'APR14-LEDGER'!$184:$184,'APR14-LEDGER'!$185:$185,'APR14-LEDGER'!$186:$186,'APR14-LEDGER'!$187:$187,'APR14-LEDGER'!$188:$188,'APR14-LEDGER'!$189:$189,'APR14-LEDGER'!$190:$190,'APR14-LEDGER'!$191:$191,'APR14-LEDGER'!$193:$193,'APR14-LEDGER'!$194:$194,'APR14-LEDGER'!$195:$195,'APR14-LEDGER'!$196:$196,'APR14-LEDGER'!$197:$197</definedName>
    <definedName name="QB_DATA_9" localSheetId="4" hidden="1">'DEC14-LEDGER'!$209:$209,'DEC14-LEDGER'!$210:$210,'DEC14-LEDGER'!$212:$212,'DEC14-LEDGER'!$214:$214,'DEC14-LEDGER'!$216:$216,'DEC14-LEDGER'!$218:$218,'DEC14-LEDGER'!$219:$219,'DEC14-LEDGER'!$221:$221,'DEC14-LEDGER'!$222:$222,'DEC14-LEDGER'!$224:$224,'DEC14-LEDGER'!$225:$225,'DEC14-LEDGER'!$227:$227,'DEC14-LEDGER'!$228:$228,'DEC14-LEDGER'!$230:$230,'DEC14-LEDGER'!$233:$233,'DEC14-LEDGER'!$235:$235</definedName>
    <definedName name="QB_DATA_9" localSheetId="2" hidden="1">'FEB15-LEDGER'!$248:$248,'FEB15-LEDGER'!$249:$249,'FEB15-LEDGER'!$250:$250,'FEB15-LEDGER'!$251:$251,'FEB15-LEDGER'!$252:$252,'FEB15-LEDGER'!$253:$253,'FEB15-LEDGER'!$254:$254,'FEB15-LEDGER'!$256:$256,'FEB15-LEDGER'!$257:$257,'FEB15-LEDGER'!$259:$259,'FEB15-LEDGER'!$262:$262,'FEB15-LEDGER'!$263:$263,'FEB15-LEDGER'!$264:$264,'FEB15-LEDGER'!$266:$266,'FEB15-LEDGER'!$268:$268,'FEB15-LEDGER'!$270:$270</definedName>
    <definedName name="QB_DATA_9" localSheetId="3" hidden="1">'JAN15-LEDGER'!$208:$208,'JAN15-LEDGER'!$209:$209,'JAN15-LEDGER'!$210:$210,'JAN15-LEDGER'!$211:$211,'JAN15-LEDGER'!$212:$212,'JAN15-LEDGER'!$213:$213,'JAN15-LEDGER'!$214:$214,'JAN15-LEDGER'!$216:$216,'JAN15-LEDGER'!$218:$218,'JAN15-LEDGER'!$220:$220,'JAN15-LEDGER'!$222:$222,'JAN15-LEDGER'!$224:$224,'JAN15-LEDGER'!$225:$225,'JAN15-LEDGER'!$227:$227,'JAN15-LEDGER'!$228:$228,'JAN15-LEDGER'!$230:$230</definedName>
    <definedName name="QB_DATA_9" localSheetId="10" hidden="1">'JUNE14-LEDGER'!$185:$185,'JUNE14-LEDGER'!$186:$186,'JUNE14-LEDGER'!$187:$187,'JUNE14-LEDGER'!$188:$188,'JUNE14-LEDGER'!$189:$189,'JUNE14-LEDGER'!$190:$190,'JUNE14-LEDGER'!$192:$192,'JUNE14-LEDGER'!$193:$193,'JUNE14-LEDGER'!$194:$194,'JUNE14-LEDGER'!$195:$195,'JUNE14-LEDGER'!$196:$196,'JUNE14-LEDGER'!$197:$197,'JUNE14-LEDGER'!$198:$198,'JUNE14-LEDGER'!$199:$199,'JUNE14-LEDGER'!$200:$200,'JUNE14-LEDGER'!$201:$201</definedName>
    <definedName name="QB_DATA_9" localSheetId="1" hidden="1">'MAR15-LEDGER'!$181:$181,'MAR15-LEDGER'!$182:$182,'MAR15-LEDGER'!$183:$183,'MAR15-LEDGER'!$184:$184,'MAR15-LEDGER'!$185:$185,'MAR15-LEDGER'!$186:$186,'MAR15-LEDGER'!$187:$187,'MAR15-LEDGER'!$188:$188,'MAR15-LEDGER'!$189:$189,'MAR15-LEDGER'!$191:$191,'MAR15-LEDGER'!$193:$193,'MAR15-LEDGER'!$195:$195,'MAR15-LEDGER'!$196:$196,'MAR15-LEDGER'!$198:$198,'MAR15-LEDGER'!$199:$199,'MAR15-LEDGER'!$202:$202</definedName>
    <definedName name="QB_DATA_9" localSheetId="5" hidden="1">'NOV14-LEDGER'!$191:$191,'NOV14-LEDGER'!$192:$192,'NOV14-LEDGER'!$193:$193,'NOV14-LEDGER'!$195:$195,'NOV14-LEDGER'!$196:$196,'NOV14-LEDGER'!$197:$197,'NOV14-LEDGER'!$198:$198,'NOV14-LEDGER'!$199:$199,'NOV14-LEDGER'!$200:$200,'NOV14-LEDGER'!$201:$201,'NOV14-LEDGER'!$202:$202,'NOV14-LEDGER'!$203:$203,'NOV14-LEDGER'!$204:$204,'NOV14-LEDGER'!$205:$205,'NOV14-LEDGER'!$206:$206,'NOV14-LEDGER'!$207:$207</definedName>
    <definedName name="QB_DATA_9" localSheetId="6" hidden="1">'OCT14-LEDGER'!$189:$189,'OCT14-LEDGER'!$190:$190,'OCT14-LEDGER'!$191:$191,'OCT14-LEDGER'!$192:$192,'OCT14-LEDGER'!$194:$194,'OCT14-LEDGER'!$195:$195,'OCT14-LEDGER'!$196:$196,'OCT14-LEDGER'!$197:$197,'OCT14-LEDGER'!$198:$198,'OCT14-LEDGER'!$199:$199,'OCT14-LEDGER'!$200:$200,'OCT14-LEDGER'!$201:$201,'OCT14-LEDGER'!$202:$202,'OCT14-LEDGER'!$203:$203,'OCT14-LEDGER'!$204:$204,'OCT14-LEDGER'!$205:$205</definedName>
    <definedName name="QB_DATA_9" localSheetId="7" hidden="1">'SEPT14-LEDGER'!$188:$188,'SEPT14-LEDGER'!$189:$189,'SEPT14-LEDGER'!$190:$190,'SEPT14-LEDGER'!$191:$191,'SEPT14-LEDGER'!$192:$192,'SEPT14-LEDGER'!$193:$193,'SEPT14-LEDGER'!$194:$194,'SEPT14-LEDGER'!$195:$195,'SEPT14-LEDGER'!$196:$196,'SEPT14-LEDGER'!$197:$197,'SEPT14-LEDGER'!$198:$198,'SEPT14-LEDGER'!$199:$199,'SEPT14-LEDGER'!$200:$200,'SEPT14-LEDGER'!$201:$201,'SEPT14-LEDGER'!$202:$202,'SEPT14-LEDGER'!$203:$203</definedName>
    <definedName name="QB_FORMULA_0" localSheetId="12" hidden="1">'APR14-LEDGER'!$S$3,'APR14-LEDGER'!$S$4,'APR14-LEDGER'!$S$5,'APR14-LEDGER'!$S$6,'APR14-LEDGER'!$S$7,'APR14-LEDGER'!$S$8,'APR14-LEDGER'!$S$9,'APR14-LEDGER'!$S$10,'APR14-LEDGER'!$S$11,'APR14-LEDGER'!$S$12,'APR14-LEDGER'!$S$13,'APR14-LEDGER'!$S$14,'APR14-LEDGER'!$S$15,'APR14-LEDGER'!$S$16,'APR14-LEDGER'!$S$17,'APR14-LEDGER'!$S$18</definedName>
    <definedName name="QB_FORMULA_0" localSheetId="8" hidden="1">'AUG14-LEDGER'!$S$3,'AUG14-LEDGER'!$S$4,'AUG14-LEDGER'!$S$5,'AUG14-LEDGER'!$S$6,'AUG14-LEDGER'!$S$7,'AUG14-LEDGER'!$S$8,'AUG14-LEDGER'!$S$9,'AUG14-LEDGER'!$S$10,'AUG14-LEDGER'!$S$11,'AUG14-LEDGER'!$S$12,'AUG14-LEDGER'!$S$13,'AUG14-LEDGER'!$S$14,'AUG14-LEDGER'!$S$15,'AUG14-LEDGER'!$S$16,'AUG14-LEDGER'!$S$17,'AUG14-LEDGER'!$S$18</definedName>
    <definedName name="QB_FORMULA_0" localSheetId="4" hidden="1">'DEC14-LEDGER'!#REF!,'DEC14-LEDGER'!$U$3,'DEC14-LEDGER'!$U$4,'DEC14-LEDGER'!$U$5,'DEC14-LEDGER'!$U$6,'DEC14-LEDGER'!$U$7,'DEC14-LEDGER'!$U$8,'DEC14-LEDGER'!$U$9,'DEC14-LEDGER'!$U$10,'DEC14-LEDGER'!$U$11,'DEC14-LEDGER'!$U$12,'DEC14-LEDGER'!$U$13,'DEC14-LEDGER'!$U$14,'DEC14-LEDGER'!$U$15,'DEC14-LEDGER'!$U$16,'DEC14-LEDGER'!$U$17</definedName>
    <definedName name="QB_FORMULA_0" localSheetId="2" hidden="1">'FEB15-LEDGER'!#REF!,'FEB15-LEDGER'!$U$3,'FEB15-LEDGER'!$U$4,'FEB15-LEDGER'!$U$5,'FEB15-LEDGER'!$U$6,'FEB15-LEDGER'!$U$7,'FEB15-LEDGER'!$U$8,'FEB15-LEDGER'!$U$9,'FEB15-LEDGER'!$U$10,'FEB15-LEDGER'!$U$11,'FEB15-LEDGER'!$U$12,'FEB15-LEDGER'!$U$13,'FEB15-LEDGER'!$U$14,'FEB15-LEDGER'!$U$15,'FEB15-LEDGER'!$U$16,'FEB15-LEDGER'!$U$17</definedName>
    <definedName name="QB_FORMULA_0" localSheetId="3" hidden="1">'JAN15-LEDGER'!#REF!,'JAN15-LEDGER'!$U$3,'JAN15-LEDGER'!$U$4,'JAN15-LEDGER'!$U$5,'JAN15-LEDGER'!$U$6,'JAN15-LEDGER'!$U$7,'JAN15-LEDGER'!$U$8,'JAN15-LEDGER'!$U$9,'JAN15-LEDGER'!$U$10,'JAN15-LEDGER'!$U$11,'JAN15-LEDGER'!$U$12,'JAN15-LEDGER'!$U$13,'JAN15-LEDGER'!$U$14,'JAN15-LEDGER'!$U$15,'JAN15-LEDGER'!$U$16,'JAN15-LEDGER'!$U$17</definedName>
    <definedName name="QB_FORMULA_0" localSheetId="9" hidden="1">'JULY14-LEDGER'!$S$3,'JULY14-LEDGER'!$S$4,'JULY14-LEDGER'!$S$5,'JULY14-LEDGER'!$S$6,'JULY14-LEDGER'!$S$7,'JULY14-LEDGER'!$S$8,'JULY14-LEDGER'!$S$9,'JULY14-LEDGER'!$S$10,'JULY14-LEDGER'!$S$11,'JULY14-LEDGER'!$S$12,'JULY14-LEDGER'!$S$13,'JULY14-LEDGER'!$S$14,'JULY14-LEDGER'!$S$15,'JULY14-LEDGER'!$S$16,'JULY14-LEDGER'!$S$17,'JULY14-LEDGER'!$S$18</definedName>
    <definedName name="QB_FORMULA_0" localSheetId="10" hidden="1">'JUNE14-LEDGER'!$S$3,'JUNE14-LEDGER'!$S$4,'JUNE14-LEDGER'!$S$5,'JUNE14-LEDGER'!$S$6,'JUNE14-LEDGER'!$S$7,'JUNE14-LEDGER'!$S$8,'JUNE14-LEDGER'!$S$9,'JUNE14-LEDGER'!$S$10,'JUNE14-LEDGER'!$S$11,'JUNE14-LEDGER'!$S$12,'JUNE14-LEDGER'!$S$13,'JUNE14-LEDGER'!$S$14,'JUNE14-LEDGER'!$S$15,'JUNE14-LEDGER'!$S$16,'JUNE14-LEDGER'!$S$17,'JUNE14-LEDGER'!$S$18</definedName>
    <definedName name="QB_FORMULA_0" localSheetId="1" hidden="1">'MAR15-LEDGER'!#REF!,'MAR15-LEDGER'!$U$3,'MAR15-LEDGER'!$U$4,'MAR15-LEDGER'!$U$5,'MAR15-LEDGER'!$U$6,'MAR15-LEDGER'!$U$7,'MAR15-LEDGER'!$U$8,'MAR15-LEDGER'!$U$9,'MAR15-LEDGER'!$U$10,'MAR15-LEDGER'!$U$11,'MAR15-LEDGER'!$U$12,'MAR15-LEDGER'!$U$13,'MAR15-LEDGER'!$U$14,'MAR15-LEDGER'!$U$15,'MAR15-LEDGER'!$U$16,'MAR15-LEDGER'!$U$17</definedName>
    <definedName name="QB_FORMULA_0" localSheetId="11" hidden="1">'MAY14-LEDGER'!$S$3,'MAY14-LEDGER'!$S$4,'MAY14-LEDGER'!$S$5,'MAY14-LEDGER'!$S$6,'MAY14-LEDGER'!$S$7,'MAY14-LEDGER'!$S$8,'MAY14-LEDGER'!$S$9,'MAY14-LEDGER'!$S$10,'MAY14-LEDGER'!$S$11,'MAY14-LEDGER'!$S$12,'MAY14-LEDGER'!$S$13,'MAY14-LEDGER'!$S$14,'MAY14-LEDGER'!$S$15,'MAY14-LEDGER'!$S$16,'MAY14-LEDGER'!$S$17,'MAY14-LEDGER'!$S$18</definedName>
    <definedName name="QB_FORMULA_0" localSheetId="5" hidden="1">'NOV14-LEDGER'!$S$3,'NOV14-LEDGER'!$S$4,'NOV14-LEDGER'!$S$5,'NOV14-LEDGER'!$S$6,'NOV14-LEDGER'!$S$7,'NOV14-LEDGER'!$S$8,'NOV14-LEDGER'!$S$9,'NOV14-LEDGER'!$S$10,'NOV14-LEDGER'!$S$11,'NOV14-LEDGER'!$S$12,'NOV14-LEDGER'!$S$13,'NOV14-LEDGER'!$S$14,'NOV14-LEDGER'!$S$15,'NOV14-LEDGER'!$S$16,'NOV14-LEDGER'!$S$17,'NOV14-LEDGER'!$S$18</definedName>
    <definedName name="QB_FORMULA_0" localSheetId="6" hidden="1">'OCT14-LEDGER'!$S$3,'OCT14-LEDGER'!$S$4,'OCT14-LEDGER'!$S$5,'OCT14-LEDGER'!$S$6,'OCT14-LEDGER'!$S$7,'OCT14-LEDGER'!$S$8,'OCT14-LEDGER'!$S$9,'OCT14-LEDGER'!$S$10,'OCT14-LEDGER'!$S$11,'OCT14-LEDGER'!$S$12,'OCT14-LEDGER'!$S$13,'OCT14-LEDGER'!$S$14,'OCT14-LEDGER'!$S$15,'OCT14-LEDGER'!$S$16,'OCT14-LEDGER'!$S$17,'OCT14-LEDGER'!$S$18</definedName>
    <definedName name="QB_FORMULA_0" localSheetId="7" hidden="1">'SEPT14-LEDGER'!$S$3,'SEPT14-LEDGER'!$S$4,'SEPT14-LEDGER'!$S$5,'SEPT14-LEDGER'!$S$6,'SEPT14-LEDGER'!$S$7,'SEPT14-LEDGER'!$S$8,'SEPT14-LEDGER'!$S$9,'SEPT14-LEDGER'!$S$10,'SEPT14-LEDGER'!$S$11,'SEPT14-LEDGER'!$S$12,'SEPT14-LEDGER'!$S$13,'SEPT14-LEDGER'!$S$14,'SEPT14-LEDGER'!$S$15,'SEPT14-LEDGER'!$S$16,'SEPT14-LEDGER'!$S$17,'SEPT14-LEDGER'!$S$18</definedName>
    <definedName name="QB_FORMULA_1" localSheetId="12" hidden="1">'APR14-LEDGER'!$S$19,'APR14-LEDGER'!$S$20,'APR14-LEDGER'!$S$21,'APR14-LEDGER'!$S$22,'APR14-LEDGER'!$S$23,'APR14-LEDGER'!$S$24,'APR14-LEDGER'!$S$25,'APR14-LEDGER'!$S$26,'APR14-LEDGER'!$S$27,'APR14-LEDGER'!$S$28,'APR14-LEDGER'!$S$29,'APR14-LEDGER'!$S$30,'APR14-LEDGER'!$S$31,'APR14-LEDGER'!$S$32,'APR14-LEDGER'!$S$33,'APR14-LEDGER'!$S$34</definedName>
    <definedName name="QB_FORMULA_1" localSheetId="8" hidden="1">'AUG14-LEDGER'!$S$19,'AUG14-LEDGER'!$S$20,'AUG14-LEDGER'!$S$21,'AUG14-LEDGER'!$S$22,'AUG14-LEDGER'!$S$23,'AUG14-LEDGER'!$S$24,'AUG14-LEDGER'!$S$25,'AUG14-LEDGER'!$S$26,'AUG14-LEDGER'!$S$27,'AUG14-LEDGER'!$Q$28,'AUG14-LEDGER'!$S$28,'AUG14-LEDGER'!$S$30,'AUG14-LEDGER'!$S$32,'AUG14-LEDGER'!$S$34,'AUG14-LEDGER'!$S$36,'AUG14-LEDGER'!$S$37</definedName>
    <definedName name="QB_FORMULA_1" localSheetId="4" hidden="1">'DEC14-LEDGER'!$U$18,'DEC14-LEDGER'!$U$19,'DEC14-LEDGER'!$U$20,'DEC14-LEDGER'!$U$21,'DEC14-LEDGER'!$U$22,'DEC14-LEDGER'!$U$23,'DEC14-LEDGER'!$U$24,'DEC14-LEDGER'!$U$25,'DEC14-LEDGER'!$U$26,'DEC14-LEDGER'!$U$27,'DEC14-LEDGER'!$U$28,'DEC14-LEDGER'!$U$29,'DEC14-LEDGER'!$U$30,'DEC14-LEDGER'!$U$31,'DEC14-LEDGER'!$U$32,'DEC14-LEDGER'!$U$33</definedName>
    <definedName name="QB_FORMULA_1" localSheetId="2" hidden="1">'FEB15-LEDGER'!$U$18,'FEB15-LEDGER'!$U$19,'FEB15-LEDGER'!$U$20,'FEB15-LEDGER'!$U$21,'FEB15-LEDGER'!$U$22,'FEB15-LEDGER'!$U$23,'FEB15-LEDGER'!$U$24,'FEB15-LEDGER'!$S$25,'FEB15-LEDGER'!$U$25,'FEB15-LEDGER'!$U$27,'FEB15-LEDGER'!$U$29,'FEB15-LEDGER'!$U$31,'FEB15-LEDGER'!$U$33,'FEB15-LEDGER'!$U$35,'FEB15-LEDGER'!$U$37,'FEB15-LEDGER'!$U$39</definedName>
    <definedName name="QB_FORMULA_1" localSheetId="3" hidden="1">'JAN15-LEDGER'!$U$18,'JAN15-LEDGER'!$U$19,'JAN15-LEDGER'!$U$20,'JAN15-LEDGER'!$U$21,'JAN15-LEDGER'!$U$22,'JAN15-LEDGER'!$U$23,'JAN15-LEDGER'!$U$24,'JAN15-LEDGER'!$U$25,'JAN15-LEDGER'!$U$26,'JAN15-LEDGER'!$U$27,'JAN15-LEDGER'!$U$28,'JAN15-LEDGER'!$U$29,'JAN15-LEDGER'!$U$30,'JAN15-LEDGER'!$U$31,'JAN15-LEDGER'!$U$32,'JAN15-LEDGER'!$U$33</definedName>
    <definedName name="QB_FORMULA_1" localSheetId="9" hidden="1">'JULY14-LEDGER'!$S$19,'JULY14-LEDGER'!$S$20,'JULY14-LEDGER'!$S$21,'JULY14-LEDGER'!$S$22,'JULY14-LEDGER'!$S$23,'JULY14-LEDGER'!$S$24,'JULY14-LEDGER'!$S$25,'JULY14-LEDGER'!$S$26,'JULY14-LEDGER'!$S$27,'JULY14-LEDGER'!$S$28,'JULY14-LEDGER'!$S$29,'JULY14-LEDGER'!$S$30,'JULY14-LEDGER'!$Q$31,'JULY14-LEDGER'!$S$31,'JULY14-LEDGER'!$S$33,'JULY14-LEDGER'!$S$35</definedName>
    <definedName name="QB_FORMULA_1" localSheetId="10" hidden="1">'JUNE14-LEDGER'!$S$19,'JUNE14-LEDGER'!$S$20,'JUNE14-LEDGER'!$S$21,'JUNE14-LEDGER'!$S$22,'JUNE14-LEDGER'!$S$23,'JUNE14-LEDGER'!$S$24,'JUNE14-LEDGER'!$S$25,'JUNE14-LEDGER'!$S$26,'JUNE14-LEDGER'!$S$27,'JUNE14-LEDGER'!$S$28,'JUNE14-LEDGER'!$S$29,'JUNE14-LEDGER'!$S$30,'JUNE14-LEDGER'!$S$31,'JUNE14-LEDGER'!$S$32,'JUNE14-LEDGER'!$S$33,'JUNE14-LEDGER'!$S$34</definedName>
    <definedName name="QB_FORMULA_1" localSheetId="1" hidden="1">'MAR15-LEDGER'!$U$18,'MAR15-LEDGER'!$U$19,'MAR15-LEDGER'!$U$20,'MAR15-LEDGER'!$U$21,'MAR15-LEDGER'!$U$22,'MAR15-LEDGER'!$U$23,'MAR15-LEDGER'!$U$24,'MAR15-LEDGER'!$U$25,'MAR15-LEDGER'!$U$26,'MAR15-LEDGER'!$U$27,'MAR15-LEDGER'!$U$28,'MAR15-LEDGER'!$U$29,'MAR15-LEDGER'!$U$30,'MAR15-LEDGER'!$U$31,'MAR15-LEDGER'!$U$32,'MAR15-LEDGER'!$U$33</definedName>
    <definedName name="QB_FORMULA_1" localSheetId="11" hidden="1">'MAY14-LEDGER'!$S$19,'MAY14-LEDGER'!$S$20,'MAY14-LEDGER'!$S$21,'MAY14-LEDGER'!$S$22,'MAY14-LEDGER'!$S$23,'MAY14-LEDGER'!$S$24,'MAY14-LEDGER'!$S$25,'MAY14-LEDGER'!$S$26,'MAY14-LEDGER'!$S$27,'MAY14-LEDGER'!$S$28,'MAY14-LEDGER'!$S$29,'MAY14-LEDGER'!$S$30,'MAY14-LEDGER'!$S$31,'MAY14-LEDGER'!$S$32,'MAY14-LEDGER'!$S$33,'MAY14-LEDGER'!$Q$34</definedName>
    <definedName name="QB_FORMULA_1" localSheetId="5" hidden="1">'NOV14-LEDGER'!$S$19,'NOV14-LEDGER'!$S$20,'NOV14-LEDGER'!$S$21,'NOV14-LEDGER'!$S$22,'NOV14-LEDGER'!$S$23,'NOV14-LEDGER'!$S$24,'NOV14-LEDGER'!$S$25,'NOV14-LEDGER'!$S$26,'NOV14-LEDGER'!$S$27,'NOV14-LEDGER'!$S$28,'NOV14-LEDGER'!$S$29,'NOV14-LEDGER'!$S$30,'NOV14-LEDGER'!$S$31,'NOV14-LEDGER'!$S$32,'NOV14-LEDGER'!$S$33,'NOV14-LEDGER'!$S$34</definedName>
    <definedName name="QB_FORMULA_1" localSheetId="6" hidden="1">'OCT14-LEDGER'!$S$19,'OCT14-LEDGER'!$S$20,'OCT14-LEDGER'!$S$21,'OCT14-LEDGER'!$S$22,'OCT14-LEDGER'!$S$23,'OCT14-LEDGER'!$S$24,'OCT14-LEDGER'!$S$25,'OCT14-LEDGER'!$S$26,'OCT14-LEDGER'!$S$27,'OCT14-LEDGER'!$S$28,'OCT14-LEDGER'!$S$29,'OCT14-LEDGER'!$S$30,'OCT14-LEDGER'!$S$31,'OCT14-LEDGER'!$S$32,'OCT14-LEDGER'!$S$33,'OCT14-LEDGER'!$S$34</definedName>
    <definedName name="QB_FORMULA_1" localSheetId="7" hidden="1">'SEPT14-LEDGER'!$S$19,'SEPT14-LEDGER'!$S$20,'SEPT14-LEDGER'!$S$21,'SEPT14-LEDGER'!$S$22,'SEPT14-LEDGER'!$S$23,'SEPT14-LEDGER'!$S$24,'SEPT14-LEDGER'!$S$25,'SEPT14-LEDGER'!$S$26,'SEPT14-LEDGER'!$S$27,'SEPT14-LEDGER'!$S$28,'SEPT14-LEDGER'!$S$29,'SEPT14-LEDGER'!$S$30,'SEPT14-LEDGER'!$S$31,'SEPT14-LEDGER'!$S$32,'SEPT14-LEDGER'!$S$33,'SEPT14-LEDGER'!$S$34</definedName>
    <definedName name="QB_FORMULA_10" localSheetId="12" hidden="1">'APR14-LEDGER'!$S$185,'APR14-LEDGER'!$S$186,'APR14-LEDGER'!$S$187,'APR14-LEDGER'!$S$188,'APR14-LEDGER'!$S$189,'APR14-LEDGER'!$S$190,'APR14-LEDGER'!$S$191,'APR14-LEDGER'!$Q$192,'APR14-LEDGER'!$S$192,'APR14-LEDGER'!$S$194,'APR14-LEDGER'!$S$195,'APR14-LEDGER'!$S$196,'APR14-LEDGER'!$S$197,'APR14-LEDGER'!$S$198,'APR14-LEDGER'!$S$199,'APR14-LEDGER'!$S$200</definedName>
    <definedName name="QB_FORMULA_10" localSheetId="4" hidden="1">'DEC14-LEDGER'!$U$225,'DEC14-LEDGER'!$S$226,'DEC14-LEDGER'!$U$226,'DEC14-LEDGER'!$U$228,'DEC14-LEDGER'!$S$229,'DEC14-LEDGER'!$U$229,'DEC14-LEDGER'!$U$231,'DEC14-LEDGER'!$S$232,'DEC14-LEDGER'!$U$232,'DEC14-LEDGER'!$U$234,'DEC14-LEDGER'!$U$236,'DEC14-LEDGER'!$S$237,'DEC14-LEDGER'!$U$237,'DEC14-LEDGER'!$U$239,'DEC14-LEDGER'!$U$240,'DEC14-LEDGER'!$S$241</definedName>
    <definedName name="QB_FORMULA_10" localSheetId="2" hidden="1">'FEB15-LEDGER'!$U$251,'FEB15-LEDGER'!$U$252,'FEB15-LEDGER'!$U$253,'FEB15-LEDGER'!$U$254,'FEB15-LEDGER'!$S$255,'FEB15-LEDGER'!$U$255,'FEB15-LEDGER'!$U$258,'FEB15-LEDGER'!$U$260,'FEB15-LEDGER'!$U$261,'FEB15-LEDGER'!$U$263,'FEB15-LEDGER'!$U$264,'FEB15-LEDGER'!$S$265,'FEB15-LEDGER'!$U$265,'FEB15-LEDGER'!$U$267,'FEB15-LEDGER'!$U$269,'FEB15-LEDGER'!$U$271</definedName>
    <definedName name="QB_FORMULA_10" localSheetId="3" hidden="1">'JAN15-LEDGER'!$U$226,'JAN15-LEDGER'!$U$229,'JAN15-LEDGER'!$U$231,'JAN15-LEDGER'!$U$233,'JAN15-LEDGER'!$U$235,'JAN15-LEDGER'!$U$236,'JAN15-LEDGER'!$U$238,'JAN15-LEDGER'!$U$240,'JAN15-LEDGER'!$S$241,'JAN15-LEDGER'!$U$241,'JAN15-LEDGER'!$U$243,'JAN15-LEDGER'!$U$244,'JAN15-LEDGER'!$S$245,'JAN15-LEDGER'!$U$245,'JAN15-LEDGER'!$U$248,'JAN15-LEDGER'!$U$249</definedName>
    <definedName name="QB_FORMULA_10" localSheetId="10" hidden="1">'JUNE14-LEDGER'!$Q$191,'JUNE14-LEDGER'!$S$191,'JUNE14-LEDGER'!$S$193,'JUNE14-LEDGER'!$S$194,'JUNE14-LEDGER'!$S$195,'JUNE14-LEDGER'!$S$196,'JUNE14-LEDGER'!$S$197,'JUNE14-LEDGER'!$S$198,'JUNE14-LEDGER'!$S$199,'JUNE14-LEDGER'!$S$200,'JUNE14-LEDGER'!$S$201,'JUNE14-LEDGER'!$S$202,'JUNE14-LEDGER'!$S$203,'JUNE14-LEDGER'!$S$204,'JUNE14-LEDGER'!$S$205,'JUNE14-LEDGER'!$S$206</definedName>
    <definedName name="QB_FORMULA_10" localSheetId="1" hidden="1">'MAR15-LEDGER'!$S$200,'MAR15-LEDGER'!$U$200,'MAR15-LEDGER'!$S$201,'MAR15-LEDGER'!$U$201,'MAR15-LEDGER'!$U$203,'MAR15-LEDGER'!$U$204,'MAR15-LEDGER'!$U$205,'MAR15-LEDGER'!$U$206,'MAR15-LEDGER'!$U$207,'MAR15-LEDGER'!$U$208,'MAR15-LEDGER'!$U$209,'MAR15-LEDGER'!$U$210,'MAR15-LEDGER'!$U$211,'MAR15-LEDGER'!$U$212,'MAR15-LEDGER'!$S$213,'MAR15-LEDGER'!$U$213</definedName>
    <definedName name="QB_FORMULA_10" localSheetId="5" hidden="1">'NOV14-LEDGER'!$S$196,'NOV14-LEDGER'!$S$197,'NOV14-LEDGER'!$S$198,'NOV14-LEDGER'!$S$199,'NOV14-LEDGER'!$S$200,'NOV14-LEDGER'!$S$201,'NOV14-LEDGER'!$S$202,'NOV14-LEDGER'!$S$203,'NOV14-LEDGER'!$S$204,'NOV14-LEDGER'!$S$205,'NOV14-LEDGER'!$S$206,'NOV14-LEDGER'!$S$207,'NOV14-LEDGER'!$S$208,'NOV14-LEDGER'!$S$209,'NOV14-LEDGER'!$S$210,'NOV14-LEDGER'!$S$211</definedName>
    <definedName name="QB_FORMULA_10" localSheetId="6" hidden="1">'OCT14-LEDGER'!$S$198,'OCT14-LEDGER'!$S$199,'OCT14-LEDGER'!$S$200,'OCT14-LEDGER'!$S$201,'OCT14-LEDGER'!$S$202,'OCT14-LEDGER'!$S$203,'OCT14-LEDGER'!$S$204,'OCT14-LEDGER'!$S$205,'OCT14-LEDGER'!$S$206,'OCT14-LEDGER'!$Q$207,'OCT14-LEDGER'!$S$207,'OCT14-LEDGER'!$S$209,'OCT14-LEDGER'!$S$210,'OCT14-LEDGER'!$S$211,'OCT14-LEDGER'!$S$212,'OCT14-LEDGER'!$S$213</definedName>
    <definedName name="QB_FORMULA_10" localSheetId="7" hidden="1">'SEPT14-LEDGER'!$S$191,'SEPT14-LEDGER'!$S$192,'SEPT14-LEDGER'!$S$193,'SEPT14-LEDGER'!$S$194,'SEPT14-LEDGER'!$S$195,'SEPT14-LEDGER'!$S$196,'SEPT14-LEDGER'!$S$197,'SEPT14-LEDGER'!$S$198,'SEPT14-LEDGER'!$S$199,'SEPT14-LEDGER'!$S$200,'SEPT14-LEDGER'!$S$201,'SEPT14-LEDGER'!$S$202,'SEPT14-LEDGER'!$S$203,'SEPT14-LEDGER'!$S$204,'SEPT14-LEDGER'!$S$205,'SEPT14-LEDGER'!$S$206</definedName>
    <definedName name="QB_FORMULA_11" localSheetId="12" hidden="1">'APR14-LEDGER'!$S$201,'APR14-LEDGER'!$S$202,'APR14-LEDGER'!$Q$203,'APR14-LEDGER'!$S$203,'APR14-LEDGER'!$Q$204,'APR14-LEDGER'!$S$204</definedName>
    <definedName name="QB_FORMULA_11" localSheetId="4" hidden="1">'DEC14-LEDGER'!$U$241,'DEC14-LEDGER'!$U$244,'DEC14-LEDGER'!$U$245,'DEC14-LEDGER'!$S$246,'DEC14-LEDGER'!$U$246,'DEC14-LEDGER'!$U$248,'DEC14-LEDGER'!$U$250,'DEC14-LEDGER'!$U$252,'DEC14-LEDGER'!$U$254,'DEC14-LEDGER'!$U$256,'DEC14-LEDGER'!$S$257,'DEC14-LEDGER'!$U$257,'DEC14-LEDGER'!$U$259,'DEC14-LEDGER'!$U$261,'DEC14-LEDGER'!$U$263,'DEC14-LEDGER'!$U$265</definedName>
    <definedName name="QB_FORMULA_11" localSheetId="2" hidden="1">'FEB15-LEDGER'!$U$273,'FEB15-LEDGER'!$U$275,'FEB15-LEDGER'!$U$278,'FEB15-LEDGER'!$U$280,'FEB15-LEDGER'!$U$282,'FEB15-LEDGER'!$U$284,'FEB15-LEDGER'!$U$286,'FEB15-LEDGER'!$U$288,'FEB15-LEDGER'!$U$290,'FEB15-LEDGER'!$U$291,'FEB15-LEDGER'!$U$294,'FEB15-LEDGER'!$U$296,'FEB15-LEDGER'!$U$298,'FEB15-LEDGER'!$U$300,'FEB15-LEDGER'!$U$302,'FEB15-LEDGER'!$U$304</definedName>
    <definedName name="QB_FORMULA_11" localSheetId="3" hidden="1">'JAN15-LEDGER'!$S$250,'JAN15-LEDGER'!$U$250,'JAN15-LEDGER'!$U$252,'JAN15-LEDGER'!$U$254,'JAN15-LEDGER'!$U$256,'JAN15-LEDGER'!$U$258,'JAN15-LEDGER'!$S$259,'JAN15-LEDGER'!$U$259,'JAN15-LEDGER'!$U$261,'JAN15-LEDGER'!$U$262,'JAN15-LEDGER'!$U$263,'JAN15-LEDGER'!$U$264,'JAN15-LEDGER'!$U$265,'JAN15-LEDGER'!$U$266,'JAN15-LEDGER'!$S$267,'JAN15-LEDGER'!$U$267</definedName>
    <definedName name="QB_FORMULA_11" localSheetId="10" hidden="1">'JUNE14-LEDGER'!$Q$207,'JUNE14-LEDGER'!$S$207,'JUNE14-LEDGER'!$S$209,'JUNE14-LEDGER'!$Q$210,'JUNE14-LEDGER'!$S$210,'JUNE14-LEDGER'!$S$212,'JUNE14-LEDGER'!$S$213,'JUNE14-LEDGER'!$S$214,'JUNE14-LEDGER'!$Q$216,'JUNE14-LEDGER'!$S$216</definedName>
    <definedName name="QB_FORMULA_11" localSheetId="1" hidden="1">'MAR15-LEDGER'!$U$215,'MAR15-LEDGER'!$U$216,'MAR15-LEDGER'!$S$217,'MAR15-LEDGER'!$U$217,'MAR15-LEDGER'!$U$219,'MAR15-LEDGER'!$U$222,'MAR15-LEDGER'!$U$224,'MAR15-LEDGER'!$U$226,'MAR15-LEDGER'!$U$228,'MAR15-LEDGER'!$U$229,'MAR15-LEDGER'!$U$231,'MAR15-LEDGER'!$U$233,'MAR15-LEDGER'!$U$235,'MAR15-LEDGER'!$U$237,'MAR15-LEDGER'!$U$239,'MAR15-LEDGER'!$U$241</definedName>
    <definedName name="QB_FORMULA_11" localSheetId="5" hidden="1">'NOV14-LEDGER'!$S$212,'NOV14-LEDGER'!$S$213,'NOV14-LEDGER'!$Q$214,'NOV14-LEDGER'!$S$214,'NOV14-LEDGER'!$S$216,'NOV14-LEDGER'!$Q$217,'NOV14-LEDGER'!$S$217,'NOV14-LEDGER'!$S$219,'NOV14-LEDGER'!$S$222,'NOV14-LEDGER'!$Q$223,'NOV14-LEDGER'!$S$223</definedName>
    <definedName name="QB_FORMULA_11" localSheetId="6" hidden="1">'OCT14-LEDGER'!$S$214,'OCT14-LEDGER'!$S$215,'OCT14-LEDGER'!$S$216,'OCT14-LEDGER'!$S$217,'OCT14-LEDGER'!$S$218,'OCT14-LEDGER'!$Q$219,'OCT14-LEDGER'!$S$219,'OCT14-LEDGER'!$S$221,'OCT14-LEDGER'!$Q$222,'OCT14-LEDGER'!$S$222,'OCT14-LEDGER'!$S$225,'OCT14-LEDGER'!$Q$226,'OCT14-LEDGER'!$S$226</definedName>
    <definedName name="QB_FORMULA_11" localSheetId="7" hidden="1">'SEPT14-LEDGER'!$S$207,'SEPT14-LEDGER'!$S$208,'SEPT14-LEDGER'!$S$209,'SEPT14-LEDGER'!$S$210,'SEPT14-LEDGER'!$S$211,'SEPT14-LEDGER'!$S$212,'SEPT14-LEDGER'!$S$213,'SEPT14-LEDGER'!$S$214,'SEPT14-LEDGER'!$S$215,'SEPT14-LEDGER'!$S$216,'SEPT14-LEDGER'!$S$217,'SEPT14-LEDGER'!$S$218,'SEPT14-LEDGER'!$S$219,'SEPT14-LEDGER'!$S$220,'SEPT14-LEDGER'!$S$221,'SEPT14-LEDGER'!$S$222</definedName>
    <definedName name="QB_FORMULA_12" localSheetId="4" hidden="1">'DEC14-LEDGER'!$U$267,'DEC14-LEDGER'!$S$268,'DEC14-LEDGER'!$U$268,'DEC14-LEDGER'!$U$271,'DEC14-LEDGER'!$U$273,'DEC14-LEDGER'!$U$275,'DEC14-LEDGER'!$U$277,'DEC14-LEDGER'!$U$278,'DEC14-LEDGER'!$U$281,'DEC14-LEDGER'!$U$283,'DEC14-LEDGER'!$U$285,'DEC14-LEDGER'!$U$286,'DEC14-LEDGER'!$S$287,'DEC14-LEDGER'!$U$287,'DEC14-LEDGER'!$U$289,'DEC14-LEDGER'!$U$291</definedName>
    <definedName name="QB_FORMULA_12" localSheetId="2" hidden="1">'FEB15-LEDGER'!$U$306,'FEB15-LEDGER'!$U$308,'FEB15-LEDGER'!$U$310,'FEB15-LEDGER'!$U$312,'FEB15-LEDGER'!$U$314,'FEB15-LEDGER'!$U$316,'FEB15-LEDGER'!$U$318,'FEB15-LEDGER'!$U$319,'FEB15-LEDGER'!$U$321,'FEB15-LEDGER'!$U$323,'FEB15-LEDGER'!$U$326,'FEB15-LEDGER'!$U$328,'FEB15-LEDGER'!$U$330,'FEB15-LEDGER'!$U$331,'FEB15-LEDGER'!$U$333,'FEB15-LEDGER'!$U$335</definedName>
    <definedName name="QB_FORMULA_12" localSheetId="3" hidden="1">'JAN15-LEDGER'!$U$269,'JAN15-LEDGER'!$U$271,'JAN15-LEDGER'!$U$273,'JAN15-LEDGER'!$U$275,'JAN15-LEDGER'!$U$277,'JAN15-LEDGER'!$S$278,'JAN15-LEDGER'!$U$278,'JAN15-LEDGER'!$U$281,'JAN15-LEDGER'!$U$283,'JAN15-LEDGER'!$U$285,'JAN15-LEDGER'!$U$287,'JAN15-LEDGER'!$U$288,'JAN15-LEDGER'!$U$291,'JAN15-LEDGER'!$U$293,'JAN15-LEDGER'!$U$295,'JAN15-LEDGER'!$U$297</definedName>
    <definedName name="QB_FORMULA_12" localSheetId="1" hidden="1">'MAR15-LEDGER'!$U$243,'MAR15-LEDGER'!$U$244,'MAR15-LEDGER'!$U$245,'MAR15-LEDGER'!$U$246,'MAR15-LEDGER'!$U$247,'MAR15-LEDGER'!$U$248,'MAR15-LEDGER'!$U$249,'MAR15-LEDGER'!$U$250,'MAR15-LEDGER'!$U$251,'MAR15-LEDGER'!$U$252,'MAR15-LEDGER'!$U$253,'MAR15-LEDGER'!$U$254,'MAR15-LEDGER'!$U$255,'MAR15-LEDGER'!$U$256,'MAR15-LEDGER'!$U$257,'MAR15-LEDGER'!$U$258</definedName>
    <definedName name="QB_FORMULA_12" localSheetId="7" hidden="1">'SEPT14-LEDGER'!$S$223,'SEPT14-LEDGER'!$S$224,'SEPT14-LEDGER'!$Q$225,'SEPT14-LEDGER'!$S$225,'SEPT14-LEDGER'!$S$227,'SEPT14-LEDGER'!$S$228,'SEPT14-LEDGER'!$S$229,'SEPT14-LEDGER'!$S$230,'SEPT14-LEDGER'!$S$231,'SEPT14-LEDGER'!$S$232,'SEPT14-LEDGER'!$S$233,'SEPT14-LEDGER'!$S$234,'SEPT14-LEDGER'!$S$235,'SEPT14-LEDGER'!$S$236,'SEPT14-LEDGER'!$Q$237,'SEPT14-LEDGER'!$S$237</definedName>
    <definedName name="QB_FORMULA_13" localSheetId="4" hidden="1">'DEC14-LEDGER'!$U$293,'DEC14-LEDGER'!$S$294,'DEC14-LEDGER'!$U$294,'DEC14-LEDGER'!$S$295,'DEC14-LEDGER'!$U$295,'DEC14-LEDGER'!$U$297,'DEC14-LEDGER'!$U$298,'DEC14-LEDGER'!$U$299,'DEC14-LEDGER'!$U$300,'DEC14-LEDGER'!$S$301,'DEC14-LEDGER'!$U$301,'DEC14-LEDGER'!$U$303,'DEC14-LEDGER'!$U$304,'DEC14-LEDGER'!$U$305,'DEC14-LEDGER'!$U$306,'DEC14-LEDGER'!$U$307</definedName>
    <definedName name="QB_FORMULA_13" localSheetId="2" hidden="1">'FEB15-LEDGER'!$U$337,'FEB15-LEDGER'!$U$339,'FEB15-LEDGER'!$U$341,'FEB15-LEDGER'!$U$343,'FEB15-LEDGER'!$U$345,'FEB15-LEDGER'!$S$346,'FEB15-LEDGER'!$U$346</definedName>
    <definedName name="QB_FORMULA_13" localSheetId="3" hidden="1">'JAN15-LEDGER'!$U$299,'JAN15-LEDGER'!$U$301,'JAN15-LEDGER'!$U$302,'JAN15-LEDGER'!$U$303,'JAN15-LEDGER'!$U$304,'JAN15-LEDGER'!$U$305,'JAN15-LEDGER'!$U$306,'JAN15-LEDGER'!$U$307,'JAN15-LEDGER'!$S$308,'JAN15-LEDGER'!$U$308,'JAN15-LEDGER'!$S$309,'JAN15-LEDGER'!$U$309,'JAN15-LEDGER'!$U$311,'JAN15-LEDGER'!$U$312,'JAN15-LEDGER'!$U$313,'JAN15-LEDGER'!$U$314</definedName>
    <definedName name="QB_FORMULA_13" localSheetId="1" hidden="1">'MAR15-LEDGER'!$U$259,'MAR15-LEDGER'!$U$260,'MAR15-LEDGER'!$U$261,'MAR15-LEDGER'!$U$262,'MAR15-LEDGER'!$U$263,'MAR15-LEDGER'!$U$264,'MAR15-LEDGER'!$U$265,'MAR15-LEDGER'!$U$266,'MAR15-LEDGER'!$U$267,'MAR15-LEDGER'!$U$268,'MAR15-LEDGER'!$U$269,'MAR15-LEDGER'!$U$270,'MAR15-LEDGER'!$U$271,'MAR15-LEDGER'!$U$272,'MAR15-LEDGER'!$U$273,'MAR15-LEDGER'!$U$274</definedName>
    <definedName name="QB_FORMULA_13" localSheetId="7" hidden="1">'SEPT14-LEDGER'!$S$239,'SEPT14-LEDGER'!$S$240,'SEPT14-LEDGER'!$S$241,'SEPT14-LEDGER'!$S$242,'SEPT14-LEDGER'!$Q$243,'SEPT14-LEDGER'!$S$243,'SEPT14-LEDGER'!$S$245,'SEPT14-LEDGER'!$Q$246,'SEPT14-LEDGER'!$S$246,'SEPT14-LEDGER'!$S$248,'SEPT14-LEDGER'!$S$251,'SEPT14-LEDGER'!$Q$252,'SEPT14-LEDGER'!$S$252,'SEPT14-LEDGER'!$Q$253,'SEPT14-LEDGER'!$S$253</definedName>
    <definedName name="QB_FORMULA_14" localSheetId="4" hidden="1">'DEC14-LEDGER'!$U$308,'DEC14-LEDGER'!$U$309,'DEC14-LEDGER'!$U$310,'DEC14-LEDGER'!$U$311,'DEC14-LEDGER'!$U$312,'DEC14-LEDGER'!$S$313,'DEC14-LEDGER'!$U$313,'DEC14-LEDGER'!$U$316,'DEC14-LEDGER'!$U$318,'DEC14-LEDGER'!$U$319,'DEC14-LEDGER'!$U$321,'DEC14-LEDGER'!$U$322,'DEC14-LEDGER'!$U$323,'DEC14-LEDGER'!$U$324,'DEC14-LEDGER'!$U$325,'DEC14-LEDGER'!$U$326</definedName>
    <definedName name="QB_FORMULA_14" localSheetId="3" hidden="1">'JAN15-LEDGER'!$U$315,'JAN15-LEDGER'!$U$316,'JAN15-LEDGER'!$S$317,'JAN15-LEDGER'!$U$317,'JAN15-LEDGER'!$U$319,'JAN15-LEDGER'!$U$320,'JAN15-LEDGER'!$U$321,'JAN15-LEDGER'!$U$322,'JAN15-LEDGER'!$U$323,'JAN15-LEDGER'!$U$324,'JAN15-LEDGER'!$U$325,'JAN15-LEDGER'!$S$326,'JAN15-LEDGER'!$U$326,'JAN15-LEDGER'!$U$329,'JAN15-LEDGER'!$U$331,'JAN15-LEDGER'!$U$332</definedName>
    <definedName name="QB_FORMULA_14" localSheetId="1" hidden="1">'MAR15-LEDGER'!$U$275,'MAR15-LEDGER'!$U$276,'MAR15-LEDGER'!$U$277,'MAR15-LEDGER'!$U$278,'MAR15-LEDGER'!$U$279,'MAR15-LEDGER'!$U$280,'MAR15-LEDGER'!$U$281,'MAR15-LEDGER'!$U$282,'MAR15-LEDGER'!$U$283,'MAR15-LEDGER'!$S$284,'MAR15-LEDGER'!$U$284,'MAR15-LEDGER'!$U$286,'MAR15-LEDGER'!$S$287,'MAR15-LEDGER'!$U$287,'MAR15-LEDGER'!$U$289,'MAR15-LEDGER'!$U$291</definedName>
    <definedName name="QB_FORMULA_15" localSheetId="4" hidden="1">'DEC14-LEDGER'!$S$327,'DEC14-LEDGER'!$U$327,'DEC14-LEDGER'!$U$329,'DEC14-LEDGER'!$U$331,'DEC14-LEDGER'!$S$332,'DEC14-LEDGER'!$U$332,'DEC14-LEDGER'!$U$334,'DEC14-LEDGER'!$U$336,'DEC14-LEDGER'!$U$338,'DEC14-LEDGER'!$U$341,'DEC14-LEDGER'!$U$343,'DEC14-LEDGER'!$U$345,'DEC14-LEDGER'!$U$347,'DEC14-LEDGER'!$U$349,'DEC14-LEDGER'!$U$351,'DEC14-LEDGER'!$U$353</definedName>
    <definedName name="QB_FORMULA_15" localSheetId="3" hidden="1">'JAN15-LEDGER'!$U$334,'JAN15-LEDGER'!$U$335,'JAN15-LEDGER'!$U$336,'JAN15-LEDGER'!$U$337,'JAN15-LEDGER'!$U$338,'JAN15-LEDGER'!$U$339,'JAN15-LEDGER'!$U$340,'JAN15-LEDGER'!$U$341,'JAN15-LEDGER'!$U$342,'JAN15-LEDGER'!$U$343,'JAN15-LEDGER'!$U$344,'JAN15-LEDGER'!$U$345,'JAN15-LEDGER'!$U$346,'JAN15-LEDGER'!$U$347,'JAN15-LEDGER'!$U$348,'JAN15-LEDGER'!$U$349</definedName>
    <definedName name="QB_FORMULA_15" localSheetId="1" hidden="1">'MAR15-LEDGER'!$U$293,'MAR15-LEDGER'!$U$295,'MAR15-LEDGER'!$U$297,'MAR15-LEDGER'!$U$300,'MAR15-LEDGER'!$U$302,'MAR15-LEDGER'!$U$304,'MAR15-LEDGER'!$U$306,'MAR15-LEDGER'!$U$308,'MAR15-LEDGER'!$U$310,'MAR15-LEDGER'!$U$311,'MAR15-LEDGER'!$S$312,'MAR15-LEDGER'!$U$312,'MAR15-LEDGER'!$U$315,'MAR15-LEDGER'!$U$317,'MAR15-LEDGER'!$U$319,'MAR15-LEDGER'!$U$321</definedName>
    <definedName name="QB_FORMULA_16" localSheetId="4" hidden="1">'DEC14-LEDGER'!$U$354,'DEC14-LEDGER'!$U$357,'DEC14-LEDGER'!$S$358,'DEC14-LEDGER'!$U$358,'DEC14-LEDGER'!$U$360,'DEC14-LEDGER'!$U$362,'DEC14-LEDGER'!$U$364,'DEC14-LEDGER'!$U$366,'DEC14-LEDGER'!$U$368,'DEC14-LEDGER'!$U$370,'DEC14-LEDGER'!$U$372,'DEC14-LEDGER'!$U$374,'DEC14-LEDGER'!$U$376,'DEC14-LEDGER'!$U$378,'DEC14-LEDGER'!$U$380,'DEC14-LEDGER'!$U$382</definedName>
    <definedName name="QB_FORMULA_16" localSheetId="3" hidden="1">'JAN15-LEDGER'!$U$350,'JAN15-LEDGER'!$U$351,'JAN15-LEDGER'!$S$352,'JAN15-LEDGER'!$U$352,'JAN15-LEDGER'!$U$354,'JAN15-LEDGER'!$U$356,'JAN15-LEDGER'!$U$358,'JAN15-LEDGER'!$U$360,'JAN15-LEDGER'!$U$362,'JAN15-LEDGER'!$U$365,'JAN15-LEDGER'!$U$367,'JAN15-LEDGER'!$U$369,'JAN15-LEDGER'!$U$371,'JAN15-LEDGER'!$U$373,'JAN15-LEDGER'!$U$375,'JAN15-LEDGER'!$U$377</definedName>
    <definedName name="QB_FORMULA_16" localSheetId="1" hidden="1">'MAR15-LEDGER'!$U$322,'MAR15-LEDGER'!$U$324,'MAR15-LEDGER'!$U$326,'MAR15-LEDGER'!$S$327,'MAR15-LEDGER'!$U$327,'MAR15-LEDGER'!$U$329,'MAR15-LEDGER'!$U$330,'MAR15-LEDGER'!$S$331,'MAR15-LEDGER'!$U$331,'MAR15-LEDGER'!$U$334,'MAR15-LEDGER'!$U$336,'MAR15-LEDGER'!$U$338,'MAR15-LEDGER'!$U$340,'MAR15-LEDGER'!$U$342,'MAR15-LEDGER'!$U$344,'MAR15-LEDGER'!$U$346</definedName>
    <definedName name="QB_FORMULA_17" localSheetId="4" hidden="1">'DEC14-LEDGER'!$S$383,'DEC14-LEDGER'!$U$383,'DEC14-LEDGER'!$U$385,'DEC14-LEDGER'!$U$387,'DEC14-LEDGER'!$U$390,'DEC14-LEDGER'!$U$392,'DEC14-LEDGER'!$U$394,'DEC14-LEDGER'!$U$395,'DEC14-LEDGER'!$U$397,'DEC14-LEDGER'!$U$399,'DEC14-LEDGER'!$U$401,'DEC14-LEDGER'!$U$403,'DEC14-LEDGER'!$U$405,'DEC14-LEDGER'!$U$407,'DEC14-LEDGER'!$U$409,'DEC14-LEDGER'!$S$410</definedName>
    <definedName name="QB_FORMULA_17" localSheetId="3" hidden="1">'JAN15-LEDGER'!$U$378,'JAN15-LEDGER'!$U$381,'JAN15-LEDGER'!$U$383,'JAN15-LEDGER'!$U$385,'JAN15-LEDGER'!$U$387,'JAN15-LEDGER'!$U$389,'JAN15-LEDGER'!$U$391,'JAN15-LEDGER'!$U$393,'JAN15-LEDGER'!$U$395,'JAN15-LEDGER'!$U$397,'JAN15-LEDGER'!$U$399,'JAN15-LEDGER'!$U$401,'JAN15-LEDGER'!$U$403,'JAN15-LEDGER'!$U$405,'JAN15-LEDGER'!$S$406,'JAN15-LEDGER'!$U$406</definedName>
    <definedName name="QB_FORMULA_17" localSheetId="1" hidden="1">'MAR15-LEDGER'!$U$348,'MAR15-LEDGER'!$U$350,'MAR15-LEDGER'!$U$352,'MAR15-LEDGER'!$U$354,'MAR15-LEDGER'!$U$355,'MAR15-LEDGER'!$U$358,'MAR15-LEDGER'!$U$360,'MAR15-LEDGER'!$U$362,'MAR15-LEDGER'!$U$364,'MAR15-LEDGER'!$U$365,'MAR15-LEDGER'!$U$368,'MAR15-LEDGER'!$U$370,'MAR15-LEDGER'!$U$372,'MAR15-LEDGER'!$S$373,'MAR15-LEDGER'!$U$373,'MAR15-LEDGER'!$U$375</definedName>
    <definedName name="QB_FORMULA_18" localSheetId="4" hidden="1">'DEC14-LEDGER'!$U$410</definedName>
    <definedName name="QB_FORMULA_18" localSheetId="3" hidden="1">'JAN15-LEDGER'!$S$407,'JAN15-LEDGER'!$U$407,'JAN15-LEDGER'!$U$409,'JAN15-LEDGER'!$U$411,'JAN15-LEDGER'!$U$414,'JAN15-LEDGER'!$U$416,'JAN15-LEDGER'!$U$418,'JAN15-LEDGER'!$U$419,'JAN15-LEDGER'!$U$421,'JAN15-LEDGER'!$U$423,'JAN15-LEDGER'!$U$425,'JAN15-LEDGER'!$U$427,'JAN15-LEDGER'!$U$429,'JAN15-LEDGER'!$U$431,'JAN15-LEDGER'!$U$433,'JAN15-LEDGER'!$S$434</definedName>
    <definedName name="QB_FORMULA_18" localSheetId="1" hidden="1">'MAR15-LEDGER'!$U$377,'MAR15-LEDGER'!$U$379,'MAR15-LEDGER'!$U$380,'MAR15-LEDGER'!$U$381,'MAR15-LEDGER'!$U$382,'MAR15-LEDGER'!$U$383,'MAR15-LEDGER'!$U$384,'MAR15-LEDGER'!$U$385,'MAR15-LEDGER'!$U$386,'MAR15-LEDGER'!$U$387,'MAR15-LEDGER'!$U$388,'MAR15-LEDGER'!$U$389,'MAR15-LEDGER'!$U$390,'MAR15-LEDGER'!$U$391,'MAR15-LEDGER'!$S$392,'MAR15-LEDGER'!$U$392</definedName>
    <definedName name="QB_FORMULA_19" localSheetId="3" hidden="1">'JAN15-LEDGER'!$U$434</definedName>
    <definedName name="QB_FORMULA_19" localSheetId="1" hidden="1">'MAR15-LEDGER'!$S$393,'MAR15-LEDGER'!$U$393,'MAR15-LEDGER'!$U$395,'MAR15-LEDGER'!$U$396,'MAR15-LEDGER'!$S$397,'MAR15-LEDGER'!$U$397,'MAR15-LEDGER'!$U$399,'MAR15-LEDGER'!$U$400,'MAR15-LEDGER'!$U$401,'MAR15-LEDGER'!$U$402,'MAR15-LEDGER'!$U$403,'MAR15-LEDGER'!$U$404,'MAR15-LEDGER'!$U$405,'MAR15-LEDGER'!$U$406,'MAR15-LEDGER'!$U$407,'MAR15-LEDGER'!$S$408</definedName>
    <definedName name="QB_FORMULA_2" localSheetId="12" hidden="1">'APR14-LEDGER'!$S$35,'APR14-LEDGER'!$S$36,'APR14-LEDGER'!$S$37,'APR14-LEDGER'!$S$38,'APR14-LEDGER'!$S$39,'APR14-LEDGER'!$Q$40,'APR14-LEDGER'!$S$40,'APR14-LEDGER'!$S$42,'APR14-LEDGER'!$S$44,'APR14-LEDGER'!$S$46,'APR14-LEDGER'!$S$48,'APR14-LEDGER'!$S$49,'APR14-LEDGER'!$S$50,'APR14-LEDGER'!$S$51,'APR14-LEDGER'!$S$52,'APR14-LEDGER'!$S$53</definedName>
    <definedName name="QB_FORMULA_2" localSheetId="8" hidden="1">'AUG14-LEDGER'!$S$38,'AUG14-LEDGER'!$S$39,'AUG14-LEDGER'!$S$40,'AUG14-LEDGER'!$S$41,'AUG14-LEDGER'!$S$42,'AUG14-LEDGER'!$S$43,'AUG14-LEDGER'!$S$44,'AUG14-LEDGER'!$S$45,'AUG14-LEDGER'!$S$46,'AUG14-LEDGER'!$S$47,'AUG14-LEDGER'!$S$48,'AUG14-LEDGER'!$Q$49,'AUG14-LEDGER'!$S$49,'AUG14-LEDGER'!$S$51,'AUG14-LEDGER'!$S$53,'AUG14-LEDGER'!$S$55</definedName>
    <definedName name="QB_FORMULA_2" localSheetId="4" hidden="1">'DEC14-LEDGER'!$U$34,'DEC14-LEDGER'!$U$35,'DEC14-LEDGER'!$U$36,'DEC14-LEDGER'!$U$37,'DEC14-LEDGER'!$S$38,'DEC14-LEDGER'!$U$38,'DEC14-LEDGER'!$U$40,'DEC14-LEDGER'!$U$42,'DEC14-LEDGER'!$U$44,'DEC14-LEDGER'!$U$46,'DEC14-LEDGER'!$U$48,'DEC14-LEDGER'!$U$50,'DEC14-LEDGER'!$U$52,'DEC14-LEDGER'!$U$53,'DEC14-LEDGER'!$U$54,'DEC14-LEDGER'!$U$55</definedName>
    <definedName name="QB_FORMULA_2" localSheetId="2" hidden="1">'FEB15-LEDGER'!$U$40,'FEB15-LEDGER'!$U$41,'FEB15-LEDGER'!$U$42,'FEB15-LEDGER'!$S$43,'FEB15-LEDGER'!$U$43,'FEB15-LEDGER'!$U$45,'FEB15-LEDGER'!$U$47,'FEB15-LEDGER'!$U$49,'FEB15-LEDGER'!$U$51,'FEB15-LEDGER'!$U$53,'FEB15-LEDGER'!$U$55,'FEB15-LEDGER'!$U$57,'FEB15-LEDGER'!$U$59,'FEB15-LEDGER'!$U$61,'FEB15-LEDGER'!$U$63,'FEB15-LEDGER'!$U$65</definedName>
    <definedName name="QB_FORMULA_2" localSheetId="3" hidden="1">'JAN15-LEDGER'!$U$34,'JAN15-LEDGER'!$U$35,'JAN15-LEDGER'!$U$36,'JAN15-LEDGER'!$U$37,'JAN15-LEDGER'!$U$38,'JAN15-LEDGER'!$U$39,'JAN15-LEDGER'!$U$40,'JAN15-LEDGER'!$U$41,'JAN15-LEDGER'!$U$42,'JAN15-LEDGER'!$U$43,'JAN15-LEDGER'!$U$44,'JAN15-LEDGER'!$U$45,'JAN15-LEDGER'!$U$46,'JAN15-LEDGER'!$U$47,'JAN15-LEDGER'!$S$48,'JAN15-LEDGER'!$U$48</definedName>
    <definedName name="QB_FORMULA_2" localSheetId="9" hidden="1">'JULY14-LEDGER'!$S$37,'JULY14-LEDGER'!$S$39,'JULY14-LEDGER'!$S$40,'JULY14-LEDGER'!$Q$41,'JULY14-LEDGER'!$S$41,'JULY14-LEDGER'!$S$43,'JULY14-LEDGER'!$S$45,'JULY14-LEDGER'!$S$47,'JULY14-LEDGER'!$S$49,'JULY14-LEDGER'!$S$51,'JULY14-LEDGER'!$S$54,'JULY14-LEDGER'!$S$56,'JULY14-LEDGER'!$S$57,'JULY14-LEDGER'!$S$59,'JULY14-LEDGER'!$S$61,'JULY14-LEDGER'!$S$63</definedName>
    <definedName name="QB_FORMULA_2" localSheetId="10" hidden="1">'JUNE14-LEDGER'!$S$35,'JUNE14-LEDGER'!$S$36,'JUNE14-LEDGER'!$S$37,'JUNE14-LEDGER'!$S$38,'JUNE14-LEDGER'!$S$39,'JUNE14-LEDGER'!$S$40,'JUNE14-LEDGER'!$S$41,'JUNE14-LEDGER'!$S$42,'JUNE14-LEDGER'!$S$43,'JUNE14-LEDGER'!$S$44,'JUNE14-LEDGER'!$S$45,'JUNE14-LEDGER'!$S$46,'JUNE14-LEDGER'!$S$47,'JUNE14-LEDGER'!$S$48,'JUNE14-LEDGER'!$S$49,'JUNE14-LEDGER'!$S$50</definedName>
    <definedName name="QB_FORMULA_2" localSheetId="1" hidden="1">'MAR15-LEDGER'!$U$34,'MAR15-LEDGER'!$U$35,'MAR15-LEDGER'!$U$36,'MAR15-LEDGER'!$U$37,'MAR15-LEDGER'!$U$38,'MAR15-LEDGER'!$U$39,'MAR15-LEDGER'!$S$40,'MAR15-LEDGER'!$U$40,'MAR15-LEDGER'!$U$42,'MAR15-LEDGER'!$U$44,'MAR15-LEDGER'!$U$46,'MAR15-LEDGER'!$U$47,'MAR15-LEDGER'!$U$48,'MAR15-LEDGER'!$U$49,'MAR15-LEDGER'!$U$50,'MAR15-LEDGER'!$U$51</definedName>
    <definedName name="QB_FORMULA_2" localSheetId="11" hidden="1">'MAY14-LEDGER'!$S$34,'MAY14-LEDGER'!$S$36,'MAY14-LEDGER'!$S$38,'MAY14-LEDGER'!$S$40,'MAY14-LEDGER'!$S$42,'MAY14-LEDGER'!$S$43,'MAY14-LEDGER'!$S$44,'MAY14-LEDGER'!$S$45,'MAY14-LEDGER'!$S$46,'MAY14-LEDGER'!$Q$47,'MAY14-LEDGER'!$S$47,'MAY14-LEDGER'!$S$49,'MAY14-LEDGER'!$S$51,'MAY14-LEDGER'!$S$53,'MAY14-LEDGER'!$S$55,'MAY14-LEDGER'!$S$57</definedName>
    <definedName name="QB_FORMULA_2" localSheetId="5" hidden="1">'NOV14-LEDGER'!$S$35,'NOV14-LEDGER'!$S$36,'NOV14-LEDGER'!$S$37,'NOV14-LEDGER'!$S$38,'NOV14-LEDGER'!$S$39,'NOV14-LEDGER'!$S$40,'NOV14-LEDGER'!$S$41,'NOV14-LEDGER'!$S$42,'NOV14-LEDGER'!$S$43,'NOV14-LEDGER'!$S$44,'NOV14-LEDGER'!$S$45,'NOV14-LEDGER'!$S$46,'NOV14-LEDGER'!$S$47,'NOV14-LEDGER'!$S$48,'NOV14-LEDGER'!$S$49,'NOV14-LEDGER'!$S$50</definedName>
    <definedName name="QB_FORMULA_2" localSheetId="6" hidden="1">'OCT14-LEDGER'!$S$35,'OCT14-LEDGER'!$S$36,'OCT14-LEDGER'!$S$37,'OCT14-LEDGER'!$S$38,'OCT14-LEDGER'!$S$39,'OCT14-LEDGER'!$S$40,'OCT14-LEDGER'!$S$41,'OCT14-LEDGER'!$S$42,'OCT14-LEDGER'!$S$43,'OCT14-LEDGER'!$S$44,'OCT14-LEDGER'!$S$45,'OCT14-LEDGER'!$S$46,'OCT14-LEDGER'!$S$47,'OCT14-LEDGER'!$S$48,'OCT14-LEDGER'!$S$49,'OCT14-LEDGER'!$S$50</definedName>
    <definedName name="QB_FORMULA_2" localSheetId="7" hidden="1">'SEPT14-LEDGER'!$S$35,'SEPT14-LEDGER'!$S$36,'SEPT14-LEDGER'!$S$37,'SEPT14-LEDGER'!$S$38,'SEPT14-LEDGER'!$S$39,'SEPT14-LEDGER'!$S$40,'SEPT14-LEDGER'!$S$41,'SEPT14-LEDGER'!$S$42,'SEPT14-LEDGER'!$S$43,'SEPT14-LEDGER'!$S$44,'SEPT14-LEDGER'!$S$45,'SEPT14-LEDGER'!$S$46,'SEPT14-LEDGER'!$S$47,'SEPT14-LEDGER'!$S$48,'SEPT14-LEDGER'!$S$49,'SEPT14-LEDGER'!$S$50</definedName>
    <definedName name="QB_FORMULA_20" localSheetId="1" hidden="1">'MAR15-LEDGER'!$U$408,'MAR15-LEDGER'!$U$411,'MAR15-LEDGER'!$U$413,'MAR15-LEDGER'!$U$414,'MAR15-LEDGER'!$U$416,'MAR15-LEDGER'!$U$417,'MAR15-LEDGER'!$U$418,'MAR15-LEDGER'!$U$419,'MAR15-LEDGER'!$U$420,'MAR15-LEDGER'!$U$421,'MAR15-LEDGER'!$U$422,'MAR15-LEDGER'!$U$423,'MAR15-LEDGER'!$U$424,'MAR15-LEDGER'!$U$425,'MAR15-LEDGER'!$U$426,'MAR15-LEDGER'!$U$427</definedName>
    <definedName name="QB_FORMULA_21" localSheetId="1" hidden="1">'MAR15-LEDGER'!$U$428,'MAR15-LEDGER'!$U$429,'MAR15-LEDGER'!$U$430,'MAR15-LEDGER'!$U$431,'MAR15-LEDGER'!$U$432,'MAR15-LEDGER'!$U$433,'MAR15-LEDGER'!$U$434,'MAR15-LEDGER'!$U$435,'MAR15-LEDGER'!$U$436,'MAR15-LEDGER'!$U$437,'MAR15-LEDGER'!$U$438,'MAR15-LEDGER'!$U$439,'MAR15-LEDGER'!$U$440,'MAR15-LEDGER'!$U$441,'MAR15-LEDGER'!$U$442,'MAR15-LEDGER'!$U$443</definedName>
    <definedName name="QB_FORMULA_22" localSheetId="1" hidden="1">'MAR15-LEDGER'!$U$444,'MAR15-LEDGER'!$U$445,'MAR15-LEDGER'!$U$446,'MAR15-LEDGER'!$U$447,'MAR15-LEDGER'!$U$448,'MAR15-LEDGER'!$U$449,'MAR15-LEDGER'!$U$450,'MAR15-LEDGER'!$U$451,'MAR15-LEDGER'!$U$452,'MAR15-LEDGER'!$U$453,'MAR15-LEDGER'!$U$454,'MAR15-LEDGER'!$U$455,'MAR15-LEDGER'!$U$456,'MAR15-LEDGER'!$U$457,'MAR15-LEDGER'!$U$458,'MAR15-LEDGER'!$S$459</definedName>
    <definedName name="QB_FORMULA_23" localSheetId="1" hidden="1">'MAR15-LEDGER'!$U$459,'MAR15-LEDGER'!$U$461,'MAR15-LEDGER'!$U$463,'MAR15-LEDGER'!$U$465,'MAR15-LEDGER'!$U$467,'MAR15-LEDGER'!$U$469,'MAR15-LEDGER'!$U$472,'MAR15-LEDGER'!$U$474,'MAR15-LEDGER'!$U$476,'MAR15-LEDGER'!$U$478,'MAR15-LEDGER'!$U$480,'MAR15-LEDGER'!$U$482,'MAR15-LEDGER'!$U$484,'MAR15-LEDGER'!$U$485,'MAR15-LEDGER'!$U$488,'MAR15-LEDGER'!$U$490</definedName>
    <definedName name="QB_FORMULA_24" localSheetId="1" hidden="1">'MAR15-LEDGER'!$U$492,'MAR15-LEDGER'!$U$494,'MAR15-LEDGER'!$U$496,'MAR15-LEDGER'!$U$498,'MAR15-LEDGER'!$U$500,'MAR15-LEDGER'!$U$502,'MAR15-LEDGER'!$U$504,'MAR15-LEDGER'!$U$506,'MAR15-LEDGER'!$U$508,'MAR15-LEDGER'!$U$510,'MAR15-LEDGER'!$U$512,'MAR15-LEDGER'!$U$513,'MAR15-LEDGER'!$U$515,'MAR15-LEDGER'!$U$517,'MAR15-LEDGER'!$U$520,'MAR15-LEDGER'!$U$522</definedName>
    <definedName name="QB_FORMULA_25" localSheetId="1" hidden="1">'MAR15-LEDGER'!$U$524,'MAR15-LEDGER'!$U$525,'MAR15-LEDGER'!$U$527,'MAR15-LEDGER'!$U$529,'MAR15-LEDGER'!$U$531,'MAR15-LEDGER'!$U$533,'MAR15-LEDGER'!$U$535,'MAR15-LEDGER'!$U$537,'MAR15-LEDGER'!$U$539,'MAR15-LEDGER'!$S$540,'MAR15-LEDGER'!$U$540</definedName>
    <definedName name="QB_FORMULA_3" localSheetId="12" hidden="1">'APR14-LEDGER'!$S$54,'APR14-LEDGER'!$S$55,'APR14-LEDGER'!$S$56,'APR14-LEDGER'!$S$57,'APR14-LEDGER'!$S$58,'APR14-LEDGER'!$S$59,'APR14-LEDGER'!$S$60,'APR14-LEDGER'!$S$61,'APR14-LEDGER'!$S$62,'APR14-LEDGER'!$S$63,'APR14-LEDGER'!$S$64,'APR14-LEDGER'!$S$65,'APR14-LEDGER'!$S$66,'APR14-LEDGER'!$S$67,'APR14-LEDGER'!$S$68,'APR14-LEDGER'!$S$69</definedName>
    <definedName name="QB_FORMULA_3" localSheetId="8" hidden="1">'AUG14-LEDGER'!$S$57,'AUG14-LEDGER'!$S$59,'AUG14-LEDGER'!$S$62,'AUG14-LEDGER'!$S$64,'AUG14-LEDGER'!$S$65,'AUG14-LEDGER'!$S$67,'AUG14-LEDGER'!$S$69,'AUG14-LEDGER'!$S$71,'AUG14-LEDGER'!$S$73,'AUG14-LEDGER'!$S$75,'AUG14-LEDGER'!$S$77,'AUG14-LEDGER'!$S$81,'AUG14-LEDGER'!$S$82,'AUG14-LEDGER'!$S$83,'AUG14-LEDGER'!$S$84,'AUG14-LEDGER'!$S$85</definedName>
    <definedName name="QB_FORMULA_3" localSheetId="4" hidden="1">'DEC14-LEDGER'!$U$56,'DEC14-LEDGER'!$U$57,'DEC14-LEDGER'!$U$58,'DEC14-LEDGER'!$U$59,'DEC14-LEDGER'!$U$60,'DEC14-LEDGER'!$U$61,'DEC14-LEDGER'!$U$62,'DEC14-LEDGER'!$U$63,'DEC14-LEDGER'!$U$64,'DEC14-LEDGER'!$S$65,'DEC14-LEDGER'!$U$65,'DEC14-LEDGER'!$U$67,'DEC14-LEDGER'!$U$69,'DEC14-LEDGER'!$U$71,'DEC14-LEDGER'!$U$73,'DEC14-LEDGER'!$U$75</definedName>
    <definedName name="QB_FORMULA_3" localSheetId="2" hidden="1">'FEB15-LEDGER'!$U$67,'FEB15-LEDGER'!$U$70,'FEB15-LEDGER'!$U$72,'FEB15-LEDGER'!$U$73,'FEB15-LEDGER'!$U$75,'FEB15-LEDGER'!$U$77,'FEB15-LEDGER'!$U$79,'FEB15-LEDGER'!$U$81,'FEB15-LEDGER'!$U$83,'FEB15-LEDGER'!$U$85,'FEB15-LEDGER'!$U$87,'FEB15-LEDGER'!$U$89,'FEB15-LEDGER'!$U$91,'FEB15-LEDGER'!$U$93,'FEB15-LEDGER'!$U$95,'FEB15-LEDGER'!$U$99</definedName>
    <definedName name="QB_FORMULA_3" localSheetId="3" hidden="1">'JAN15-LEDGER'!$U$50,'JAN15-LEDGER'!$U$52,'JAN15-LEDGER'!$U$54,'JAN15-LEDGER'!$U$55,'JAN15-LEDGER'!$U$56,'JAN15-LEDGER'!$U$57,'JAN15-LEDGER'!$U$58,'JAN15-LEDGER'!$U$59,'JAN15-LEDGER'!$U$60,'JAN15-LEDGER'!$U$61,'JAN15-LEDGER'!$U$62,'JAN15-LEDGER'!$U$63,'JAN15-LEDGER'!$U$64,'JAN15-LEDGER'!$U$65,'JAN15-LEDGER'!$U$66,'JAN15-LEDGER'!$U$67</definedName>
    <definedName name="QB_FORMULA_3" localSheetId="9" hidden="1">'JULY14-LEDGER'!$S$65,'JULY14-LEDGER'!$S$67,'JULY14-LEDGER'!$S$69,'JULY14-LEDGER'!$S$73,'JULY14-LEDGER'!$Q$74,'JULY14-LEDGER'!$S$74,'JULY14-LEDGER'!$S$77,'JULY14-LEDGER'!$S$79,'JULY14-LEDGER'!$Q$80,'JULY14-LEDGER'!$S$80,'JULY14-LEDGER'!$S$82,'JULY14-LEDGER'!$S$85,'JULY14-LEDGER'!$S$87,'JULY14-LEDGER'!$S$88,'JULY14-LEDGER'!$Q$89,'JULY14-LEDGER'!$S$89</definedName>
    <definedName name="QB_FORMULA_3" localSheetId="10" hidden="1">'JUNE14-LEDGER'!$S$51,'JUNE14-LEDGER'!$S$52,'JUNE14-LEDGER'!$S$53,'JUNE14-LEDGER'!$S$54,'JUNE14-LEDGER'!$S$55,'JUNE14-LEDGER'!$S$56,'JUNE14-LEDGER'!$S$57,'JUNE14-LEDGER'!$S$58,'JUNE14-LEDGER'!$S$59,'JUNE14-LEDGER'!$S$60,'JUNE14-LEDGER'!$S$61,'JUNE14-LEDGER'!$S$62,'JUNE14-LEDGER'!$Q$63,'JUNE14-LEDGER'!$S$63,'JUNE14-LEDGER'!$S$65,'JUNE14-LEDGER'!$S$67</definedName>
    <definedName name="QB_FORMULA_3" localSheetId="1" hidden="1">'MAR15-LEDGER'!$U$52,'MAR15-LEDGER'!$U$53,'MAR15-LEDGER'!$U$54,'MAR15-LEDGER'!$U$55,'MAR15-LEDGER'!$U$56,'MAR15-LEDGER'!$U$57,'MAR15-LEDGER'!$U$58,'MAR15-LEDGER'!$U$59,'MAR15-LEDGER'!$U$60,'MAR15-LEDGER'!$U$61,'MAR15-LEDGER'!$U$62,'MAR15-LEDGER'!$U$63,'MAR15-LEDGER'!$U$64,'MAR15-LEDGER'!$U$65,'MAR15-LEDGER'!$U$66,'MAR15-LEDGER'!$U$67</definedName>
    <definedName name="QB_FORMULA_3" localSheetId="11" hidden="1">'MAY14-LEDGER'!$S$60,'MAY14-LEDGER'!$S$62,'MAY14-LEDGER'!$S$63,'MAY14-LEDGER'!$S$65,'MAY14-LEDGER'!$S$67,'MAY14-LEDGER'!$S$69,'MAY14-LEDGER'!$S$71,'MAY14-LEDGER'!$S$73,'MAY14-LEDGER'!$S$75,'MAY14-LEDGER'!$S$79,'MAY14-LEDGER'!$Q$80,'MAY14-LEDGER'!$S$80,'MAY14-LEDGER'!$S$83,'MAY14-LEDGER'!$S$85,'MAY14-LEDGER'!$S$87,'MAY14-LEDGER'!$S$90</definedName>
    <definedName name="QB_FORMULA_3" localSheetId="5" hidden="1">'NOV14-LEDGER'!$S$51,'NOV14-LEDGER'!$S$52,'NOV14-LEDGER'!$S$53,'NOV14-LEDGER'!$S$54,'NOV14-LEDGER'!$S$55,'NOV14-LEDGER'!$S$56,'NOV14-LEDGER'!$S$57,'NOV14-LEDGER'!$S$58,'NOV14-LEDGER'!$S$59,'NOV14-LEDGER'!$Q$60,'NOV14-LEDGER'!$S$60,'NOV14-LEDGER'!$S$62,'NOV14-LEDGER'!$S$64,'NOV14-LEDGER'!$S$66,'NOV14-LEDGER'!$Q$67,'NOV14-LEDGER'!$S$67</definedName>
    <definedName name="QB_FORMULA_3" localSheetId="6" hidden="1">'OCT14-LEDGER'!$S$51,'OCT14-LEDGER'!$S$52,'OCT14-LEDGER'!$S$53,'OCT14-LEDGER'!$S$54,'OCT14-LEDGER'!$S$55,'OCT14-LEDGER'!$S$56,'OCT14-LEDGER'!$S$57,'OCT14-LEDGER'!$S$58,'OCT14-LEDGER'!$S$59,'OCT14-LEDGER'!$S$60,'OCT14-LEDGER'!$S$61,'OCT14-LEDGER'!$S$62,'OCT14-LEDGER'!$Q$63,'OCT14-LEDGER'!$S$63,'OCT14-LEDGER'!$S$65,'OCT14-LEDGER'!$S$67</definedName>
    <definedName name="QB_FORMULA_3" localSheetId="7" hidden="1">'SEPT14-LEDGER'!$S$51,'SEPT14-LEDGER'!$S$52,'SEPT14-LEDGER'!$S$53,'SEPT14-LEDGER'!$S$54,'SEPT14-LEDGER'!$S$55,'SEPT14-LEDGER'!$S$56,'SEPT14-LEDGER'!$S$57,'SEPT14-LEDGER'!$S$58,'SEPT14-LEDGER'!$S$59,'SEPT14-LEDGER'!$S$60,'SEPT14-LEDGER'!$S$61,'SEPT14-LEDGER'!$S$62,'SEPT14-LEDGER'!$S$63,'SEPT14-LEDGER'!$S$64,'SEPT14-LEDGER'!$S$65,'SEPT14-LEDGER'!$S$66</definedName>
    <definedName name="QB_FORMULA_4" localSheetId="12" hidden="1">'APR14-LEDGER'!$Q$70,'APR14-LEDGER'!$S$70,'APR14-LEDGER'!$S$72,'APR14-LEDGER'!$S$74,'APR14-LEDGER'!$S$76,'APR14-LEDGER'!$S$78,'APR14-LEDGER'!$S$80,'APR14-LEDGER'!$S$83,'APR14-LEDGER'!$S$85,'APR14-LEDGER'!$S$86,'APR14-LEDGER'!$S$88,'APR14-LEDGER'!$Q$89,'APR14-LEDGER'!$S$89,'APR14-LEDGER'!$S$91,'APR14-LEDGER'!$S$93,'APR14-LEDGER'!$S$95</definedName>
    <definedName name="QB_FORMULA_4" localSheetId="8" hidden="1">'AUG14-LEDGER'!$Q$86,'AUG14-LEDGER'!$S$86,'AUG14-LEDGER'!$S$88,'AUG14-LEDGER'!$S$89,'AUG14-LEDGER'!$S$90,'AUG14-LEDGER'!$Q$91,'AUG14-LEDGER'!$S$91,'AUG14-LEDGER'!$S$94,'AUG14-LEDGER'!$S$96,'AUG14-LEDGER'!$S$98,'AUG14-LEDGER'!$S$99,'AUG14-LEDGER'!$Q$100,'AUG14-LEDGER'!$S$100,'AUG14-LEDGER'!$S$103,'AUG14-LEDGER'!$S$104,'AUG14-LEDGER'!$S$105</definedName>
    <definedName name="QB_FORMULA_4" localSheetId="4" hidden="1">'DEC14-LEDGER'!$U$77,'DEC14-LEDGER'!$U$79,'DEC14-LEDGER'!$U$81,'DEC14-LEDGER'!$U$83,'DEC14-LEDGER'!$U$85,'DEC14-LEDGER'!$U$87,'DEC14-LEDGER'!$U$89,'DEC14-LEDGER'!$U$92,'DEC14-LEDGER'!$U$94,'DEC14-LEDGER'!$U$95,'DEC14-LEDGER'!$U$97,'DEC14-LEDGER'!$S$98,'DEC14-LEDGER'!$U$98,'DEC14-LEDGER'!$U$100,'DEC14-LEDGER'!$U$102,'DEC14-LEDGER'!$U$104</definedName>
    <definedName name="QB_FORMULA_4" localSheetId="2" hidden="1">'FEB15-LEDGER'!$U$101,'FEB15-LEDGER'!$U$103,'FEB15-LEDGER'!$U$105,'FEB15-LEDGER'!$U$107,'FEB15-LEDGER'!$U$110,'FEB15-LEDGER'!$U$112,'FEB15-LEDGER'!$S$113,'FEB15-LEDGER'!$U$113,'FEB15-LEDGER'!$S$114,'FEB15-LEDGER'!$U$114,'FEB15-LEDGER'!$U$116,'FEB15-LEDGER'!$U$118,'FEB15-LEDGER'!$U$120,'FEB15-LEDGER'!$U$123,'FEB15-LEDGER'!$U$125,'FEB15-LEDGER'!$U$127</definedName>
    <definedName name="QB_FORMULA_4" localSheetId="3" hidden="1">'JAN15-LEDGER'!$U$68,'JAN15-LEDGER'!$S$69,'JAN15-LEDGER'!$U$69,'JAN15-LEDGER'!$U$71,'JAN15-LEDGER'!$U$73,'JAN15-LEDGER'!$U$75,'JAN15-LEDGER'!$U$77,'JAN15-LEDGER'!$U$78,'JAN15-LEDGER'!$S$79,'JAN15-LEDGER'!$U$79,'JAN15-LEDGER'!$U$81,'JAN15-LEDGER'!$U$83,'JAN15-LEDGER'!$U$85,'JAN15-LEDGER'!$U$87,'JAN15-LEDGER'!$U$89,'JAN15-LEDGER'!$U$91</definedName>
    <definedName name="QB_FORMULA_4" localSheetId="9" hidden="1">'JULY14-LEDGER'!$S$91,'JULY14-LEDGER'!$Q$92,'JULY14-LEDGER'!$S$92,'JULY14-LEDGER'!$S$95,'JULY14-LEDGER'!$S$96,'JULY14-LEDGER'!$S$97,'JULY14-LEDGER'!$Q$98,'JULY14-LEDGER'!$S$98,'JULY14-LEDGER'!$S$100,'JULY14-LEDGER'!$Q$101,'JULY14-LEDGER'!$S$101,'JULY14-LEDGER'!$Q$102,'JULY14-LEDGER'!$S$102,'JULY14-LEDGER'!$S$104,'JULY14-LEDGER'!$S$107,'JULY14-LEDGER'!$S$109</definedName>
    <definedName name="QB_FORMULA_4" localSheetId="10" hidden="1">'JUNE14-LEDGER'!$S$69,'JUNE14-LEDGER'!$S$71,'JUNE14-LEDGER'!$S$72,'JUNE14-LEDGER'!$S$73,'JUNE14-LEDGER'!$S$74,'JUNE14-LEDGER'!$S$75,'JUNE14-LEDGER'!$S$76,'JUNE14-LEDGER'!$S$77,'JUNE14-LEDGER'!$Q$78,'JUNE14-LEDGER'!$S$78,'JUNE14-LEDGER'!$S$80,'JUNE14-LEDGER'!$S$82,'JUNE14-LEDGER'!$S$84,'JUNE14-LEDGER'!$S$86,'JUNE14-LEDGER'!$S$88,'JUNE14-LEDGER'!$S$91</definedName>
    <definedName name="QB_FORMULA_4" localSheetId="1" hidden="1">'MAR15-LEDGER'!$U$68,'MAR15-LEDGER'!$U$69,'MAR15-LEDGER'!$U$70,'MAR15-LEDGER'!$U$71,'MAR15-LEDGER'!$U$72,'MAR15-LEDGER'!$U$73,'MAR15-LEDGER'!$U$74,'MAR15-LEDGER'!$U$75,'MAR15-LEDGER'!$U$76,'MAR15-LEDGER'!$U$77,'MAR15-LEDGER'!$U$78,'MAR15-LEDGER'!$U$79,'MAR15-LEDGER'!$U$80,'MAR15-LEDGER'!$U$81,'MAR15-LEDGER'!$U$82,'MAR15-LEDGER'!$U$83</definedName>
    <definedName name="QB_FORMULA_4" localSheetId="11" hidden="1">'MAY14-LEDGER'!$Q$91,'MAY14-LEDGER'!$S$91,'MAY14-LEDGER'!$S$93,'MAY14-LEDGER'!$S$94,'MAY14-LEDGER'!$Q$95,'MAY14-LEDGER'!$S$95,'MAY14-LEDGER'!$S$97,'MAY14-LEDGER'!$Q$98,'MAY14-LEDGER'!$S$98,'MAY14-LEDGER'!$S$101,'MAY14-LEDGER'!$S$103,'MAY14-LEDGER'!$S$104,'MAY14-LEDGER'!$Q$105,'MAY14-LEDGER'!$S$105,'MAY14-LEDGER'!$S$107,'MAY14-LEDGER'!$S$110</definedName>
    <definedName name="QB_FORMULA_4" localSheetId="5" hidden="1">'NOV14-LEDGER'!$S$69,'NOV14-LEDGER'!$S$70,'NOV14-LEDGER'!$S$71,'NOV14-LEDGER'!$S$72,'NOV14-LEDGER'!$S$73,'NOV14-LEDGER'!$S$74,'NOV14-LEDGER'!$S$75,'NOV14-LEDGER'!$Q$76,'NOV14-LEDGER'!$S$76,'NOV14-LEDGER'!$S$78,'NOV14-LEDGER'!$S$80,'NOV14-LEDGER'!$S$82,'NOV14-LEDGER'!$S$84,'NOV14-LEDGER'!$S$86,'NOV14-LEDGER'!$S$89,'NOV14-LEDGER'!$S$91</definedName>
    <definedName name="QB_FORMULA_4" localSheetId="6" hidden="1">'OCT14-LEDGER'!$S$69,'OCT14-LEDGER'!$Q$70,'OCT14-LEDGER'!$S$70,'OCT14-LEDGER'!$S$72,'OCT14-LEDGER'!$S$73,'OCT14-LEDGER'!$S$74,'OCT14-LEDGER'!$S$75,'OCT14-LEDGER'!$Q$76,'OCT14-LEDGER'!$S$76,'OCT14-LEDGER'!$S$78,'OCT14-LEDGER'!$S$80,'OCT14-LEDGER'!$S$82,'OCT14-LEDGER'!$S$84,'OCT14-LEDGER'!$S$86,'OCT14-LEDGER'!$S$89,'OCT14-LEDGER'!$S$91</definedName>
    <definedName name="QB_FORMULA_4" localSheetId="7" hidden="1">'SEPT14-LEDGER'!$S$67,'SEPT14-LEDGER'!$S$68,'SEPT14-LEDGER'!$S$69,'SEPT14-LEDGER'!$S$70,'SEPT14-LEDGER'!$S$71,'SEPT14-LEDGER'!$Q$72,'SEPT14-LEDGER'!$S$72,'SEPT14-LEDGER'!$S$74,'SEPT14-LEDGER'!$S$76,'SEPT14-LEDGER'!$S$78,'SEPT14-LEDGER'!$S$79,'SEPT14-LEDGER'!$S$80,'SEPT14-LEDGER'!$Q$81,'SEPT14-LEDGER'!$S$81,'SEPT14-LEDGER'!$S$83,'SEPT14-LEDGER'!$S$84</definedName>
    <definedName name="QB_FORMULA_5" localSheetId="12" hidden="1">'APR14-LEDGER'!$S$97,'APR14-LEDGER'!$S$99,'APR14-LEDGER'!$S$103,'APR14-LEDGER'!$S$104,'APR14-LEDGER'!$S$105,'APR14-LEDGER'!$S$106,'APR14-LEDGER'!$S$107,'APR14-LEDGER'!$S$108,'APR14-LEDGER'!$S$109,'APR14-LEDGER'!$S$110,'APR14-LEDGER'!$S$111,'APR14-LEDGER'!$S$112,'APR14-LEDGER'!$S$113,'APR14-LEDGER'!$S$114,'APR14-LEDGER'!$S$115,'APR14-LEDGER'!$S$116</definedName>
    <definedName name="QB_FORMULA_5" localSheetId="8" hidden="1">'AUG14-LEDGER'!$Q$106,'AUG14-LEDGER'!$S$106,'AUG14-LEDGER'!$S$108,'AUG14-LEDGER'!$Q$109,'AUG14-LEDGER'!$S$109,'AUG14-LEDGER'!$S$111,'AUG14-LEDGER'!$Q$112,'AUG14-LEDGER'!$S$112,'AUG14-LEDGER'!$S$115,'AUG14-LEDGER'!$S$117,'AUG14-LEDGER'!$S$118,'AUG14-LEDGER'!$Q$119,'AUG14-LEDGER'!$S$119,'AUG14-LEDGER'!$S$121,'AUG14-LEDGER'!$S$124,'AUG14-LEDGER'!$S$126</definedName>
    <definedName name="QB_FORMULA_5" localSheetId="4" hidden="1">'DEC14-LEDGER'!$U$106,'DEC14-LEDGER'!$U$108,'DEC14-LEDGER'!$U$110,'DEC14-LEDGER'!$U$112,'DEC14-LEDGER'!$U$114,'DEC14-LEDGER'!$U$116,'DEC14-LEDGER'!$U$118,'DEC14-LEDGER'!$U$122,'DEC14-LEDGER'!$U$124,'DEC14-LEDGER'!$U$126,'DEC14-LEDGER'!$U$127,'DEC14-LEDGER'!$U$128,'DEC14-LEDGER'!$U$129,'DEC14-LEDGER'!$U$130,'DEC14-LEDGER'!$U$131,'DEC14-LEDGER'!$U$132</definedName>
    <definedName name="QB_FORMULA_5" localSheetId="2" hidden="1">'FEB15-LEDGER'!$U$129,'FEB15-LEDGER'!$U$130,'FEB15-LEDGER'!$U$132,'FEB15-LEDGER'!$U$134,'FEB15-LEDGER'!$U$136,'FEB15-LEDGER'!$U$138,'FEB15-LEDGER'!$U$140,'FEB15-LEDGER'!$U$142,'FEB15-LEDGER'!$U$144,'FEB15-LEDGER'!$U$146,'FEB15-LEDGER'!$U$148,'FEB15-LEDGER'!$U$150,'FEB15-LEDGER'!$U$152,'FEB15-LEDGER'!$U$154,'FEB15-LEDGER'!$U$156,'FEB15-LEDGER'!$U$159</definedName>
    <definedName name="QB_FORMULA_5" localSheetId="3" hidden="1">'JAN15-LEDGER'!$U$93,'JAN15-LEDGER'!$U$95,'JAN15-LEDGER'!$U$97,'JAN15-LEDGER'!$U$99,'JAN15-LEDGER'!$U$101,'JAN15-LEDGER'!$U$103,'JAN15-LEDGER'!$U$106,'JAN15-LEDGER'!$U$108,'JAN15-LEDGER'!$U$109,'JAN15-LEDGER'!$U$111,'JAN15-LEDGER'!$U$113,'JAN15-LEDGER'!$U$115,'JAN15-LEDGER'!$U$117,'JAN15-LEDGER'!$U$119,'JAN15-LEDGER'!$U$121,'JAN15-LEDGER'!$U$123</definedName>
    <definedName name="QB_FORMULA_5" localSheetId="9" hidden="1">'JULY14-LEDGER'!$Q$110,'JULY14-LEDGER'!$S$110,'JULY14-LEDGER'!$S$112,'JULY14-LEDGER'!$S$114,'JULY14-LEDGER'!$Q$115,'JULY14-LEDGER'!$S$115,'JULY14-LEDGER'!$Q$116,'JULY14-LEDGER'!$S$116,'JULY14-LEDGER'!$S$119,'JULY14-LEDGER'!$Q$120,'JULY14-LEDGER'!$S$120,'JULY14-LEDGER'!$S$122,'JULY14-LEDGER'!$Q$123,'JULY14-LEDGER'!$S$123,'JULY14-LEDGER'!$Q$124,'JULY14-LEDGER'!$S$124</definedName>
    <definedName name="QB_FORMULA_5" localSheetId="10" hidden="1">'JUNE14-LEDGER'!$S$93,'JUNE14-LEDGER'!$S$94,'JUNE14-LEDGER'!$S$96,'JUNE14-LEDGER'!$S$97,'JUNE14-LEDGER'!$Q$98,'JUNE14-LEDGER'!$S$98,'JUNE14-LEDGER'!$S$100,'JUNE14-LEDGER'!$S$102,'JUNE14-LEDGER'!$S$104,'JUNE14-LEDGER'!$S$106,'JUNE14-LEDGER'!$S$108,'JUNE14-LEDGER'!$S$112,'JUNE14-LEDGER'!$Q$113,'JUNE14-LEDGER'!$S$113,'JUNE14-LEDGER'!$S$115,'JUNE14-LEDGER'!$S$118</definedName>
    <definedName name="QB_FORMULA_5" localSheetId="1" hidden="1">'MAR15-LEDGER'!$U$84,'MAR15-LEDGER'!$U$85,'MAR15-LEDGER'!$U$86,'MAR15-LEDGER'!$U$87,'MAR15-LEDGER'!$S$88,'MAR15-LEDGER'!$U$88,'MAR15-LEDGER'!$U$90,'MAR15-LEDGER'!$U$92,'MAR15-LEDGER'!$U$94,'MAR15-LEDGER'!$U$96,'MAR15-LEDGER'!$U$97,'MAR15-LEDGER'!$U$98,'MAR15-LEDGER'!$U$99,'MAR15-LEDGER'!$U$100,'MAR15-LEDGER'!$U$101,'MAR15-LEDGER'!$U$102</definedName>
    <definedName name="QB_FORMULA_5" localSheetId="11" hidden="1">'MAY14-LEDGER'!$S$112,'MAY14-LEDGER'!$S$113,'MAY14-LEDGER'!$S$116,'MAY14-LEDGER'!$S$117,'MAY14-LEDGER'!$S$118,'MAY14-LEDGER'!$S$119,'MAY14-LEDGER'!$S$120,'MAY14-LEDGER'!$S$121,'MAY14-LEDGER'!$S$122,'MAY14-LEDGER'!$Q$123,'MAY14-LEDGER'!$S$123,'MAY14-LEDGER'!$S$125,'MAY14-LEDGER'!$S$126,'MAY14-LEDGER'!$S$127,'MAY14-LEDGER'!$S$128,'MAY14-LEDGER'!$S$129</definedName>
    <definedName name="QB_FORMULA_5" localSheetId="5" hidden="1">'NOV14-LEDGER'!$S$92,'NOV14-LEDGER'!$S$94,'NOV14-LEDGER'!$Q$95,'NOV14-LEDGER'!$S$95,'NOV14-LEDGER'!$S$97,'NOV14-LEDGER'!$S$99,'NOV14-LEDGER'!$S$101,'NOV14-LEDGER'!$S$103,'NOV14-LEDGER'!$S$105,'NOV14-LEDGER'!$Q$106,'NOV14-LEDGER'!$S$106,'NOV14-LEDGER'!$S$110,'NOV14-LEDGER'!$Q$111,'NOV14-LEDGER'!$S$111,'NOV14-LEDGER'!$S$113,'NOV14-LEDGER'!$Q$114</definedName>
    <definedName name="QB_FORMULA_5" localSheetId="6" hidden="1">'OCT14-LEDGER'!$S$92,'OCT14-LEDGER'!$S$94,'OCT14-LEDGER'!$S$96,'OCT14-LEDGER'!$S$98,'OCT14-LEDGER'!$S$100,'OCT14-LEDGER'!$S$102,'OCT14-LEDGER'!$S$104,'OCT14-LEDGER'!$S$108,'OCT14-LEDGER'!$S$110,'OCT14-LEDGER'!$S$113,'OCT14-LEDGER'!$S$115,'OCT14-LEDGER'!$S$117,'OCT14-LEDGER'!$S$120,'OCT14-LEDGER'!$S$122,'OCT14-LEDGER'!$Q$123,'OCT14-LEDGER'!$S$123</definedName>
    <definedName name="QB_FORMULA_5" localSheetId="7" hidden="1">'SEPT14-LEDGER'!$S$85,'SEPT14-LEDGER'!$S$86,'SEPT14-LEDGER'!$S$87,'SEPT14-LEDGER'!$S$88,'SEPT14-LEDGER'!$S$89,'SEPT14-LEDGER'!$S$90,'SEPT14-LEDGER'!$S$91,'SEPT14-LEDGER'!$S$92,'SEPT14-LEDGER'!$S$93,'SEPT14-LEDGER'!$Q$94,'SEPT14-LEDGER'!$S$94,'SEPT14-LEDGER'!$S$96,'SEPT14-LEDGER'!$S$98,'SEPT14-LEDGER'!$S$100,'SEPT14-LEDGER'!$S$102,'SEPT14-LEDGER'!$S$104</definedName>
    <definedName name="QB_FORMULA_6" localSheetId="12" hidden="1">'APR14-LEDGER'!$S$117,'APR14-LEDGER'!$S$118,'APR14-LEDGER'!$Q$119,'APR14-LEDGER'!$S$119,'APR14-LEDGER'!$S$121,'APR14-LEDGER'!$S$122,'APR14-LEDGER'!$S$125,'APR14-LEDGER'!$S$126,'APR14-LEDGER'!$S$127,'APR14-LEDGER'!$S$128,'APR14-LEDGER'!$S$129,'APR14-LEDGER'!$S$130,'APR14-LEDGER'!$S$131,'APR14-LEDGER'!$S$132,'APR14-LEDGER'!$S$133,'APR14-LEDGER'!$S$134</definedName>
    <definedName name="QB_FORMULA_6" localSheetId="8" hidden="1">'AUG14-LEDGER'!$S$128,'AUG14-LEDGER'!$S$130,'AUG14-LEDGER'!$S$131,'AUG14-LEDGER'!$S$134,'AUG14-LEDGER'!$S$136,'AUG14-LEDGER'!$Q$137,'AUG14-LEDGER'!$S$137,'AUG14-LEDGER'!$Q$138,'AUG14-LEDGER'!$S$138,'AUG14-LEDGER'!$S$140,'AUG14-LEDGER'!$S$141,'AUG14-LEDGER'!$S$142,'AUG14-LEDGER'!$S$143,'AUG14-LEDGER'!$S$144,'AUG14-LEDGER'!$Q$145,'AUG14-LEDGER'!$S$145</definedName>
    <definedName name="QB_FORMULA_6" localSheetId="4" hidden="1">'DEC14-LEDGER'!$U$133,'DEC14-LEDGER'!$U$134,'DEC14-LEDGER'!$U$135,'DEC14-LEDGER'!$U$136,'DEC14-LEDGER'!$U$137,'DEC14-LEDGER'!$U$138,'DEC14-LEDGER'!$S$139,'DEC14-LEDGER'!$U$139,'DEC14-LEDGER'!$U$141,'DEC14-LEDGER'!$U$143,'DEC14-LEDGER'!$S$144,'DEC14-LEDGER'!$U$144,'DEC14-LEDGER'!$U$147,'DEC14-LEDGER'!$U$149,'DEC14-LEDGER'!$S$150,'DEC14-LEDGER'!$U$150</definedName>
    <definedName name="QB_FORMULA_6" localSheetId="2" hidden="1">'FEB15-LEDGER'!$U$161,'FEB15-LEDGER'!$U$163,'FEB15-LEDGER'!$U$165,'FEB15-LEDGER'!$U$167,'FEB15-LEDGER'!$U$169,'FEB15-LEDGER'!$S$170,'FEB15-LEDGER'!$U$170,'FEB15-LEDGER'!$U$173,'FEB15-LEDGER'!$U$175,'FEB15-LEDGER'!$U$177,'FEB15-LEDGER'!$U$179,'FEB15-LEDGER'!$S$180,'FEB15-LEDGER'!$U$180,'FEB15-LEDGER'!$S$181,'FEB15-LEDGER'!$U$181,'FEB15-LEDGER'!$U$183</definedName>
    <definedName name="QB_FORMULA_6" localSheetId="3" hidden="1">'JAN15-LEDGER'!$U$125,'JAN15-LEDGER'!$U$127,'JAN15-LEDGER'!$U$129,'JAN15-LEDGER'!$U$131,'JAN15-LEDGER'!$U$135,'JAN15-LEDGER'!$U$137,'JAN15-LEDGER'!$U$139,'JAN15-LEDGER'!$U$141,'JAN15-LEDGER'!$U$143,'JAN15-LEDGER'!$U$146,'JAN15-LEDGER'!$U$148,'JAN15-LEDGER'!$U$149,'JAN15-LEDGER'!$U$151,'JAN15-LEDGER'!$U$153,'JAN15-LEDGER'!$S$154,'JAN15-LEDGER'!$U$154</definedName>
    <definedName name="QB_FORMULA_6" localSheetId="9" hidden="1">'JULY14-LEDGER'!$S$126,'JULY14-LEDGER'!$Q$127,'JULY14-LEDGER'!$S$127,'JULY14-LEDGER'!$S$129,'JULY14-LEDGER'!$S$130,'JULY14-LEDGER'!$S$131,'JULY14-LEDGER'!$S$132,'JULY14-LEDGER'!$S$133,'JULY14-LEDGER'!$S$134,'JULY14-LEDGER'!$S$135,'JULY14-LEDGER'!$Q$136,'JULY14-LEDGER'!$S$136,'JULY14-LEDGER'!$S$138,'JULY14-LEDGER'!$S$139,'JULY14-LEDGER'!$S$140,'JULY14-LEDGER'!$S$141</definedName>
    <definedName name="QB_FORMULA_6" localSheetId="10" hidden="1">'JUNE14-LEDGER'!$S$120,'JUNE14-LEDGER'!$S$122,'JUNE14-LEDGER'!$S$125,'JUNE14-LEDGER'!$S$126,'JUNE14-LEDGER'!$S$127,'JUNE14-LEDGER'!$S$128,'JUNE14-LEDGER'!$S$129,'JUNE14-LEDGER'!$Q$130,'JUNE14-LEDGER'!$S$130,'JUNE14-LEDGER'!$S$132,'JUNE14-LEDGER'!$S$133,'JUNE14-LEDGER'!$Q$134,'JUNE14-LEDGER'!$S$134,'JUNE14-LEDGER'!$S$136,'JUNE14-LEDGER'!$Q$137,'JUNE14-LEDGER'!$S$137</definedName>
    <definedName name="QB_FORMULA_6" localSheetId="1" hidden="1">'MAR15-LEDGER'!$U$103,'MAR15-LEDGER'!$U$104,'MAR15-LEDGER'!$U$105,'MAR15-LEDGER'!$U$106,'MAR15-LEDGER'!$U$107,'MAR15-LEDGER'!$U$108,'MAR15-LEDGER'!$U$109,'MAR15-LEDGER'!$U$110,'MAR15-LEDGER'!$U$111,'MAR15-LEDGER'!$U$112,'MAR15-LEDGER'!$S$113,'MAR15-LEDGER'!$U$113,'MAR15-LEDGER'!$U$115,'MAR15-LEDGER'!$U$117,'MAR15-LEDGER'!$U$119,'MAR15-LEDGER'!$U$121</definedName>
    <definedName name="QB_FORMULA_6" localSheetId="11" hidden="1">'MAY14-LEDGER'!$S$130,'MAY14-LEDGER'!$S$131,'MAY14-LEDGER'!$S$132,'MAY14-LEDGER'!$Q$133,'MAY14-LEDGER'!$S$133,'MAY14-LEDGER'!$S$135,'MAY14-LEDGER'!$S$136,'MAY14-LEDGER'!$S$137,'MAY14-LEDGER'!$S$138,'MAY14-LEDGER'!$S$139,'MAY14-LEDGER'!$S$140,'MAY14-LEDGER'!$Q$141,'MAY14-LEDGER'!$S$141,'MAY14-LEDGER'!$S$143,'MAY14-LEDGER'!$S$144,'MAY14-LEDGER'!$Q$146</definedName>
    <definedName name="QB_FORMULA_6" localSheetId="5" hidden="1">'NOV14-LEDGER'!$S$114,'NOV14-LEDGER'!$S$116,'NOV14-LEDGER'!$S$119,'NOV14-LEDGER'!$S$121,'NOV14-LEDGER'!$S$123,'NOV14-LEDGER'!$S$126,'NOV14-LEDGER'!$S$127,'NOV14-LEDGER'!$S$128,'NOV14-LEDGER'!$S$129,'NOV14-LEDGER'!$S$130,'NOV14-LEDGER'!$S$131,'NOV14-LEDGER'!$S$132,'NOV14-LEDGER'!$S$133,'NOV14-LEDGER'!$S$134,'NOV14-LEDGER'!$S$135,'NOV14-LEDGER'!$S$136</definedName>
    <definedName name="QB_FORMULA_6" localSheetId="6" hidden="1">'OCT14-LEDGER'!$S$125,'OCT14-LEDGER'!$Q$126,'OCT14-LEDGER'!$S$126,'OCT14-LEDGER'!$S$129,'OCT14-LEDGER'!$S$131,'OCT14-LEDGER'!$S$132,'OCT14-LEDGER'!$Q$133,'OCT14-LEDGER'!$S$133,'OCT14-LEDGER'!$S$135,'OCT14-LEDGER'!$S$138,'OCT14-LEDGER'!$S$140,'OCT14-LEDGER'!$Q$141,'OCT14-LEDGER'!$S$141,'OCT14-LEDGER'!$S$143,'OCT14-LEDGER'!$S$145,'OCT14-LEDGER'!$Q$146</definedName>
    <definedName name="QB_FORMULA_6" localSheetId="7" hidden="1">'SEPT14-LEDGER'!$S$107,'SEPT14-LEDGER'!$S$109,'SEPT14-LEDGER'!$S$110,'SEPT14-LEDGER'!$S$112,'SEPT14-LEDGER'!$S$114,'SEPT14-LEDGER'!$S$116,'SEPT14-LEDGER'!$S$118,'SEPT14-LEDGER'!$S$120,'SEPT14-LEDGER'!$S$122,'SEPT14-LEDGER'!$S$126,'SEPT14-LEDGER'!$S$127,'SEPT14-LEDGER'!$Q$128,'SEPT14-LEDGER'!$S$128,'SEPT14-LEDGER'!$S$130,'SEPT14-LEDGER'!$S$131,'SEPT14-LEDGER'!$Q$132</definedName>
    <definedName name="QB_FORMULA_7" localSheetId="12" hidden="1">'APR14-LEDGER'!$S$135,'APR14-LEDGER'!$Q$136,'APR14-LEDGER'!$S$136,'APR14-LEDGER'!$S$138,'APR14-LEDGER'!$Q$139,'APR14-LEDGER'!$S$139,'APR14-LEDGER'!$S$141,'APR14-LEDGER'!$Q$142,'APR14-LEDGER'!$S$142,'APR14-LEDGER'!$S$145,'APR14-LEDGER'!$S$146,'APR14-LEDGER'!$S$147,'APR14-LEDGER'!$Q$148,'APR14-LEDGER'!$S$148,'APR14-LEDGER'!$S$150,'APR14-LEDGER'!$Q$151</definedName>
    <definedName name="QB_FORMULA_7" localSheetId="8" hidden="1">'AUG14-LEDGER'!$S$147,'AUG14-LEDGER'!$S$148,'AUG14-LEDGER'!$S$149,'AUG14-LEDGER'!$S$150,'AUG14-LEDGER'!$S$151,'AUG14-LEDGER'!$S$152,'AUG14-LEDGER'!$S$153,'AUG14-LEDGER'!$Q$154,'AUG14-LEDGER'!$S$154,'AUG14-LEDGER'!$S$156,'AUG14-LEDGER'!$S$157,'AUG14-LEDGER'!$S$158,'AUG14-LEDGER'!$S$159,'AUG14-LEDGER'!$S$160,'AUG14-LEDGER'!$Q$161,'AUG14-LEDGER'!$S$161</definedName>
    <definedName name="QB_FORMULA_7" localSheetId="4" hidden="1">'DEC14-LEDGER'!$S$151,'DEC14-LEDGER'!$U$151,'DEC14-LEDGER'!$U$153,'DEC14-LEDGER'!$U$154,'DEC14-LEDGER'!$U$155,'DEC14-LEDGER'!$U$156,'DEC14-LEDGER'!$U$157,'DEC14-LEDGER'!$U$158,'DEC14-LEDGER'!$U$159,'DEC14-LEDGER'!$U$160,'DEC14-LEDGER'!$U$161,'DEC14-LEDGER'!$U$162,'DEC14-LEDGER'!$U$163,'DEC14-LEDGER'!$S$164,'DEC14-LEDGER'!$U$164,'DEC14-LEDGER'!$U$166</definedName>
    <definedName name="QB_FORMULA_7" localSheetId="2" hidden="1">'FEB15-LEDGER'!$U$185,'FEB15-LEDGER'!$S$186,'FEB15-LEDGER'!$U$186,'FEB15-LEDGER'!$U$188,'FEB15-LEDGER'!$U$189,'FEB15-LEDGER'!$S$190,'FEB15-LEDGER'!$U$190,'FEB15-LEDGER'!$U$193,'FEB15-LEDGER'!$U$195,'FEB15-LEDGER'!$U$197,'FEB15-LEDGER'!$U$199,'FEB15-LEDGER'!$U$201,'FEB15-LEDGER'!$S$202,'FEB15-LEDGER'!$U$202,'FEB15-LEDGER'!$U$204,'FEB15-LEDGER'!$S$205</definedName>
    <definedName name="QB_FORMULA_7" localSheetId="3" hidden="1">'JAN15-LEDGER'!$U$156,'JAN15-LEDGER'!$U$159,'JAN15-LEDGER'!$U$161,'JAN15-LEDGER'!$U$163,'JAN15-LEDGER'!$U$165,'JAN15-LEDGER'!$U$166,'JAN15-LEDGER'!$U$168,'JAN15-LEDGER'!$U$170,'JAN15-LEDGER'!$U$172,'JAN15-LEDGER'!$U$174,'JAN15-LEDGER'!$U$176,'JAN15-LEDGER'!$U$178,'JAN15-LEDGER'!$U$180,'JAN15-LEDGER'!$U$181,'JAN15-LEDGER'!$U$182,'JAN15-LEDGER'!$U$183</definedName>
    <definedName name="QB_FORMULA_7" localSheetId="9" hidden="1">'JULY14-LEDGER'!$S$142,'JULY14-LEDGER'!$Q$143,'JULY14-LEDGER'!$S$143,'JULY14-LEDGER'!$S$145,'JULY14-LEDGER'!$Q$146,'JULY14-LEDGER'!$S$146,'JULY14-LEDGER'!$S$148,'JULY14-LEDGER'!$S$149,'JULY14-LEDGER'!$Q$151,'JULY14-LEDGER'!$S$151</definedName>
    <definedName name="QB_FORMULA_7" localSheetId="10" hidden="1">'JUNE14-LEDGER'!$S$140,'JUNE14-LEDGER'!$Q$141,'JUNE14-LEDGER'!$S$141,'JUNE14-LEDGER'!$S$143,'JUNE14-LEDGER'!$Q$144,'JUNE14-LEDGER'!$S$144,'JUNE14-LEDGER'!$Q$145,'JUNE14-LEDGER'!$S$145,'JUNE14-LEDGER'!$S$147,'JUNE14-LEDGER'!$S$150,'JUNE14-LEDGER'!$S$152,'JUNE14-LEDGER'!$S$154,'JUNE14-LEDGER'!$S$155,'JUNE14-LEDGER'!$S$156,'JUNE14-LEDGER'!$S$157,'JUNE14-LEDGER'!$S$158</definedName>
    <definedName name="QB_FORMULA_7" localSheetId="1" hidden="1">'MAR15-LEDGER'!$U$123,'MAR15-LEDGER'!$U$125,'MAR15-LEDGER'!$U$127,'MAR15-LEDGER'!$U$129,'MAR15-LEDGER'!$U$131,'MAR15-LEDGER'!$U$133,'MAR15-LEDGER'!$U$135,'MAR15-LEDGER'!$U$137,'MAR15-LEDGER'!$U$140,'MAR15-LEDGER'!$U$142,'MAR15-LEDGER'!$U$143,'MAR15-LEDGER'!$U$145,'MAR15-LEDGER'!$S$146,'MAR15-LEDGER'!$U$146,'MAR15-LEDGER'!$U$148,'MAR15-LEDGER'!$U$150</definedName>
    <definedName name="QB_FORMULA_7" localSheetId="11" hidden="1">'MAY14-LEDGER'!$S$146</definedName>
    <definedName name="QB_FORMULA_7" localSheetId="5" hidden="1">'NOV14-LEDGER'!$S$137,'NOV14-LEDGER'!$Q$138,'NOV14-LEDGER'!$S$138,'NOV14-LEDGER'!$S$140,'NOV14-LEDGER'!$S$142,'NOV14-LEDGER'!$Q$143,'NOV14-LEDGER'!$S$143,'NOV14-LEDGER'!$S$145,'NOV14-LEDGER'!$Q$146,'NOV14-LEDGER'!$S$146,'NOV14-LEDGER'!$S$149,'NOV14-LEDGER'!$S$151,'NOV14-LEDGER'!$S$153,'NOV14-LEDGER'!$Q$154,'NOV14-LEDGER'!$S$154,'NOV14-LEDGER'!$Q$155</definedName>
    <definedName name="QB_FORMULA_7" localSheetId="6" hidden="1">'OCT14-LEDGER'!$S$146,'OCT14-LEDGER'!$S$149,'OCT14-LEDGER'!$S$150,'OCT14-LEDGER'!$S$153,'OCT14-LEDGER'!$S$155,'OCT14-LEDGER'!$S$156,'OCT14-LEDGER'!$Q$157,'OCT14-LEDGER'!$S$157,'OCT14-LEDGER'!$Q$158,'OCT14-LEDGER'!$S$158,'OCT14-LEDGER'!$S$160,'OCT14-LEDGER'!$S$161,'OCT14-LEDGER'!$S$162,'OCT14-LEDGER'!$S$163,'OCT14-LEDGER'!$S$164,'OCT14-LEDGER'!$S$165</definedName>
    <definedName name="QB_FORMULA_7" localSheetId="7" hidden="1">'SEPT14-LEDGER'!$S$132,'SEPT14-LEDGER'!$S$135,'SEPT14-LEDGER'!$Q$136,'SEPT14-LEDGER'!$S$136,'SEPT14-LEDGER'!$S$138,'SEPT14-LEDGER'!$Q$139,'SEPT14-LEDGER'!$S$139,'SEPT14-LEDGER'!$S$141,'SEPT14-LEDGER'!$Q$142,'SEPT14-LEDGER'!$S$142,'SEPT14-LEDGER'!$S$145,'SEPT14-LEDGER'!$Q$146,'SEPT14-LEDGER'!$S$146,'SEPT14-LEDGER'!$S$148,'SEPT14-LEDGER'!$Q$149,'SEPT14-LEDGER'!$S$149</definedName>
    <definedName name="QB_FORMULA_8" localSheetId="12" hidden="1">'APR14-LEDGER'!$S$151,'APR14-LEDGER'!$S$153,'APR14-LEDGER'!$Q$154,'APR14-LEDGER'!$S$154,'APR14-LEDGER'!$S$157,'APR14-LEDGER'!$Q$158,'APR14-LEDGER'!$S$158,'APR14-LEDGER'!$S$160,'APR14-LEDGER'!$Q$161,'APR14-LEDGER'!$S$161,'APR14-LEDGER'!$Q$162,'APR14-LEDGER'!$S$162,'APR14-LEDGER'!$Q$163,'APR14-LEDGER'!$S$163,'APR14-LEDGER'!$S$165,'APR14-LEDGER'!$Q$166</definedName>
    <definedName name="QB_FORMULA_8" localSheetId="8" hidden="1">'AUG14-LEDGER'!$S$163,'AUG14-LEDGER'!$Q$164,'AUG14-LEDGER'!$S$164,'AUG14-LEDGER'!$S$166,'AUG14-LEDGER'!$Q$168,'AUG14-LEDGER'!$S$168</definedName>
    <definedName name="QB_FORMULA_8" localSheetId="4" hidden="1">'DEC14-LEDGER'!$U$168,'DEC14-LEDGER'!$U$171,'DEC14-LEDGER'!$U$173,'DEC14-LEDGER'!$U$175,'DEC14-LEDGER'!$U$177,'DEC14-LEDGER'!$U$178,'DEC14-LEDGER'!$U$180,'DEC14-LEDGER'!$U$182,'DEC14-LEDGER'!$U$184,'DEC14-LEDGER'!$U$186,'DEC14-LEDGER'!$U$188,'DEC14-LEDGER'!$U$190,'DEC14-LEDGER'!$U$192,'DEC14-LEDGER'!$U$194,'DEC14-LEDGER'!$U$196,'DEC14-LEDGER'!$U$198</definedName>
    <definedName name="QB_FORMULA_8" localSheetId="2" hidden="1">'FEB15-LEDGER'!$U$205,'FEB15-LEDGER'!$U$207,'FEB15-LEDGER'!$U$209,'FEB15-LEDGER'!$S$210,'FEB15-LEDGER'!$U$210,'FEB15-LEDGER'!$U$212,'FEB15-LEDGER'!$U$214,'FEB15-LEDGER'!$U$216,'FEB15-LEDGER'!$S$217,'FEB15-LEDGER'!$U$217,'FEB15-LEDGER'!$U$220,'FEB15-LEDGER'!$U$222,'FEB15-LEDGER'!$U$224,'FEB15-LEDGER'!$U$226,'FEB15-LEDGER'!$U$227,'FEB15-LEDGER'!$U$230</definedName>
    <definedName name="QB_FORMULA_8" localSheetId="3" hidden="1">'JAN15-LEDGER'!$U$184,'JAN15-LEDGER'!$U$185,'JAN15-LEDGER'!$U$186,'JAN15-LEDGER'!$U$187,'JAN15-LEDGER'!$U$188,'JAN15-LEDGER'!$U$189,'JAN15-LEDGER'!$U$190,'JAN15-LEDGER'!$U$191,'JAN15-LEDGER'!$U$192,'JAN15-LEDGER'!$U$193,'JAN15-LEDGER'!$S$194,'JAN15-LEDGER'!$U$194,'JAN15-LEDGER'!$U$196,'JAN15-LEDGER'!$U$198,'JAN15-LEDGER'!$U$200,'JAN15-LEDGER'!$U$202</definedName>
    <definedName name="QB_FORMULA_8" localSheetId="10" hidden="1">'JUNE14-LEDGER'!$S$159,'JUNE14-LEDGER'!$S$160,'JUNE14-LEDGER'!$S$161,'JUNE14-LEDGER'!$S$162,'JUNE14-LEDGER'!$S$163,'JUNE14-LEDGER'!$S$164,'JUNE14-LEDGER'!$S$165,'JUNE14-LEDGER'!$S$166,'JUNE14-LEDGER'!$Q$167,'JUNE14-LEDGER'!$S$167,'JUNE14-LEDGER'!$Q$168,'JUNE14-LEDGER'!$S$168,'JUNE14-LEDGER'!$S$171,'JUNE14-LEDGER'!$Q$172,'JUNE14-LEDGER'!$S$172,'JUNE14-LEDGER'!$S$174</definedName>
    <definedName name="QB_FORMULA_8" localSheetId="1" hidden="1">'MAR15-LEDGER'!$U$152,'MAR15-LEDGER'!$U$154,'MAR15-LEDGER'!$U$156,'MAR15-LEDGER'!$U$158,'MAR15-LEDGER'!$U$160,'MAR15-LEDGER'!$U$162,'MAR15-LEDGER'!$U$164,'MAR15-LEDGER'!$U$166,'MAR15-LEDGER'!$U$170,'MAR15-LEDGER'!$U$172,'MAR15-LEDGER'!$U$174,'MAR15-LEDGER'!$U$175,'MAR15-LEDGER'!$U$176,'MAR15-LEDGER'!$U$177,'MAR15-LEDGER'!$U$178,'MAR15-LEDGER'!$U$179</definedName>
    <definedName name="QB_FORMULA_8" localSheetId="5" hidden="1">'NOV14-LEDGER'!$S$155,'NOV14-LEDGER'!$Q$156,'NOV14-LEDGER'!$S$156,'NOV14-LEDGER'!$S$158,'NOV14-LEDGER'!$S$161,'NOV14-LEDGER'!$S$163,'NOV14-LEDGER'!$S$165,'NOV14-LEDGER'!$S$167,'NOV14-LEDGER'!$S$168,'NOV14-LEDGER'!$S$171,'NOV14-LEDGER'!$S$172,'NOV14-LEDGER'!$S$175,'NOV14-LEDGER'!$S$177,'NOV14-LEDGER'!$Q$178,'NOV14-LEDGER'!$S$178,'NOV14-LEDGER'!$Q$179</definedName>
    <definedName name="QB_FORMULA_8" localSheetId="6" hidden="1">'OCT14-LEDGER'!$S$166,'OCT14-LEDGER'!$S$167,'OCT14-LEDGER'!$S$168,'OCT14-LEDGER'!$S$169,'OCT14-LEDGER'!$S$170,'OCT14-LEDGER'!$S$171,'OCT14-LEDGER'!$S$172,'OCT14-LEDGER'!$S$173,'OCT14-LEDGER'!$S$174,'OCT14-LEDGER'!$S$175,'OCT14-LEDGER'!$S$176,'OCT14-LEDGER'!$S$177,'OCT14-LEDGER'!$S$178,'OCT14-LEDGER'!$S$179,'OCT14-LEDGER'!$S$180,'OCT14-LEDGER'!$Q$181</definedName>
    <definedName name="QB_FORMULA_8" localSheetId="7" hidden="1">'SEPT14-LEDGER'!$S$151,'SEPT14-LEDGER'!$Q$152,'SEPT14-LEDGER'!$S$152,'SEPT14-LEDGER'!$S$155,'SEPT14-LEDGER'!$S$157,'SEPT14-LEDGER'!$S$158,'SEPT14-LEDGER'!$Q$159,'SEPT14-LEDGER'!$S$159,'SEPT14-LEDGER'!$S$161,'SEPT14-LEDGER'!$Q$162,'SEPT14-LEDGER'!$S$162,'SEPT14-LEDGER'!$S$165,'SEPT14-LEDGER'!$S$167,'SEPT14-LEDGER'!$S$169,'SEPT14-LEDGER'!$S$171,'SEPT14-LEDGER'!$S$172</definedName>
    <definedName name="QB_FORMULA_9" localSheetId="12" hidden="1">'APR14-LEDGER'!$S$166,'APR14-LEDGER'!$S$169,'APR14-LEDGER'!$Q$170,'APR14-LEDGER'!$S$170,'APR14-LEDGER'!$S$172,'APR14-LEDGER'!$S$173,'APR14-LEDGER'!$Q$174,'APR14-LEDGER'!$S$174,'APR14-LEDGER'!$Q$175,'APR14-LEDGER'!$S$175,'APR14-LEDGER'!$S$177,'APR14-LEDGER'!$S$180,'APR14-LEDGER'!$S$181,'APR14-LEDGER'!$S$182,'APR14-LEDGER'!$Q$183,'APR14-LEDGER'!$S$183</definedName>
    <definedName name="QB_FORMULA_9" localSheetId="4" hidden="1">'DEC14-LEDGER'!$U$200,'DEC14-LEDGER'!$U$202,'DEC14-LEDGER'!$U$204,'DEC14-LEDGER'!$U$207,'DEC14-LEDGER'!$S$208,'DEC14-LEDGER'!$U$208,'DEC14-LEDGER'!$U$210,'DEC14-LEDGER'!$S$211,'DEC14-LEDGER'!$U$211,'DEC14-LEDGER'!$U$213,'DEC14-LEDGER'!$U$215,'DEC14-LEDGER'!$U$217,'DEC14-LEDGER'!$U$219,'DEC14-LEDGER'!$S$220,'DEC14-LEDGER'!$U$220,'DEC14-LEDGER'!$U$223</definedName>
    <definedName name="QB_FORMULA_9" localSheetId="2" hidden="1">'FEB15-LEDGER'!$U$232,'FEB15-LEDGER'!$U$234,'FEB15-LEDGER'!$U$236,'FEB15-LEDGER'!$U$238,'FEB15-LEDGER'!$U$240,'FEB15-LEDGER'!$S$241,'FEB15-LEDGER'!$U$241,'FEB15-LEDGER'!$S$242,'FEB15-LEDGER'!$U$242,'FEB15-LEDGER'!$U$244,'FEB15-LEDGER'!$U$245,'FEB15-LEDGER'!$S$246,'FEB15-LEDGER'!$U$246,'FEB15-LEDGER'!$U$248,'FEB15-LEDGER'!$U$249,'FEB15-LEDGER'!$U$250</definedName>
    <definedName name="QB_FORMULA_9" localSheetId="3" hidden="1">'JAN15-LEDGER'!$U$204,'JAN15-LEDGER'!$U$206,'JAN15-LEDGER'!$U$209,'JAN15-LEDGER'!$U$210,'JAN15-LEDGER'!$U$211,'JAN15-LEDGER'!$U$212,'JAN15-LEDGER'!$U$213,'JAN15-LEDGER'!$U$214,'JAN15-LEDGER'!$S$215,'JAN15-LEDGER'!$U$215,'JAN15-LEDGER'!$U$217,'JAN15-LEDGER'!$U$219,'JAN15-LEDGER'!$U$221,'JAN15-LEDGER'!$U$223,'JAN15-LEDGER'!$U$225,'JAN15-LEDGER'!$S$226</definedName>
    <definedName name="QB_FORMULA_9" localSheetId="10" hidden="1">'JUNE14-LEDGER'!$Q$175,'JUNE14-LEDGER'!$S$175,'JUNE14-LEDGER'!$S$177,'JUNE14-LEDGER'!$S$178,'JUNE14-LEDGER'!$S$179,'JUNE14-LEDGER'!$Q$180,'JUNE14-LEDGER'!$S$180,'JUNE14-LEDGER'!$S$182,'JUNE14-LEDGER'!$S$183,'JUNE14-LEDGER'!$S$184,'JUNE14-LEDGER'!$S$185,'JUNE14-LEDGER'!$S$186,'JUNE14-LEDGER'!$S$187,'JUNE14-LEDGER'!$S$188,'JUNE14-LEDGER'!$S$189,'JUNE14-LEDGER'!$S$190</definedName>
    <definedName name="QB_FORMULA_9" localSheetId="1" hidden="1">'MAR15-LEDGER'!$U$180,'MAR15-LEDGER'!$U$181,'MAR15-LEDGER'!$U$182,'MAR15-LEDGER'!$U$183,'MAR15-LEDGER'!$U$184,'MAR15-LEDGER'!$U$185,'MAR15-LEDGER'!$U$186,'MAR15-LEDGER'!$U$187,'MAR15-LEDGER'!$U$188,'MAR15-LEDGER'!$U$189,'MAR15-LEDGER'!$S$190,'MAR15-LEDGER'!$U$190,'MAR15-LEDGER'!$U$192,'MAR15-LEDGER'!$U$194,'MAR15-LEDGER'!$U$197,'MAR15-LEDGER'!$U$199</definedName>
    <definedName name="QB_FORMULA_9" localSheetId="5" hidden="1">'NOV14-LEDGER'!$S$179,'NOV14-LEDGER'!$S$181,'NOV14-LEDGER'!$S$182,'NOV14-LEDGER'!$S$183,'NOV14-LEDGER'!$S$184,'NOV14-LEDGER'!$S$185,'NOV14-LEDGER'!$Q$186,'NOV14-LEDGER'!$S$186,'NOV14-LEDGER'!$S$188,'NOV14-LEDGER'!$S$189,'NOV14-LEDGER'!$S$190,'NOV14-LEDGER'!$S$191,'NOV14-LEDGER'!$S$192,'NOV14-LEDGER'!$S$193,'NOV14-LEDGER'!$Q$194,'NOV14-LEDGER'!$S$194</definedName>
    <definedName name="QB_FORMULA_9" localSheetId="6" hidden="1">'OCT14-LEDGER'!$S$181,'OCT14-LEDGER'!$S$183,'OCT14-LEDGER'!$S$184,'OCT14-LEDGER'!$S$185,'OCT14-LEDGER'!$S$186,'OCT14-LEDGER'!$S$187,'OCT14-LEDGER'!$S$188,'OCT14-LEDGER'!$S$189,'OCT14-LEDGER'!$S$190,'OCT14-LEDGER'!$S$191,'OCT14-LEDGER'!$S$192,'OCT14-LEDGER'!$Q$193,'OCT14-LEDGER'!$S$193,'OCT14-LEDGER'!$S$195,'OCT14-LEDGER'!$S$196,'OCT14-LEDGER'!$S$197</definedName>
    <definedName name="QB_FORMULA_9" localSheetId="7" hidden="1">'SEPT14-LEDGER'!$S$175,'SEPT14-LEDGER'!$Q$176,'SEPT14-LEDGER'!$S$176,'SEPT14-LEDGER'!$Q$177,'SEPT14-LEDGER'!$S$177,'SEPT14-LEDGER'!$S$180,'SEPT14-LEDGER'!$S$182,'SEPT14-LEDGER'!$S$183,'SEPT14-LEDGER'!$S$184,'SEPT14-LEDGER'!$Q$185,'SEPT14-LEDGER'!$S$185,'SEPT14-LEDGER'!$Q$186,'SEPT14-LEDGER'!$S$186,'SEPT14-LEDGER'!$S$188,'SEPT14-LEDGER'!$S$189,'SEPT14-LEDGER'!$S$190</definedName>
    <definedName name="QB_ROW_100010" localSheetId="4" hidden="1">'DEC14-LEDGER'!$B$402</definedName>
    <definedName name="QB_ROW_100010" localSheetId="2" hidden="1">'FEB15-LEDGER'!$B$338</definedName>
    <definedName name="QB_ROW_100010" localSheetId="3" hidden="1">'JAN15-LEDGER'!$B$426</definedName>
    <definedName name="QB_ROW_100010" localSheetId="1" hidden="1">'MAR15-LEDGER'!$B$532</definedName>
    <definedName name="QB_ROW_10010" localSheetId="4" hidden="1">'DEC14-LEDGER'!$B$169</definedName>
    <definedName name="QB_ROW_10010" localSheetId="2" hidden="1">'FEB15-LEDGER'!$B$121</definedName>
    <definedName name="QB_ROW_10010" localSheetId="3" hidden="1">'JAN15-LEDGER'!$B$157</definedName>
    <definedName name="QB_ROW_10010" localSheetId="1" hidden="1">'MAR15-LEDGER'!$B$220</definedName>
    <definedName name="QB_ROW_10020" localSheetId="4" hidden="1">'DEC14-LEDGER'!$C$176</definedName>
    <definedName name="QB_ROW_10020" localSheetId="2" hidden="1">'FEB15-LEDGER'!$C$128</definedName>
    <definedName name="QB_ROW_10020" localSheetId="3" hidden="1">'JAN15-LEDGER'!$C$164</definedName>
    <definedName name="QB_ROW_10020" localSheetId="1" hidden="1">'MAR15-LEDGER'!$C$227</definedName>
    <definedName name="QB_ROW_100310" localSheetId="4" hidden="1">'DEC14-LEDGER'!$B$403</definedName>
    <definedName name="QB_ROW_100310" localSheetId="2" hidden="1">'FEB15-LEDGER'!$B$339</definedName>
    <definedName name="QB_ROW_100310" localSheetId="3" hidden="1">'JAN15-LEDGER'!$B$427</definedName>
    <definedName name="QB_ROW_100310" localSheetId="1" hidden="1">'MAR15-LEDGER'!$B$533</definedName>
    <definedName name="QB_ROW_1010" localSheetId="4" hidden="1">'DEC14-LEDGER'!$B$115</definedName>
    <definedName name="QB_ROW_1010" localSheetId="2" hidden="1">'FEB15-LEDGER'!$B$92</definedName>
    <definedName name="QB_ROW_1010" localSheetId="3" hidden="1">'JAN15-LEDGER'!$B$128</definedName>
    <definedName name="QB_ROW_1010" localSheetId="1" hidden="1">'MAR15-LEDGER'!$B$163</definedName>
    <definedName name="QB_ROW_103010" localSheetId="4" hidden="1">'DEC14-LEDGER'!$B$72</definedName>
    <definedName name="QB_ROW_103010" localSheetId="2" hidden="1">'FEB15-LEDGER'!$B$50</definedName>
    <definedName name="QB_ROW_103010" localSheetId="3" hidden="1">'JAN15-LEDGER'!$B$86</definedName>
    <definedName name="QB_ROW_103010" localSheetId="1" hidden="1">'MAR15-LEDGER'!$B$120</definedName>
    <definedName name="QB_ROW_10310" localSheetId="4" hidden="1">'DEC14-LEDGER'!$B$178</definedName>
    <definedName name="QB_ROW_10310" localSheetId="2" hidden="1">'FEB15-LEDGER'!$B$130</definedName>
    <definedName name="QB_ROW_10310" localSheetId="3" hidden="1">'JAN15-LEDGER'!$B$166</definedName>
    <definedName name="QB_ROW_10310" localSheetId="1" hidden="1">'MAR15-LEDGER'!$B$229</definedName>
    <definedName name="QB_ROW_10320" localSheetId="4" hidden="1">'DEC14-LEDGER'!$C$177</definedName>
    <definedName name="QB_ROW_10320" localSheetId="2" hidden="1">'FEB15-LEDGER'!$C$129</definedName>
    <definedName name="QB_ROW_10320" localSheetId="3" hidden="1">'JAN15-LEDGER'!$C$165</definedName>
    <definedName name="QB_ROW_10320" localSheetId="1" hidden="1">'MAR15-LEDGER'!$C$228</definedName>
    <definedName name="QB_ROW_103310" localSheetId="4" hidden="1">'DEC14-LEDGER'!$B$73</definedName>
    <definedName name="QB_ROW_103310" localSheetId="2" hidden="1">'FEB15-LEDGER'!$B$51</definedName>
    <definedName name="QB_ROW_103310" localSheetId="3" hidden="1">'JAN15-LEDGER'!$B$87</definedName>
    <definedName name="QB_ROW_103310" localSheetId="1" hidden="1">'MAR15-LEDGER'!$B$121</definedName>
    <definedName name="QB_ROW_104010" localSheetId="12" hidden="1">'APR14-LEDGER'!$B$79</definedName>
    <definedName name="QB_ROW_104010" localSheetId="8" hidden="1">'AUG14-LEDGER'!$B$58</definedName>
    <definedName name="QB_ROW_104010" localSheetId="4" hidden="1">'DEC14-LEDGER'!$B$86</definedName>
    <definedName name="QB_ROW_104010" localSheetId="2" hidden="1">'FEB15-LEDGER'!$B$64</definedName>
    <definedName name="QB_ROW_104010" localSheetId="3" hidden="1">'JAN15-LEDGER'!$B$100</definedName>
    <definedName name="QB_ROW_104010" localSheetId="9" hidden="1">'JULY14-LEDGER'!$B$50</definedName>
    <definedName name="QB_ROW_104010" localSheetId="10" hidden="1">'JUNE14-LEDGER'!$B$87</definedName>
    <definedName name="QB_ROW_104010" localSheetId="1" hidden="1">'MAR15-LEDGER'!$B$134</definedName>
    <definedName name="QB_ROW_104010" localSheetId="11" hidden="1">'MAY14-LEDGER'!$B$56</definedName>
    <definedName name="QB_ROW_104010" localSheetId="5" hidden="1">'NOV14-LEDGER'!$B$85</definedName>
    <definedName name="QB_ROW_104010" localSheetId="6" hidden="1">'OCT14-LEDGER'!$B$85</definedName>
    <definedName name="QB_ROW_104010" localSheetId="7" hidden="1">'SEPT14-LEDGER'!$B$103</definedName>
    <definedName name="QB_ROW_104310" localSheetId="12" hidden="1">'APR14-LEDGER'!$B$80</definedName>
    <definedName name="QB_ROW_104310" localSheetId="8" hidden="1">'AUG14-LEDGER'!$B$59</definedName>
    <definedName name="QB_ROW_104310" localSheetId="4" hidden="1">'DEC14-LEDGER'!$B$87</definedName>
    <definedName name="QB_ROW_104310" localSheetId="2" hidden="1">'FEB15-LEDGER'!$B$65</definedName>
    <definedName name="QB_ROW_104310" localSheetId="3" hidden="1">'JAN15-LEDGER'!$B$101</definedName>
    <definedName name="QB_ROW_104310" localSheetId="9" hidden="1">'JULY14-LEDGER'!$B$51</definedName>
    <definedName name="QB_ROW_104310" localSheetId="10" hidden="1">'JUNE14-LEDGER'!$B$88</definedName>
    <definedName name="QB_ROW_104310" localSheetId="1" hidden="1">'MAR15-LEDGER'!$B$135</definedName>
    <definedName name="QB_ROW_104310" localSheetId="11" hidden="1">'MAY14-LEDGER'!$B$57</definedName>
    <definedName name="QB_ROW_104310" localSheetId="5" hidden="1">'NOV14-LEDGER'!$B$86</definedName>
    <definedName name="QB_ROW_104310" localSheetId="6" hidden="1">'OCT14-LEDGER'!$B$86</definedName>
    <definedName name="QB_ROW_104310" localSheetId="7" hidden="1">'SEPT14-LEDGER'!$B$104</definedName>
    <definedName name="QB_ROW_105010" localSheetId="4" hidden="1">'DEC14-LEDGER'!$B$88</definedName>
    <definedName name="QB_ROW_105010" localSheetId="2" hidden="1">'FEB15-LEDGER'!$B$66</definedName>
    <definedName name="QB_ROW_105010" localSheetId="3" hidden="1">'JAN15-LEDGER'!$B$102</definedName>
    <definedName name="QB_ROW_105010" localSheetId="1" hidden="1">'MAR15-LEDGER'!$B$136</definedName>
    <definedName name="QB_ROW_105310" localSheetId="4" hidden="1">'DEC14-LEDGER'!$B$89</definedName>
    <definedName name="QB_ROW_105310" localSheetId="2" hidden="1">'FEB15-LEDGER'!$B$67</definedName>
    <definedName name="QB_ROW_105310" localSheetId="3" hidden="1">'JAN15-LEDGER'!$B$103</definedName>
    <definedName name="QB_ROW_105310" localSheetId="1" hidden="1">'MAR15-LEDGER'!$B$137</definedName>
    <definedName name="QB_ROW_106010" localSheetId="4" hidden="1">'DEC14-LEDGER'!$B$78</definedName>
    <definedName name="QB_ROW_106010" localSheetId="2" hidden="1">'FEB15-LEDGER'!$B$56</definedName>
    <definedName name="QB_ROW_106010" localSheetId="3" hidden="1">'JAN15-LEDGER'!$B$92</definedName>
    <definedName name="QB_ROW_106010" localSheetId="1" hidden="1">'MAR15-LEDGER'!$B$126</definedName>
    <definedName name="QB_ROW_106310" localSheetId="4" hidden="1">'DEC14-LEDGER'!$B$79</definedName>
    <definedName name="QB_ROW_106310" localSheetId="2" hidden="1">'FEB15-LEDGER'!$B$57</definedName>
    <definedName name="QB_ROW_106310" localSheetId="3" hidden="1">'JAN15-LEDGER'!$B$93</definedName>
    <definedName name="QB_ROW_106310" localSheetId="1" hidden="1">'MAR15-LEDGER'!$B$127</definedName>
    <definedName name="QB_ROW_107010" localSheetId="4" hidden="1">'DEC14-LEDGER'!$B$199</definedName>
    <definedName name="QB_ROW_107010" localSheetId="2" hidden="1">'FEB15-LEDGER'!$B$151</definedName>
    <definedName name="QB_ROW_107010" localSheetId="3" hidden="1">'JAN15-LEDGER'!$B$201</definedName>
    <definedName name="QB_ROW_107010" localSheetId="1" hidden="1">'MAR15-LEDGER'!$B$292</definedName>
    <definedName name="QB_ROW_107310" localSheetId="4" hidden="1">'DEC14-LEDGER'!$B$200</definedName>
    <definedName name="QB_ROW_107310" localSheetId="2" hidden="1">'FEB15-LEDGER'!$B$152</definedName>
    <definedName name="QB_ROW_107310" localSheetId="3" hidden="1">'JAN15-LEDGER'!$B$202</definedName>
    <definedName name="QB_ROW_107310" localSheetId="1" hidden="1">'MAR15-LEDGER'!$B$293</definedName>
    <definedName name="QB_ROW_108020" localSheetId="4" hidden="1">'DEC14-LEDGER'!$C$391</definedName>
    <definedName name="QB_ROW_108020" localSheetId="2" hidden="1">'FEB15-LEDGER'!$C$327</definedName>
    <definedName name="QB_ROW_108020" localSheetId="3" hidden="1">'JAN15-LEDGER'!$C$415</definedName>
    <definedName name="QB_ROW_108020" localSheetId="1" hidden="1">'MAR15-LEDGER'!$C$521</definedName>
    <definedName name="QB_ROW_108320" localSheetId="4" hidden="1">'DEC14-LEDGER'!$C$392</definedName>
    <definedName name="QB_ROW_108320" localSheetId="2" hidden="1">'FEB15-LEDGER'!$C$328</definedName>
    <definedName name="QB_ROW_108320" localSheetId="3" hidden="1">'JAN15-LEDGER'!$C$416</definedName>
    <definedName name="QB_ROW_108320" localSheetId="1" hidden="1">'MAR15-LEDGER'!$C$522</definedName>
    <definedName name="QB_ROW_109010" localSheetId="4" hidden="1">'DEC14-LEDGER'!$B$107</definedName>
    <definedName name="QB_ROW_109010" localSheetId="2" hidden="1">'FEB15-LEDGER'!$B$84</definedName>
    <definedName name="QB_ROW_109010" localSheetId="3" hidden="1">'JAN15-LEDGER'!$B$120</definedName>
    <definedName name="QB_ROW_109010" localSheetId="1" hidden="1">'MAR15-LEDGER'!$B$155</definedName>
    <definedName name="QB_ROW_109310" localSheetId="4" hidden="1">'DEC14-LEDGER'!$B$108</definedName>
    <definedName name="QB_ROW_109310" localSheetId="2" hidden="1">'FEB15-LEDGER'!$B$85</definedName>
    <definedName name="QB_ROW_109310" localSheetId="3" hidden="1">'JAN15-LEDGER'!$B$121</definedName>
    <definedName name="QB_ROW_109310" localSheetId="1" hidden="1">'MAR15-LEDGER'!$B$156</definedName>
    <definedName name="QB_ROW_110020" localSheetId="4" hidden="1">'DEC14-LEDGER'!$C$216</definedName>
    <definedName name="QB_ROW_110020" localSheetId="2" hidden="1">'FEB15-LEDGER'!$C$166</definedName>
    <definedName name="QB_ROW_110020" localSheetId="3" hidden="1">'JAN15-LEDGER'!$C$222</definedName>
    <definedName name="QB_ROW_110020" localSheetId="1" hidden="1">'MAR15-LEDGER'!$C$307</definedName>
    <definedName name="QB_ROW_11010" localSheetId="4" hidden="1">'DEC14-LEDGER'!$B$179</definedName>
    <definedName name="QB_ROW_11010" localSheetId="2" hidden="1">'FEB15-LEDGER'!$B$131</definedName>
    <definedName name="QB_ROW_11010" localSheetId="3" hidden="1">'JAN15-LEDGER'!$B$167</definedName>
    <definedName name="QB_ROW_11010" localSheetId="1" hidden="1">'MAR15-LEDGER'!$B$230</definedName>
    <definedName name="QB_ROW_110320" localSheetId="4" hidden="1">'DEC14-LEDGER'!$C$217</definedName>
    <definedName name="QB_ROW_110320" localSheetId="2" hidden="1">'FEB15-LEDGER'!$C$167</definedName>
    <definedName name="QB_ROW_110320" localSheetId="3" hidden="1">'JAN15-LEDGER'!$C$223</definedName>
    <definedName name="QB_ROW_110320" localSheetId="1" hidden="1">'MAR15-LEDGER'!$C$308</definedName>
    <definedName name="QB_ROW_111010" localSheetId="4" hidden="1">'DEC14-LEDGER'!$B$189</definedName>
    <definedName name="QB_ROW_111010" localSheetId="2" hidden="1">'FEB15-LEDGER'!$B$141</definedName>
    <definedName name="QB_ROW_111010" localSheetId="3" hidden="1">'JAN15-LEDGER'!$B$177</definedName>
    <definedName name="QB_ROW_111010" localSheetId="1" hidden="1">'MAR15-LEDGER'!$B$240</definedName>
    <definedName name="QB_ROW_111310" localSheetId="4" hidden="1">'DEC14-LEDGER'!$B$190</definedName>
    <definedName name="QB_ROW_111310" localSheetId="2" hidden="1">'FEB15-LEDGER'!$B$142</definedName>
    <definedName name="QB_ROW_111310" localSheetId="3" hidden="1">'JAN15-LEDGER'!$B$178</definedName>
    <definedName name="QB_ROW_111310" localSheetId="1" hidden="1">'MAR15-LEDGER'!$B$241</definedName>
    <definedName name="QB_ROW_112010" localSheetId="12" hidden="1">'APR14-LEDGER'!$B$73</definedName>
    <definedName name="QB_ROW_112010" localSheetId="8" hidden="1">'AUG14-LEDGER'!$B$52</definedName>
    <definedName name="QB_ROW_112010" localSheetId="4" hidden="1">'DEC14-LEDGER'!$B$76</definedName>
    <definedName name="QB_ROW_112010" localSheetId="2" hidden="1">'FEB15-LEDGER'!$B$54</definedName>
    <definedName name="QB_ROW_112010" localSheetId="3" hidden="1">'JAN15-LEDGER'!$B$90</definedName>
    <definedName name="QB_ROW_112010" localSheetId="9" hidden="1">'JULY14-LEDGER'!$B$44</definedName>
    <definedName name="QB_ROW_112010" localSheetId="10" hidden="1">'JUNE14-LEDGER'!$B$81</definedName>
    <definedName name="QB_ROW_112010" localSheetId="1" hidden="1">'MAR15-LEDGER'!$B$124</definedName>
    <definedName name="QB_ROW_112010" localSheetId="11" hidden="1">'MAY14-LEDGER'!$B$50</definedName>
    <definedName name="QB_ROW_112010" localSheetId="5" hidden="1">'NOV14-LEDGER'!$B$79</definedName>
    <definedName name="QB_ROW_112010" localSheetId="6" hidden="1">'OCT14-LEDGER'!$B$79</definedName>
    <definedName name="QB_ROW_112010" localSheetId="7" hidden="1">'SEPT14-LEDGER'!$B$97</definedName>
    <definedName name="QB_ROW_112310" localSheetId="12" hidden="1">'APR14-LEDGER'!$B$74</definedName>
    <definedName name="QB_ROW_112310" localSheetId="8" hidden="1">'AUG14-LEDGER'!$B$53</definedName>
    <definedName name="QB_ROW_112310" localSheetId="4" hidden="1">'DEC14-LEDGER'!$B$77</definedName>
    <definedName name="QB_ROW_112310" localSheetId="2" hidden="1">'FEB15-LEDGER'!$B$55</definedName>
    <definedName name="QB_ROW_112310" localSheetId="3" hidden="1">'JAN15-LEDGER'!$B$91</definedName>
    <definedName name="QB_ROW_112310" localSheetId="9" hidden="1">'JULY14-LEDGER'!$B$45</definedName>
    <definedName name="QB_ROW_112310" localSheetId="10" hidden="1">'JUNE14-LEDGER'!$B$82</definedName>
    <definedName name="QB_ROW_112310" localSheetId="1" hidden="1">'MAR15-LEDGER'!$B$125</definedName>
    <definedName name="QB_ROW_112310" localSheetId="11" hidden="1">'MAY14-LEDGER'!$B$51</definedName>
    <definedName name="QB_ROW_112310" localSheetId="5" hidden="1">'NOV14-LEDGER'!$B$80</definedName>
    <definedName name="QB_ROW_112310" localSheetId="6" hidden="1">'OCT14-LEDGER'!$B$80</definedName>
    <definedName name="QB_ROW_112310" localSheetId="7" hidden="1">'SEPT14-LEDGER'!$B$98</definedName>
    <definedName name="QB_ROW_113010" localSheetId="4" hidden="1">'DEC14-LEDGER'!$B$386</definedName>
    <definedName name="QB_ROW_113010" localSheetId="2" hidden="1">'FEB15-LEDGER'!$B$322</definedName>
    <definedName name="QB_ROW_113010" localSheetId="3" hidden="1">'JAN15-LEDGER'!$B$410</definedName>
    <definedName name="QB_ROW_113010" localSheetId="1" hidden="1">'MAR15-LEDGER'!$B$516</definedName>
    <definedName name="QB_ROW_11310" localSheetId="4" hidden="1">'DEC14-LEDGER'!$B$180</definedName>
    <definedName name="QB_ROW_11310" localSheetId="2" hidden="1">'FEB15-LEDGER'!$B$132</definedName>
    <definedName name="QB_ROW_11310" localSheetId="3" hidden="1">'JAN15-LEDGER'!$B$168</definedName>
    <definedName name="QB_ROW_11310" localSheetId="1" hidden="1">'MAR15-LEDGER'!$B$231</definedName>
    <definedName name="QB_ROW_113310" localSheetId="4" hidden="1">'DEC14-LEDGER'!$B$387</definedName>
    <definedName name="QB_ROW_113310" localSheetId="2" hidden="1">'FEB15-LEDGER'!$B$323</definedName>
    <definedName name="QB_ROW_113310" localSheetId="3" hidden="1">'JAN15-LEDGER'!$B$411</definedName>
    <definedName name="QB_ROW_113310" localSheetId="1" hidden="1">'MAR15-LEDGER'!$B$517</definedName>
    <definedName name="QB_ROW_114020" localSheetId="12" hidden="1">'APR14-LEDGER'!$C$82</definedName>
    <definedName name="QB_ROW_114020" localSheetId="8" hidden="1">'AUG14-LEDGER'!$C$61</definedName>
    <definedName name="QB_ROW_114020" localSheetId="4" hidden="1">'DEC14-LEDGER'!$C$91</definedName>
    <definedName name="QB_ROW_114020" localSheetId="2" hidden="1">'FEB15-LEDGER'!$C$69</definedName>
    <definedName name="QB_ROW_114020" localSheetId="3" hidden="1">'JAN15-LEDGER'!$C$105</definedName>
    <definedName name="QB_ROW_114020" localSheetId="9" hidden="1">'JULY14-LEDGER'!$C$53</definedName>
    <definedName name="QB_ROW_114020" localSheetId="10" hidden="1">'JUNE14-LEDGER'!$C$90</definedName>
    <definedName name="QB_ROW_114020" localSheetId="1" hidden="1">'MAR15-LEDGER'!$C$139</definedName>
    <definedName name="QB_ROW_114020" localSheetId="11" hidden="1">'MAY14-LEDGER'!$C$59</definedName>
    <definedName name="QB_ROW_114020" localSheetId="5" hidden="1">'NOV14-LEDGER'!$C$88</definedName>
    <definedName name="QB_ROW_114020" localSheetId="6" hidden="1">'OCT14-LEDGER'!$C$88</definedName>
    <definedName name="QB_ROW_114020" localSheetId="7" hidden="1">'SEPT14-LEDGER'!$C$106</definedName>
    <definedName name="QB_ROW_114320" localSheetId="12" hidden="1">'APR14-LEDGER'!$C$83</definedName>
    <definedName name="QB_ROW_114320" localSheetId="8" hidden="1">'AUG14-LEDGER'!$C$62</definedName>
    <definedName name="QB_ROW_114320" localSheetId="4" hidden="1">'DEC14-LEDGER'!$C$92</definedName>
    <definedName name="QB_ROW_114320" localSheetId="2" hidden="1">'FEB15-LEDGER'!$C$70</definedName>
    <definedName name="QB_ROW_114320" localSheetId="3" hidden="1">'JAN15-LEDGER'!$C$106</definedName>
    <definedName name="QB_ROW_114320" localSheetId="9" hidden="1">'JULY14-LEDGER'!$C$54</definedName>
    <definedName name="QB_ROW_114320" localSheetId="10" hidden="1">'JUNE14-LEDGER'!$C$91</definedName>
    <definedName name="QB_ROW_114320" localSheetId="1" hidden="1">'MAR15-LEDGER'!$C$140</definedName>
    <definedName name="QB_ROW_114320" localSheetId="11" hidden="1">'MAY14-LEDGER'!$C$60</definedName>
    <definedName name="QB_ROW_114320" localSheetId="5" hidden="1">'NOV14-LEDGER'!$C$89</definedName>
    <definedName name="QB_ROW_114320" localSheetId="6" hidden="1">'OCT14-LEDGER'!$C$89</definedName>
    <definedName name="QB_ROW_114320" localSheetId="7" hidden="1">'SEPT14-LEDGER'!$C$107</definedName>
    <definedName name="QB_ROW_115010" localSheetId="4" hidden="1">'DEC14-LEDGER'!$B$203</definedName>
    <definedName name="QB_ROW_115010" localSheetId="2" hidden="1">'FEB15-LEDGER'!$B$155</definedName>
    <definedName name="QB_ROW_115010" localSheetId="3" hidden="1">'JAN15-LEDGER'!$B$205</definedName>
    <definedName name="QB_ROW_115010" localSheetId="1" hidden="1">'MAR15-LEDGER'!$B$296</definedName>
    <definedName name="QB_ROW_115310" localSheetId="4" hidden="1">'DEC14-LEDGER'!$B$204</definedName>
    <definedName name="QB_ROW_115310" localSheetId="2" hidden="1">'FEB15-LEDGER'!$B$156</definedName>
    <definedName name="QB_ROW_115310" localSheetId="3" hidden="1">'JAN15-LEDGER'!$B$206</definedName>
    <definedName name="QB_ROW_115310" localSheetId="1" hidden="1">'MAR15-LEDGER'!$B$297</definedName>
    <definedName name="QB_ROW_116020" localSheetId="12" hidden="1">'APR14-LEDGER'!$C$152</definedName>
    <definedName name="QB_ROW_116020" localSheetId="8" hidden="1">'AUG14-LEDGER'!$C$110</definedName>
    <definedName name="QB_ROW_116020" localSheetId="4" hidden="1">'DEC14-LEDGER'!$C$218</definedName>
    <definedName name="QB_ROW_116020" localSheetId="2" hidden="1">'FEB15-LEDGER'!$C$168</definedName>
    <definedName name="QB_ROW_116020" localSheetId="3" hidden="1">'JAN15-LEDGER'!$C$224</definedName>
    <definedName name="QB_ROW_116020" localSheetId="9" hidden="1">'JULY14-LEDGER'!$C$90</definedName>
    <definedName name="QB_ROW_116020" localSheetId="10" hidden="1">'JUNE14-LEDGER'!$C$135</definedName>
    <definedName name="QB_ROW_116020" localSheetId="1" hidden="1">'MAR15-LEDGER'!$C$309</definedName>
    <definedName name="QB_ROW_116020" localSheetId="11" hidden="1">'MAY14-LEDGER'!$C$96</definedName>
    <definedName name="QB_ROW_116020" localSheetId="5" hidden="1">'NOV14-LEDGER'!$C$144</definedName>
    <definedName name="QB_ROW_116020" localSheetId="6" hidden="1">'OCT14-LEDGER'!$C$124</definedName>
    <definedName name="QB_ROW_116020" localSheetId="7" hidden="1">'SEPT14-LEDGER'!$C$150</definedName>
    <definedName name="QB_ROW_116320" localSheetId="12" hidden="1">'APR14-LEDGER'!$C$154</definedName>
    <definedName name="QB_ROW_116320" localSheetId="8" hidden="1">'AUG14-LEDGER'!$C$112</definedName>
    <definedName name="QB_ROW_116320" localSheetId="4" hidden="1">'DEC14-LEDGER'!$C$220</definedName>
    <definedName name="QB_ROW_116320" localSheetId="2" hidden="1">'FEB15-LEDGER'!$C$170</definedName>
    <definedName name="QB_ROW_116320" localSheetId="3" hidden="1">'JAN15-LEDGER'!$C$226</definedName>
    <definedName name="QB_ROW_116320" localSheetId="9" hidden="1">'JULY14-LEDGER'!$C$92</definedName>
    <definedName name="QB_ROW_116320" localSheetId="10" hidden="1">'JUNE14-LEDGER'!$C$137</definedName>
    <definedName name="QB_ROW_116320" localSheetId="1" hidden="1">'MAR15-LEDGER'!$C$312</definedName>
    <definedName name="QB_ROW_116320" localSheetId="11" hidden="1">'MAY14-LEDGER'!$C$98</definedName>
    <definedName name="QB_ROW_116320" localSheetId="5" hidden="1">'NOV14-LEDGER'!$C$146</definedName>
    <definedName name="QB_ROW_116320" localSheetId="6" hidden="1">'OCT14-LEDGER'!$C$126</definedName>
    <definedName name="QB_ROW_116320" localSheetId="7" hidden="1">'SEPT14-LEDGER'!$C$152</definedName>
    <definedName name="QB_ROW_117030" localSheetId="12" hidden="1">'APR14-LEDGER'!$D$156</definedName>
    <definedName name="QB_ROW_117030" localSheetId="8" hidden="1">'AUG14-LEDGER'!$D$114</definedName>
    <definedName name="QB_ROW_117030" localSheetId="4" hidden="1">'DEC14-LEDGER'!$D$224</definedName>
    <definedName name="QB_ROW_117030" localSheetId="2" hidden="1">'FEB15-LEDGER'!$D$174</definedName>
    <definedName name="QB_ROW_117030" localSheetId="3" hidden="1">'JAN15-LEDGER'!$D$230</definedName>
    <definedName name="QB_ROW_117030" localSheetId="9" hidden="1">'JULY14-LEDGER'!$D$94</definedName>
    <definedName name="QB_ROW_117030" localSheetId="10" hidden="1">'JUNE14-LEDGER'!$D$139</definedName>
    <definedName name="QB_ROW_117030" localSheetId="1" hidden="1">'MAR15-LEDGER'!$D$316</definedName>
    <definedName name="QB_ROW_117030" localSheetId="11" hidden="1">'MAY14-LEDGER'!$D$100</definedName>
    <definedName name="QB_ROW_117030" localSheetId="5" hidden="1">'NOV14-LEDGER'!$D$148</definedName>
    <definedName name="QB_ROW_117030" localSheetId="6" hidden="1">'OCT14-LEDGER'!$D$128</definedName>
    <definedName name="QB_ROW_117030" localSheetId="7" hidden="1">'SEPT14-LEDGER'!$D$154</definedName>
    <definedName name="QB_ROW_117330" localSheetId="12" hidden="1">'APR14-LEDGER'!$D$158</definedName>
    <definedName name="QB_ROW_117330" localSheetId="8" hidden="1">'AUG14-LEDGER'!$D$115</definedName>
    <definedName name="QB_ROW_117330" localSheetId="4" hidden="1">'DEC14-LEDGER'!$D$226</definedName>
    <definedName name="QB_ROW_117330" localSheetId="2" hidden="1">'FEB15-LEDGER'!$D$175</definedName>
    <definedName name="QB_ROW_117330" localSheetId="3" hidden="1">'JAN15-LEDGER'!$D$231</definedName>
    <definedName name="QB_ROW_117330" localSheetId="9" hidden="1">'JULY14-LEDGER'!$D$98</definedName>
    <definedName name="QB_ROW_117330" localSheetId="10" hidden="1">'JUNE14-LEDGER'!$D$141</definedName>
    <definedName name="QB_ROW_117330" localSheetId="1" hidden="1">'MAR15-LEDGER'!$D$317</definedName>
    <definedName name="QB_ROW_117330" localSheetId="11" hidden="1">'MAY14-LEDGER'!$D$101</definedName>
    <definedName name="QB_ROW_117330" localSheetId="5" hidden="1">'NOV14-LEDGER'!$D$149</definedName>
    <definedName name="QB_ROW_117330" localSheetId="6" hidden="1">'OCT14-LEDGER'!$D$129</definedName>
    <definedName name="QB_ROW_117330" localSheetId="7" hidden="1">'SEPT14-LEDGER'!$D$155</definedName>
    <definedName name="QB_ROW_119010" localSheetId="4" hidden="1">'DEC14-LEDGER'!$B$74</definedName>
    <definedName name="QB_ROW_119010" localSheetId="2" hidden="1">'FEB15-LEDGER'!$B$52</definedName>
    <definedName name="QB_ROW_119010" localSheetId="3" hidden="1">'JAN15-LEDGER'!$B$88</definedName>
    <definedName name="QB_ROW_119010" localSheetId="1" hidden="1">'MAR15-LEDGER'!$B$122</definedName>
    <definedName name="QB_ROW_119310" localSheetId="4" hidden="1">'DEC14-LEDGER'!$B$75</definedName>
    <definedName name="QB_ROW_119310" localSheetId="2" hidden="1">'FEB15-LEDGER'!$B$53</definedName>
    <definedName name="QB_ROW_119310" localSheetId="3" hidden="1">'JAN15-LEDGER'!$B$89</definedName>
    <definedName name="QB_ROW_119310" localSheetId="1" hidden="1">'MAR15-LEDGER'!$B$123</definedName>
    <definedName name="QB_ROW_120020" localSheetId="12" hidden="1">'APR14-LEDGER'!$C$155</definedName>
    <definedName name="QB_ROW_120020" localSheetId="8" hidden="1">'AUG14-LEDGER'!$C$113</definedName>
    <definedName name="QB_ROW_120020" localSheetId="4" hidden="1">'DEC14-LEDGER'!$C$221</definedName>
    <definedName name="QB_ROW_120020" localSheetId="2" hidden="1">'FEB15-LEDGER'!$C$171</definedName>
    <definedName name="QB_ROW_120020" localSheetId="3" hidden="1">'JAN15-LEDGER'!$C$227</definedName>
    <definedName name="QB_ROW_120020" localSheetId="9" hidden="1">'JULY14-LEDGER'!$C$93</definedName>
    <definedName name="QB_ROW_120020" localSheetId="10" hidden="1">'JUNE14-LEDGER'!$C$138</definedName>
    <definedName name="QB_ROW_120020" localSheetId="1" hidden="1">'MAR15-LEDGER'!$C$313</definedName>
    <definedName name="QB_ROW_120020" localSheetId="11" hidden="1">'MAY14-LEDGER'!$C$99</definedName>
    <definedName name="QB_ROW_120020" localSheetId="5" hidden="1">'NOV14-LEDGER'!$C$147</definedName>
    <definedName name="QB_ROW_120020" localSheetId="6" hidden="1">'OCT14-LEDGER'!$C$127</definedName>
    <definedName name="QB_ROW_120020" localSheetId="7" hidden="1">'SEPT14-LEDGER'!$C$153</definedName>
    <definedName name="QB_ROW_120030" localSheetId="4" hidden="1">'DEC14-LEDGER'!$D$230</definedName>
    <definedName name="QB_ROW_120030" localSheetId="2" hidden="1">'FEB15-LEDGER'!$D$178</definedName>
    <definedName name="QB_ROW_120030" localSheetId="3" hidden="1">'JAN15-LEDGER'!$D$234</definedName>
    <definedName name="QB_ROW_120030" localSheetId="1" hidden="1">'MAR15-LEDGER'!$D$320</definedName>
    <definedName name="QB_ROW_120030" localSheetId="5" hidden="1">'NOV14-LEDGER'!$D$152</definedName>
    <definedName name="QB_ROW_12020" localSheetId="4" hidden="1">'DEC14-LEDGER'!$C$280</definedName>
    <definedName name="QB_ROW_12020" localSheetId="2" hidden="1">'FEB15-LEDGER'!$C$229</definedName>
    <definedName name="QB_ROW_12020" localSheetId="3" hidden="1">'JAN15-LEDGER'!$C$290</definedName>
    <definedName name="QB_ROW_12020" localSheetId="1" hidden="1">'MAR15-LEDGER'!$C$367</definedName>
    <definedName name="QB_ROW_120320" localSheetId="12" hidden="1">'APR14-LEDGER'!$C$162</definedName>
    <definedName name="QB_ROW_120320" localSheetId="8" hidden="1">'AUG14-LEDGER'!$C$118</definedName>
    <definedName name="QB_ROW_120320" localSheetId="4" hidden="1">'DEC14-LEDGER'!$C$232</definedName>
    <definedName name="QB_ROW_120320" localSheetId="2" hidden="1">'FEB15-LEDGER'!$C$181</definedName>
    <definedName name="QB_ROW_120320" localSheetId="3" hidden="1">'JAN15-LEDGER'!$C$236</definedName>
    <definedName name="QB_ROW_120320" localSheetId="9" hidden="1">'JULY14-LEDGER'!$C$101</definedName>
    <definedName name="QB_ROW_120320" localSheetId="10" hidden="1">'JUNE14-LEDGER'!$C$144</definedName>
    <definedName name="QB_ROW_120320" localSheetId="1" hidden="1">'MAR15-LEDGER'!$C$322</definedName>
    <definedName name="QB_ROW_120320" localSheetId="11" hidden="1">'MAY14-LEDGER'!$C$104</definedName>
    <definedName name="QB_ROW_120320" localSheetId="5" hidden="1">'NOV14-LEDGER'!$C$155</definedName>
    <definedName name="QB_ROW_120320" localSheetId="6" hidden="1">'OCT14-LEDGER'!$C$132</definedName>
    <definedName name="QB_ROW_120320" localSheetId="7" hidden="1">'SEPT14-LEDGER'!$C$158</definedName>
    <definedName name="QB_ROW_120330" localSheetId="4" hidden="1">'DEC14-LEDGER'!$D$231</definedName>
    <definedName name="QB_ROW_120330" localSheetId="2" hidden="1">'FEB15-LEDGER'!$D$180</definedName>
    <definedName name="QB_ROW_120330" localSheetId="3" hidden="1">'JAN15-LEDGER'!$D$235</definedName>
    <definedName name="QB_ROW_120330" localSheetId="1" hidden="1">'MAR15-LEDGER'!$D$321</definedName>
    <definedName name="QB_ROW_120330" localSheetId="5" hidden="1">'NOV14-LEDGER'!$D$154</definedName>
    <definedName name="QB_ROW_121030" localSheetId="12" hidden="1">'APR14-LEDGER'!$D$159</definedName>
    <definedName name="QB_ROW_121030" localSheetId="8" hidden="1">'AUG14-LEDGER'!$D$116</definedName>
    <definedName name="QB_ROW_121030" localSheetId="4" hidden="1">'DEC14-LEDGER'!$D$227</definedName>
    <definedName name="QB_ROW_121030" localSheetId="2" hidden="1">'FEB15-LEDGER'!$D$176</definedName>
    <definedName name="QB_ROW_121030" localSheetId="3" hidden="1">'JAN15-LEDGER'!$D$232</definedName>
    <definedName name="QB_ROW_121030" localSheetId="9" hidden="1">'JULY14-LEDGER'!$D$99</definedName>
    <definedName name="QB_ROW_121030" localSheetId="10" hidden="1">'JUNE14-LEDGER'!$D$142</definedName>
    <definedName name="QB_ROW_121030" localSheetId="1" hidden="1">'MAR15-LEDGER'!$D$318</definedName>
    <definedName name="QB_ROW_121030" localSheetId="11" hidden="1">'MAY14-LEDGER'!$D$102</definedName>
    <definedName name="QB_ROW_121030" localSheetId="5" hidden="1">'NOV14-LEDGER'!$D$150</definedName>
    <definedName name="QB_ROW_121030" localSheetId="6" hidden="1">'OCT14-LEDGER'!$D$130</definedName>
    <definedName name="QB_ROW_121030" localSheetId="7" hidden="1">'SEPT14-LEDGER'!$D$156</definedName>
    <definedName name="QB_ROW_121330" localSheetId="12" hidden="1">'APR14-LEDGER'!$D$161</definedName>
    <definedName name="QB_ROW_121330" localSheetId="8" hidden="1">'AUG14-LEDGER'!$D$117</definedName>
    <definedName name="QB_ROW_121330" localSheetId="4" hidden="1">'DEC14-LEDGER'!$D$229</definedName>
    <definedName name="QB_ROW_121330" localSheetId="2" hidden="1">'FEB15-LEDGER'!$D$177</definedName>
    <definedName name="QB_ROW_121330" localSheetId="3" hidden="1">'JAN15-LEDGER'!$D$233</definedName>
    <definedName name="QB_ROW_121330" localSheetId="9" hidden="1">'JULY14-LEDGER'!$D$100</definedName>
    <definedName name="QB_ROW_121330" localSheetId="10" hidden="1">'JUNE14-LEDGER'!$D$143</definedName>
    <definedName name="QB_ROW_121330" localSheetId="1" hidden="1">'MAR15-LEDGER'!$D$319</definedName>
    <definedName name="QB_ROW_121330" localSheetId="11" hidden="1">'MAY14-LEDGER'!$D$103</definedName>
    <definedName name="QB_ROW_121330" localSheetId="5" hidden="1">'NOV14-LEDGER'!$D$151</definedName>
    <definedName name="QB_ROW_121330" localSheetId="6" hidden="1">'OCT14-LEDGER'!$D$131</definedName>
    <definedName name="QB_ROW_121330" localSheetId="7" hidden="1">'SEPT14-LEDGER'!$D$157</definedName>
    <definedName name="QB_ROW_122010" localSheetId="4" hidden="1">'DEC14-LEDGER'!$B$388</definedName>
    <definedName name="QB_ROW_122010" localSheetId="2" hidden="1">'FEB15-LEDGER'!$B$324</definedName>
    <definedName name="QB_ROW_122010" localSheetId="3" hidden="1">'JAN15-LEDGER'!$B$412</definedName>
    <definedName name="QB_ROW_122010" localSheetId="1" hidden="1">'MAR15-LEDGER'!$B$518</definedName>
    <definedName name="QB_ROW_122020" localSheetId="4" hidden="1">'DEC14-LEDGER'!$C$393</definedName>
    <definedName name="QB_ROW_122020" localSheetId="2" hidden="1">'FEB15-LEDGER'!$C$329</definedName>
    <definedName name="QB_ROW_122020" localSheetId="3" hidden="1">'JAN15-LEDGER'!$C$417</definedName>
    <definedName name="QB_ROW_122020" localSheetId="1" hidden="1">'MAR15-LEDGER'!$C$523</definedName>
    <definedName name="QB_ROW_122310" localSheetId="4" hidden="1">'DEC14-LEDGER'!$B$395</definedName>
    <definedName name="QB_ROW_122310" localSheetId="2" hidden="1">'FEB15-LEDGER'!$B$331</definedName>
    <definedName name="QB_ROW_122310" localSheetId="3" hidden="1">'JAN15-LEDGER'!$B$419</definedName>
    <definedName name="QB_ROW_122310" localSheetId="1" hidden="1">'MAR15-LEDGER'!$B$525</definedName>
    <definedName name="QB_ROW_122320" localSheetId="4" hidden="1">'DEC14-LEDGER'!$C$394</definedName>
    <definedName name="QB_ROW_122320" localSheetId="2" hidden="1">'FEB15-LEDGER'!$C$330</definedName>
    <definedName name="QB_ROW_122320" localSheetId="3" hidden="1">'JAN15-LEDGER'!$C$418</definedName>
    <definedName name="QB_ROW_122320" localSheetId="1" hidden="1">'MAR15-LEDGER'!$C$524</definedName>
    <definedName name="QB_ROW_123010" localSheetId="12" hidden="1">'APR14-LEDGER'!$B$179</definedName>
    <definedName name="QB_ROW_123010" localSheetId="8" hidden="1">'AUG14-LEDGER'!$B$139</definedName>
    <definedName name="QB_ROW_123010" localSheetId="4" hidden="1">'DEC14-LEDGER'!$B$296</definedName>
    <definedName name="QB_ROW_123010" localSheetId="2" hidden="1">'FEB15-LEDGER'!$B$243</definedName>
    <definedName name="QB_ROW_123010" localSheetId="3" hidden="1">'JAN15-LEDGER'!$B$310</definedName>
    <definedName name="QB_ROW_123010" localSheetId="9" hidden="1">'JULY14-LEDGER'!$B$125</definedName>
    <definedName name="QB_ROW_123010" localSheetId="10" hidden="1">'JUNE14-LEDGER'!$B$176</definedName>
    <definedName name="QB_ROW_123010" localSheetId="1" hidden="1">'MAR15-LEDGER'!$B$394</definedName>
    <definedName name="QB_ROW_123010" localSheetId="11" hidden="1">'MAY14-LEDGER'!$B$115</definedName>
    <definedName name="QB_ROW_123010" localSheetId="5" hidden="1">'NOV14-LEDGER'!$B$180</definedName>
    <definedName name="QB_ROW_123010" localSheetId="6" hidden="1">'OCT14-LEDGER'!$B$159</definedName>
    <definedName name="QB_ROW_123010" localSheetId="7" hidden="1">'SEPT14-LEDGER'!$B$187</definedName>
    <definedName name="QB_ROW_12320" localSheetId="4" hidden="1">'DEC14-LEDGER'!$C$281</definedName>
    <definedName name="QB_ROW_12320" localSheetId="2" hidden="1">'FEB15-LEDGER'!$C$230</definedName>
    <definedName name="QB_ROW_12320" localSheetId="3" hidden="1">'JAN15-LEDGER'!$C$291</definedName>
    <definedName name="QB_ROW_12320" localSheetId="1" hidden="1">'MAR15-LEDGER'!$C$368</definedName>
    <definedName name="QB_ROW_123310" localSheetId="12" hidden="1">'APR14-LEDGER'!$B$183</definedName>
    <definedName name="QB_ROW_123310" localSheetId="8" hidden="1">'AUG14-LEDGER'!$B$145</definedName>
    <definedName name="QB_ROW_123310" localSheetId="4" hidden="1">'DEC14-LEDGER'!$B$301</definedName>
    <definedName name="QB_ROW_123310" localSheetId="2" hidden="1">'FEB15-LEDGER'!$B$246</definedName>
    <definedName name="QB_ROW_123310" localSheetId="3" hidden="1">'JAN15-LEDGER'!$B$317</definedName>
    <definedName name="QB_ROW_123310" localSheetId="9" hidden="1">'JULY14-LEDGER'!$B$127</definedName>
    <definedName name="QB_ROW_123310" localSheetId="10" hidden="1">'JUNE14-LEDGER'!$B$180</definedName>
    <definedName name="QB_ROW_123310" localSheetId="1" hidden="1">'MAR15-LEDGER'!$B$397</definedName>
    <definedName name="QB_ROW_123310" localSheetId="11" hidden="1">'MAY14-LEDGER'!$B$123</definedName>
    <definedName name="QB_ROW_123310" localSheetId="5" hidden="1">'NOV14-LEDGER'!$B$186</definedName>
    <definedName name="QB_ROW_123310" localSheetId="6" hidden="1">'OCT14-LEDGER'!$B$181</definedName>
    <definedName name="QB_ROW_123310" localSheetId="7" hidden="1">'SEPT14-LEDGER'!$B$225</definedName>
    <definedName name="QB_ROW_124020" localSheetId="4" hidden="1">'DEC14-LEDGER'!$C$251</definedName>
    <definedName name="QB_ROW_124020" localSheetId="2" hidden="1">'FEB15-LEDGER'!$C$198</definedName>
    <definedName name="QB_ROW_124020" localSheetId="3" hidden="1">'JAN15-LEDGER'!$C$255</definedName>
    <definedName name="QB_ROW_124020" localSheetId="1" hidden="1">'MAR15-LEDGER'!$C$339</definedName>
    <definedName name="QB_ROW_124320" localSheetId="4" hidden="1">'DEC14-LEDGER'!$C$252</definedName>
    <definedName name="QB_ROW_124320" localSheetId="2" hidden="1">'FEB15-LEDGER'!$C$199</definedName>
    <definedName name="QB_ROW_124320" localSheetId="3" hidden="1">'JAN15-LEDGER'!$C$256</definedName>
    <definedName name="QB_ROW_124320" localSheetId="1" hidden="1">'MAR15-LEDGER'!$C$340</definedName>
    <definedName name="QB_ROW_125010" localSheetId="12" hidden="1">'APR14-LEDGER'!$B$94</definedName>
    <definedName name="QB_ROW_125010" localSheetId="8" hidden="1">'AUG14-LEDGER'!$B$72</definedName>
    <definedName name="QB_ROW_125010" localSheetId="4" hidden="1">'DEC14-LEDGER'!$B$111</definedName>
    <definedName name="QB_ROW_125010" localSheetId="2" hidden="1">'FEB15-LEDGER'!$B$88</definedName>
    <definedName name="QB_ROW_125010" localSheetId="3" hidden="1">'JAN15-LEDGER'!$B$124</definedName>
    <definedName name="QB_ROW_125010" localSheetId="9" hidden="1">'JULY14-LEDGER'!$B$64</definedName>
    <definedName name="QB_ROW_125010" localSheetId="10" hidden="1">'JUNE14-LEDGER'!$B$103</definedName>
    <definedName name="QB_ROW_125010" localSheetId="1" hidden="1">'MAR15-LEDGER'!$B$159</definedName>
    <definedName name="QB_ROW_125010" localSheetId="11" hidden="1">'MAY14-LEDGER'!$B$70</definedName>
    <definedName name="QB_ROW_125010" localSheetId="5" hidden="1">'NOV14-LEDGER'!$B$100</definedName>
    <definedName name="QB_ROW_125010" localSheetId="6" hidden="1">'OCT14-LEDGER'!$B$99</definedName>
    <definedName name="QB_ROW_125010" localSheetId="7" hidden="1">'SEPT14-LEDGER'!$B$117</definedName>
    <definedName name="QB_ROW_125310" localSheetId="12" hidden="1">'APR14-LEDGER'!$B$95</definedName>
    <definedName name="QB_ROW_125310" localSheetId="8" hidden="1">'AUG14-LEDGER'!$B$73</definedName>
    <definedName name="QB_ROW_125310" localSheetId="4" hidden="1">'DEC14-LEDGER'!$B$112</definedName>
    <definedName name="QB_ROW_125310" localSheetId="2" hidden="1">'FEB15-LEDGER'!$B$89</definedName>
    <definedName name="QB_ROW_125310" localSheetId="3" hidden="1">'JAN15-LEDGER'!$B$125</definedName>
    <definedName name="QB_ROW_125310" localSheetId="9" hidden="1">'JULY14-LEDGER'!$B$65</definedName>
    <definedName name="QB_ROW_125310" localSheetId="10" hidden="1">'JUNE14-LEDGER'!$B$104</definedName>
    <definedName name="QB_ROW_125310" localSheetId="1" hidden="1">'MAR15-LEDGER'!$B$160</definedName>
    <definedName name="QB_ROW_125310" localSheetId="11" hidden="1">'MAY14-LEDGER'!$B$71</definedName>
    <definedName name="QB_ROW_125310" localSheetId="5" hidden="1">'NOV14-LEDGER'!$B$101</definedName>
    <definedName name="QB_ROW_125310" localSheetId="6" hidden="1">'OCT14-LEDGER'!$B$100</definedName>
    <definedName name="QB_ROW_125310" localSheetId="7" hidden="1">'SEPT14-LEDGER'!$B$118</definedName>
    <definedName name="QB_ROW_126010" localSheetId="4" hidden="1">'DEC14-LEDGER'!$B$406</definedName>
    <definedName name="QB_ROW_126010" localSheetId="2" hidden="1">'FEB15-LEDGER'!$B$342</definedName>
    <definedName name="QB_ROW_126010" localSheetId="3" hidden="1">'JAN15-LEDGER'!$B$430</definedName>
    <definedName name="QB_ROW_126010" localSheetId="1" hidden="1">'MAR15-LEDGER'!$B$536</definedName>
    <definedName name="QB_ROW_126310" localSheetId="4" hidden="1">'DEC14-LEDGER'!$B$407</definedName>
    <definedName name="QB_ROW_126310" localSheetId="2" hidden="1">'FEB15-LEDGER'!$B$343</definedName>
    <definedName name="QB_ROW_126310" localSheetId="3" hidden="1">'JAN15-LEDGER'!$B$431</definedName>
    <definedName name="QB_ROW_126310" localSheetId="1" hidden="1">'MAR15-LEDGER'!$B$537</definedName>
    <definedName name="QB_ROW_127020" localSheetId="4" hidden="1">'DEC14-LEDGER'!$C$170</definedName>
    <definedName name="QB_ROW_127020" localSheetId="2" hidden="1">'FEB15-LEDGER'!$C$122</definedName>
    <definedName name="QB_ROW_127020" localSheetId="3" hidden="1">'JAN15-LEDGER'!$C$158</definedName>
    <definedName name="QB_ROW_127020" localSheetId="1" hidden="1">'MAR15-LEDGER'!$C$221</definedName>
    <definedName name="QB_ROW_127320" localSheetId="4" hidden="1">'DEC14-LEDGER'!$C$171</definedName>
    <definedName name="QB_ROW_127320" localSheetId="2" hidden="1">'FEB15-LEDGER'!$C$123</definedName>
    <definedName name="QB_ROW_127320" localSheetId="3" hidden="1">'JAN15-LEDGER'!$C$159</definedName>
    <definedName name="QB_ROW_127320" localSheetId="1" hidden="1">'MAR15-LEDGER'!$C$222</definedName>
    <definedName name="QB_ROW_128010" localSheetId="4" hidden="1">'DEC14-LEDGER'!$B$45</definedName>
    <definedName name="QB_ROW_128010" localSheetId="2" hidden="1">'FEB15-LEDGER'!$B$32</definedName>
    <definedName name="QB_ROW_128010" localSheetId="3" hidden="1">'JAN15-LEDGER'!$B$70</definedName>
    <definedName name="QB_ROW_128010" localSheetId="1" hidden="1">'MAR15-LEDGER'!$B$89</definedName>
    <definedName name="QB_ROW_128310" localSheetId="4" hidden="1">'DEC14-LEDGER'!$B$46</definedName>
    <definedName name="QB_ROW_128310" localSheetId="2" hidden="1">'FEB15-LEDGER'!$B$33</definedName>
    <definedName name="QB_ROW_128310" localSheetId="3" hidden="1">'JAN15-LEDGER'!$B$71</definedName>
    <definedName name="QB_ROW_128310" localSheetId="1" hidden="1">'MAR15-LEDGER'!$B$90</definedName>
    <definedName name="QB_ROW_129010" localSheetId="12" hidden="1">'APR14-LEDGER'!$B$140</definedName>
    <definedName name="QB_ROW_129010" localSheetId="8" hidden="1">'AUG14-LEDGER'!$B$97</definedName>
    <definedName name="QB_ROW_129010" localSheetId="4" hidden="1">'DEC14-LEDGER'!$B$193</definedName>
    <definedName name="QB_ROW_129010" localSheetId="2" hidden="1">'FEB15-LEDGER'!$B$145</definedName>
    <definedName name="QB_ROW_129010" localSheetId="3" hidden="1">'JAN15-LEDGER'!$B$195</definedName>
    <definedName name="QB_ROW_129010" localSheetId="9" hidden="1">'JULY14-LEDGER'!$B$81</definedName>
    <definedName name="QB_ROW_129010" localSheetId="10" hidden="1">'JUNE14-LEDGER'!$B$121</definedName>
    <definedName name="QB_ROW_129010" localSheetId="1" hidden="1">'MAR15-LEDGER'!$B$285</definedName>
    <definedName name="QB_ROW_129010" localSheetId="11" hidden="1">'MAY14-LEDGER'!$B$86</definedName>
    <definedName name="QB_ROW_129010" localSheetId="5" hidden="1">'NOV14-LEDGER'!$B$122</definedName>
    <definedName name="QB_ROW_129010" localSheetId="6" hidden="1">'OCT14-LEDGER'!$B$116</definedName>
    <definedName name="QB_ROW_129010" localSheetId="7" hidden="1">'SEPT14-LEDGER'!$B$140</definedName>
    <definedName name="QB_ROW_129310" localSheetId="12" hidden="1">'APR14-LEDGER'!$B$142</definedName>
    <definedName name="QB_ROW_129310" localSheetId="8" hidden="1">'AUG14-LEDGER'!$B$100</definedName>
    <definedName name="QB_ROW_129310" localSheetId="4" hidden="1">'DEC14-LEDGER'!$B$194</definedName>
    <definedName name="QB_ROW_129310" localSheetId="2" hidden="1">'FEB15-LEDGER'!$B$146</definedName>
    <definedName name="QB_ROW_129310" localSheetId="3" hidden="1">'JAN15-LEDGER'!$B$196</definedName>
    <definedName name="QB_ROW_129310" localSheetId="9" hidden="1">'JULY14-LEDGER'!$B$82</definedName>
    <definedName name="QB_ROW_129310" localSheetId="10" hidden="1">'JUNE14-LEDGER'!$B$122</definedName>
    <definedName name="QB_ROW_129310" localSheetId="1" hidden="1">'MAR15-LEDGER'!$B$287</definedName>
    <definedName name="QB_ROW_129310" localSheetId="11" hidden="1">'MAY14-LEDGER'!$B$87</definedName>
    <definedName name="QB_ROW_129310" localSheetId="5" hidden="1">'NOV14-LEDGER'!$B$123</definedName>
    <definedName name="QB_ROW_129310" localSheetId="6" hidden="1">'OCT14-LEDGER'!$B$117</definedName>
    <definedName name="QB_ROW_129310" localSheetId="7" hidden="1">'SEPT14-LEDGER'!$B$142</definedName>
    <definedName name="QB_ROW_130010" localSheetId="4" hidden="1">'DEC14-LEDGER'!$B$355</definedName>
    <definedName name="QB_ROW_130010" localSheetId="2" hidden="1">'FEB15-LEDGER'!$B$292</definedName>
    <definedName name="QB_ROW_130010" localSheetId="3" hidden="1">'JAN15-LEDGER'!$B$379</definedName>
    <definedName name="QB_ROW_130010" localSheetId="9" hidden="1">'JULY14-LEDGER'!$B$147</definedName>
    <definedName name="QB_ROW_130010" localSheetId="10" hidden="1">'JUNE14-LEDGER'!$B$211</definedName>
    <definedName name="QB_ROW_130010" localSheetId="1" hidden="1">'MAR15-LEDGER'!$B$486</definedName>
    <definedName name="QB_ROW_130010" localSheetId="11" hidden="1">'MAY14-LEDGER'!$B$142</definedName>
    <definedName name="QB_ROW_130020" localSheetId="4" hidden="1">'DEC14-LEDGER'!$C$381</definedName>
    <definedName name="QB_ROW_130020" localSheetId="2" hidden="1">'FEB15-LEDGER'!$C$317</definedName>
    <definedName name="QB_ROW_130020" localSheetId="3" hidden="1">'JAN15-LEDGER'!$C$404</definedName>
    <definedName name="QB_ROW_130020" localSheetId="1" hidden="1">'MAR15-LEDGER'!$C$511</definedName>
    <definedName name="QB_ROW_13010" localSheetId="12" hidden="1">'APR14-LEDGER'!$B$143</definedName>
    <definedName name="QB_ROW_13010" localSheetId="8" hidden="1">'AUG14-LEDGER'!$B$101</definedName>
    <definedName name="QB_ROW_13010" localSheetId="4" hidden="1">'DEC14-LEDGER'!$B$205</definedName>
    <definedName name="QB_ROW_13010" localSheetId="2" hidden="1">'FEB15-LEDGER'!$B$157</definedName>
    <definedName name="QB_ROW_13010" localSheetId="3" hidden="1">'JAN15-LEDGER'!$B$207</definedName>
    <definedName name="QB_ROW_13010" localSheetId="9" hidden="1">'JULY14-LEDGER'!$B$83</definedName>
    <definedName name="QB_ROW_13010" localSheetId="10" hidden="1">'JUNE14-LEDGER'!$B$123</definedName>
    <definedName name="QB_ROW_13010" localSheetId="1" hidden="1">'MAR15-LEDGER'!$B$298</definedName>
    <definedName name="QB_ROW_13010" localSheetId="11" hidden="1">'MAY14-LEDGER'!$B$88</definedName>
    <definedName name="QB_ROW_13010" localSheetId="5" hidden="1">'NOV14-LEDGER'!$B$124</definedName>
    <definedName name="QB_ROW_13010" localSheetId="6" hidden="1">'OCT14-LEDGER'!$B$118</definedName>
    <definedName name="QB_ROW_13010" localSheetId="7" hidden="1">'SEPT14-LEDGER'!$B$143</definedName>
    <definedName name="QB_ROW_13020" localSheetId="4" hidden="1">'DEC14-LEDGER'!$C$235</definedName>
    <definedName name="QB_ROW_13020" localSheetId="2" hidden="1">'FEB15-LEDGER'!$C$184</definedName>
    <definedName name="QB_ROW_13020" localSheetId="3" hidden="1">'JAN15-LEDGER'!$C$239</definedName>
    <definedName name="QB_ROW_13020" localSheetId="1" hidden="1">'MAR15-LEDGER'!$C$325</definedName>
    <definedName name="QB_ROW_130310" localSheetId="8" hidden="1">'AUG14-LEDGER'!$B$167</definedName>
    <definedName name="QB_ROW_130310" localSheetId="4" hidden="1">'DEC14-LEDGER'!$B$383</definedName>
    <definedName name="QB_ROW_130310" localSheetId="2" hidden="1">'FEB15-LEDGER'!$B$319</definedName>
    <definedName name="QB_ROW_130310" localSheetId="3" hidden="1">'JAN15-LEDGER'!$B$407</definedName>
    <definedName name="QB_ROW_130310" localSheetId="9" hidden="1">'JULY14-LEDGER'!$B$150</definedName>
    <definedName name="QB_ROW_130310" localSheetId="10" hidden="1">'JUNE14-LEDGER'!$B$215</definedName>
    <definedName name="QB_ROW_130310" localSheetId="1" hidden="1">'MAR15-LEDGER'!$B$513</definedName>
    <definedName name="QB_ROW_130310" localSheetId="11" hidden="1">'MAY14-LEDGER'!$B$145</definedName>
    <definedName name="QB_ROW_130310" localSheetId="5" hidden="1">'NOV14-LEDGER'!$B$220</definedName>
    <definedName name="QB_ROW_130310" localSheetId="6" hidden="1">'OCT14-LEDGER'!$B$223</definedName>
    <definedName name="QB_ROW_130310" localSheetId="7" hidden="1">'SEPT14-LEDGER'!$B$249</definedName>
    <definedName name="QB_ROW_130320" localSheetId="4" hidden="1">'DEC14-LEDGER'!$C$382</definedName>
    <definedName name="QB_ROW_130320" localSheetId="2" hidden="1">'FEB15-LEDGER'!$C$318</definedName>
    <definedName name="QB_ROW_130320" localSheetId="3" hidden="1">'JAN15-LEDGER'!$C$406</definedName>
    <definedName name="QB_ROW_130320" localSheetId="1" hidden="1">'MAR15-LEDGER'!$C$512</definedName>
    <definedName name="QB_ROW_1310" localSheetId="4" hidden="1">'DEC14-LEDGER'!$B$116</definedName>
    <definedName name="QB_ROW_1310" localSheetId="2" hidden="1">'FEB15-LEDGER'!$B$93</definedName>
    <definedName name="QB_ROW_1310" localSheetId="3" hidden="1">'JAN15-LEDGER'!$B$129</definedName>
    <definedName name="QB_ROW_1310" localSheetId="1" hidden="1">'MAR15-LEDGER'!$B$164</definedName>
    <definedName name="QB_ROW_131010" localSheetId="4" hidden="1">'DEC14-LEDGER'!$B$191</definedName>
    <definedName name="QB_ROW_131010" localSheetId="2" hidden="1">'FEB15-LEDGER'!$B$143</definedName>
    <definedName name="QB_ROW_131010" localSheetId="3" hidden="1">'JAN15-LEDGER'!$B$179</definedName>
    <definedName name="QB_ROW_131010" localSheetId="1" hidden="1">'MAR15-LEDGER'!$B$242</definedName>
    <definedName name="QB_ROW_131310" localSheetId="4" hidden="1">'DEC14-LEDGER'!$B$192</definedName>
    <definedName name="QB_ROW_131310" localSheetId="2" hidden="1">'FEB15-LEDGER'!$B$144</definedName>
    <definedName name="QB_ROW_131310" localSheetId="3" hidden="1">'JAN15-LEDGER'!$B$194</definedName>
    <definedName name="QB_ROW_131310" localSheetId="1" hidden="1">'MAR15-LEDGER'!$B$284</definedName>
    <definedName name="QB_ROW_132020" localSheetId="4" hidden="1">'DEC14-LEDGER'!$C$356</definedName>
    <definedName name="QB_ROW_132020" localSheetId="2" hidden="1">'FEB15-LEDGER'!$C$293</definedName>
    <definedName name="QB_ROW_132020" localSheetId="3" hidden="1">'JAN15-LEDGER'!$C$380</definedName>
    <definedName name="QB_ROW_132020" localSheetId="1" hidden="1">'MAR15-LEDGER'!$C$487</definedName>
    <definedName name="QB_ROW_132320" localSheetId="4" hidden="1">'DEC14-LEDGER'!$C$358</definedName>
    <definedName name="QB_ROW_132320" localSheetId="2" hidden="1">'FEB15-LEDGER'!$C$294</definedName>
    <definedName name="QB_ROW_132320" localSheetId="3" hidden="1">'JAN15-LEDGER'!$C$381</definedName>
    <definedName name="QB_ROW_132320" localSheetId="1" hidden="1">'MAR15-LEDGER'!$C$488</definedName>
    <definedName name="QB_ROW_133020" localSheetId="4" hidden="1">'DEC14-LEDGER'!$C$359</definedName>
    <definedName name="QB_ROW_133020" localSheetId="2" hidden="1">'FEB15-LEDGER'!$C$295</definedName>
    <definedName name="QB_ROW_133020" localSheetId="3" hidden="1">'JAN15-LEDGER'!$C$382</definedName>
    <definedName name="QB_ROW_133020" localSheetId="1" hidden="1">'MAR15-LEDGER'!$C$489</definedName>
    <definedName name="QB_ROW_13310" localSheetId="12" hidden="1">'APR14-LEDGER'!$B$163</definedName>
    <definedName name="QB_ROW_13310" localSheetId="8" hidden="1">'AUG14-LEDGER'!$B$119</definedName>
    <definedName name="QB_ROW_13310" localSheetId="4" hidden="1">'DEC14-LEDGER'!$B$237</definedName>
    <definedName name="QB_ROW_13310" localSheetId="2" hidden="1">'FEB15-LEDGER'!$B$186</definedName>
    <definedName name="QB_ROW_13310" localSheetId="3" hidden="1">'JAN15-LEDGER'!$B$241</definedName>
    <definedName name="QB_ROW_13310" localSheetId="9" hidden="1">'JULY14-LEDGER'!$B$102</definedName>
    <definedName name="QB_ROW_13310" localSheetId="10" hidden="1">'JUNE14-LEDGER'!$B$145</definedName>
    <definedName name="QB_ROW_13310" localSheetId="1" hidden="1">'MAR15-LEDGER'!$B$327</definedName>
    <definedName name="QB_ROW_13310" localSheetId="11" hidden="1">'MAY14-LEDGER'!$B$105</definedName>
    <definedName name="QB_ROW_13310" localSheetId="5" hidden="1">'NOV14-LEDGER'!$B$156</definedName>
    <definedName name="QB_ROW_13310" localSheetId="6" hidden="1">'OCT14-LEDGER'!$B$133</definedName>
    <definedName name="QB_ROW_13310" localSheetId="7" hidden="1">'SEPT14-LEDGER'!$B$159</definedName>
    <definedName name="QB_ROW_13320" localSheetId="4" hidden="1">'DEC14-LEDGER'!$C$236</definedName>
    <definedName name="QB_ROW_13320" localSheetId="2" hidden="1">'FEB15-LEDGER'!$C$185</definedName>
    <definedName name="QB_ROW_13320" localSheetId="3" hidden="1">'JAN15-LEDGER'!$C$240</definedName>
    <definedName name="QB_ROW_13320" localSheetId="1" hidden="1">'MAR15-LEDGER'!$C$326</definedName>
    <definedName name="QB_ROW_133320" localSheetId="4" hidden="1">'DEC14-LEDGER'!$C$360</definedName>
    <definedName name="QB_ROW_133320" localSheetId="2" hidden="1">'FEB15-LEDGER'!$C$296</definedName>
    <definedName name="QB_ROW_133320" localSheetId="3" hidden="1">'JAN15-LEDGER'!$C$383</definedName>
    <definedName name="QB_ROW_133320" localSheetId="1" hidden="1">'MAR15-LEDGER'!$C$490</definedName>
    <definedName name="QB_ROW_134020" localSheetId="4" hidden="1">'DEC14-LEDGER'!$C$361</definedName>
    <definedName name="QB_ROW_134020" localSheetId="2" hidden="1">'FEB15-LEDGER'!$C$297</definedName>
    <definedName name="QB_ROW_134020" localSheetId="3" hidden="1">'JAN15-LEDGER'!$C$384</definedName>
    <definedName name="QB_ROW_134020" localSheetId="1" hidden="1">'MAR15-LEDGER'!$C$491</definedName>
    <definedName name="QB_ROW_134320" localSheetId="4" hidden="1">'DEC14-LEDGER'!$C$362</definedName>
    <definedName name="QB_ROW_134320" localSheetId="2" hidden="1">'FEB15-LEDGER'!$C$298</definedName>
    <definedName name="QB_ROW_134320" localSheetId="3" hidden="1">'JAN15-LEDGER'!$C$385</definedName>
    <definedName name="QB_ROW_134320" localSheetId="1" hidden="1">'MAR15-LEDGER'!$C$492</definedName>
    <definedName name="QB_ROW_135020" localSheetId="4" hidden="1">'DEC14-LEDGER'!$C$363</definedName>
    <definedName name="QB_ROW_135020" localSheetId="2" hidden="1">'FEB15-LEDGER'!$C$299</definedName>
    <definedName name="QB_ROW_135020" localSheetId="3" hidden="1">'JAN15-LEDGER'!$C$386</definedName>
    <definedName name="QB_ROW_135020" localSheetId="1" hidden="1">'MAR15-LEDGER'!$C$493</definedName>
    <definedName name="QB_ROW_135320" localSheetId="4" hidden="1">'DEC14-LEDGER'!$C$364</definedName>
    <definedName name="QB_ROW_135320" localSheetId="2" hidden="1">'FEB15-LEDGER'!$C$300</definedName>
    <definedName name="QB_ROW_135320" localSheetId="3" hidden="1">'JAN15-LEDGER'!$C$387</definedName>
    <definedName name="QB_ROW_135320" localSheetId="1" hidden="1">'MAR15-LEDGER'!$C$494</definedName>
    <definedName name="QB_ROW_136020" localSheetId="4" hidden="1">'DEC14-LEDGER'!$C$365</definedName>
    <definedName name="QB_ROW_136020" localSheetId="2" hidden="1">'FEB15-LEDGER'!$C$301</definedName>
    <definedName name="QB_ROW_136020" localSheetId="3" hidden="1">'JAN15-LEDGER'!$C$388</definedName>
    <definedName name="QB_ROW_136020" localSheetId="1" hidden="1">'MAR15-LEDGER'!$C$495</definedName>
    <definedName name="QB_ROW_136320" localSheetId="4" hidden="1">'DEC14-LEDGER'!$C$366</definedName>
    <definedName name="QB_ROW_136320" localSheetId="2" hidden="1">'FEB15-LEDGER'!$C$302</definedName>
    <definedName name="QB_ROW_136320" localSheetId="3" hidden="1">'JAN15-LEDGER'!$C$389</definedName>
    <definedName name="QB_ROW_136320" localSheetId="1" hidden="1">'MAR15-LEDGER'!$C$496</definedName>
    <definedName name="QB_ROW_137020" localSheetId="4" hidden="1">'DEC14-LEDGER'!$C$367</definedName>
    <definedName name="QB_ROW_137020" localSheetId="2" hidden="1">'FEB15-LEDGER'!$C$303</definedName>
    <definedName name="QB_ROW_137020" localSheetId="3" hidden="1">'JAN15-LEDGER'!$C$390</definedName>
    <definedName name="QB_ROW_137020" localSheetId="1" hidden="1">'MAR15-LEDGER'!$C$497</definedName>
    <definedName name="QB_ROW_137320" localSheetId="4" hidden="1">'DEC14-LEDGER'!$C$368</definedName>
    <definedName name="QB_ROW_137320" localSheetId="2" hidden="1">'FEB15-LEDGER'!$C$304</definedName>
    <definedName name="QB_ROW_137320" localSheetId="3" hidden="1">'JAN15-LEDGER'!$C$391</definedName>
    <definedName name="QB_ROW_137320" localSheetId="1" hidden="1">'MAR15-LEDGER'!$C$498</definedName>
    <definedName name="QB_ROW_138020" localSheetId="4" hidden="1">'DEC14-LEDGER'!$C$369</definedName>
    <definedName name="QB_ROW_138020" localSheetId="2" hidden="1">'FEB15-LEDGER'!$C$305</definedName>
    <definedName name="QB_ROW_138020" localSheetId="3" hidden="1">'JAN15-LEDGER'!$C$392</definedName>
    <definedName name="QB_ROW_138020" localSheetId="1" hidden="1">'MAR15-LEDGER'!$C$499</definedName>
    <definedName name="QB_ROW_138320" localSheetId="4" hidden="1">'DEC14-LEDGER'!$C$370</definedName>
    <definedName name="QB_ROW_138320" localSheetId="2" hidden="1">'FEB15-LEDGER'!$C$306</definedName>
    <definedName name="QB_ROW_138320" localSheetId="3" hidden="1">'JAN15-LEDGER'!$C$393</definedName>
    <definedName name="QB_ROW_138320" localSheetId="1" hidden="1">'MAR15-LEDGER'!$C$500</definedName>
    <definedName name="QB_ROW_139020" localSheetId="4" hidden="1">'DEC14-LEDGER'!$C$371</definedName>
    <definedName name="QB_ROW_139020" localSheetId="2" hidden="1">'FEB15-LEDGER'!$C$307</definedName>
    <definedName name="QB_ROW_139020" localSheetId="3" hidden="1">'JAN15-LEDGER'!$C$394</definedName>
    <definedName name="QB_ROW_139020" localSheetId="1" hidden="1">'MAR15-LEDGER'!$C$501</definedName>
    <definedName name="QB_ROW_139320" localSheetId="4" hidden="1">'DEC14-LEDGER'!$C$372</definedName>
    <definedName name="QB_ROW_139320" localSheetId="2" hidden="1">'FEB15-LEDGER'!$C$308</definedName>
    <definedName name="QB_ROW_139320" localSheetId="3" hidden="1">'JAN15-LEDGER'!$C$395</definedName>
    <definedName name="QB_ROW_139320" localSheetId="1" hidden="1">'MAR15-LEDGER'!$C$502</definedName>
    <definedName name="QB_ROW_140020" localSheetId="4" hidden="1">'DEC14-LEDGER'!$C$373</definedName>
    <definedName name="QB_ROW_140020" localSheetId="2" hidden="1">'FEB15-LEDGER'!$C$309</definedName>
    <definedName name="QB_ROW_140020" localSheetId="3" hidden="1">'JAN15-LEDGER'!$C$396</definedName>
    <definedName name="QB_ROW_140020" localSheetId="1" hidden="1">'MAR15-LEDGER'!$C$503</definedName>
    <definedName name="QB_ROW_14030" localSheetId="4" hidden="1">'DEC14-LEDGER'!$D$222</definedName>
    <definedName name="QB_ROW_14030" localSheetId="2" hidden="1">'FEB15-LEDGER'!$D$172</definedName>
    <definedName name="QB_ROW_14030" localSheetId="3" hidden="1">'JAN15-LEDGER'!$D$228</definedName>
    <definedName name="QB_ROW_14030" localSheetId="1" hidden="1">'MAR15-LEDGER'!$D$314</definedName>
    <definedName name="QB_ROW_140320" localSheetId="4" hidden="1">'DEC14-LEDGER'!$C$374</definedName>
    <definedName name="QB_ROW_140320" localSheetId="2" hidden="1">'FEB15-LEDGER'!$C$310</definedName>
    <definedName name="QB_ROW_140320" localSheetId="3" hidden="1">'JAN15-LEDGER'!$C$397</definedName>
    <definedName name="QB_ROW_140320" localSheetId="1" hidden="1">'MAR15-LEDGER'!$C$504</definedName>
    <definedName name="QB_ROW_141020" localSheetId="4" hidden="1">'DEC14-LEDGER'!$C$375</definedName>
    <definedName name="QB_ROW_141020" localSheetId="2" hidden="1">'FEB15-LEDGER'!$C$311</definedName>
    <definedName name="QB_ROW_141020" localSheetId="3" hidden="1">'JAN15-LEDGER'!$C$398</definedName>
    <definedName name="QB_ROW_141020" localSheetId="1" hidden="1">'MAR15-LEDGER'!$C$505</definedName>
    <definedName name="QB_ROW_141320" localSheetId="4" hidden="1">'DEC14-LEDGER'!$C$376</definedName>
    <definedName name="QB_ROW_141320" localSheetId="2" hidden="1">'FEB15-LEDGER'!$C$312</definedName>
    <definedName name="QB_ROW_141320" localSheetId="3" hidden="1">'JAN15-LEDGER'!$C$399</definedName>
    <definedName name="QB_ROW_141320" localSheetId="1" hidden="1">'MAR15-LEDGER'!$C$506</definedName>
    <definedName name="QB_ROW_142020" localSheetId="4" hidden="1">'DEC14-LEDGER'!$C$377</definedName>
    <definedName name="QB_ROW_142020" localSheetId="2" hidden="1">'FEB15-LEDGER'!$C$313</definedName>
    <definedName name="QB_ROW_142020" localSheetId="3" hidden="1">'JAN15-LEDGER'!$C$400</definedName>
    <definedName name="QB_ROW_142020" localSheetId="1" hidden="1">'MAR15-LEDGER'!$C$507</definedName>
    <definedName name="QB_ROW_142320" localSheetId="4" hidden="1">'DEC14-LEDGER'!$C$378</definedName>
    <definedName name="QB_ROW_142320" localSheetId="2" hidden="1">'FEB15-LEDGER'!$C$314</definedName>
    <definedName name="QB_ROW_142320" localSheetId="3" hidden="1">'JAN15-LEDGER'!$C$401</definedName>
    <definedName name="QB_ROW_142320" localSheetId="1" hidden="1">'MAR15-LEDGER'!$C$508</definedName>
    <definedName name="QB_ROW_143010" localSheetId="4" hidden="1">'DEC14-LEDGER'!$B$121</definedName>
    <definedName name="QB_ROW_143010" localSheetId="2" hidden="1">'FEB15-LEDGER'!$B$98</definedName>
    <definedName name="QB_ROW_143010" localSheetId="3" hidden="1">'JAN15-LEDGER'!$B$134</definedName>
    <definedName name="QB_ROW_143010" localSheetId="1" hidden="1">'MAR15-LEDGER'!$B$169</definedName>
    <definedName name="QB_ROW_14330" localSheetId="4" hidden="1">'DEC14-LEDGER'!$D$223</definedName>
    <definedName name="QB_ROW_14330" localSheetId="2" hidden="1">'FEB15-LEDGER'!$D$173</definedName>
    <definedName name="QB_ROW_14330" localSheetId="3" hidden="1">'JAN15-LEDGER'!$D$229</definedName>
    <definedName name="QB_ROW_14330" localSheetId="1" hidden="1">'MAR15-LEDGER'!$D$315</definedName>
    <definedName name="QB_ROW_143310" localSheetId="4" hidden="1">'DEC14-LEDGER'!$B$122</definedName>
    <definedName name="QB_ROW_143310" localSheetId="2" hidden="1">'FEB15-LEDGER'!$B$99</definedName>
    <definedName name="QB_ROW_143310" localSheetId="3" hidden="1">'JAN15-LEDGER'!$B$135</definedName>
    <definedName name="QB_ROW_143310" localSheetId="1" hidden="1">'MAR15-LEDGER'!$B$170</definedName>
    <definedName name="QB_ROW_144020" localSheetId="4" hidden="1">'DEC14-LEDGER'!$C$233</definedName>
    <definedName name="QB_ROW_144020" localSheetId="2" hidden="1">'FEB15-LEDGER'!$C$182</definedName>
    <definedName name="QB_ROW_144020" localSheetId="3" hidden="1">'JAN15-LEDGER'!$C$237</definedName>
    <definedName name="QB_ROW_144020" localSheetId="1" hidden="1">'MAR15-LEDGER'!$C$323</definedName>
    <definedName name="QB_ROW_144320" localSheetId="4" hidden="1">'DEC14-LEDGER'!$C$234</definedName>
    <definedName name="QB_ROW_144320" localSheetId="2" hidden="1">'FEB15-LEDGER'!$C$183</definedName>
    <definedName name="QB_ROW_144320" localSheetId="3" hidden="1">'JAN15-LEDGER'!$C$238</definedName>
    <definedName name="QB_ROW_144320" localSheetId="1" hidden="1">'MAR15-LEDGER'!$C$324</definedName>
    <definedName name="QB_ROW_145020" localSheetId="4" hidden="1">'DEC14-LEDGER'!$C$379</definedName>
    <definedName name="QB_ROW_145020" localSheetId="2" hidden="1">'FEB15-LEDGER'!$C$315</definedName>
    <definedName name="QB_ROW_145020" localSheetId="3" hidden="1">'JAN15-LEDGER'!$C$402</definedName>
    <definedName name="QB_ROW_145020" localSheetId="1" hidden="1">'MAR15-LEDGER'!$C$509</definedName>
    <definedName name="QB_ROW_145320" localSheetId="4" hidden="1">'DEC14-LEDGER'!$C$380</definedName>
    <definedName name="QB_ROW_145320" localSheetId="2" hidden="1">'FEB15-LEDGER'!$C$316</definedName>
    <definedName name="QB_ROW_145320" localSheetId="3" hidden="1">'JAN15-LEDGER'!$C$403</definedName>
    <definedName name="QB_ROW_145320" localSheetId="1" hidden="1">'MAR15-LEDGER'!$C$510</definedName>
    <definedName name="QB_ROW_146010" localSheetId="12" hidden="1">'APR14-LEDGER'!$B$2</definedName>
    <definedName name="QB_ROW_146010" localSheetId="8" hidden="1">'AUG14-LEDGER'!$B$2</definedName>
    <definedName name="QB_ROW_146010" localSheetId="4" hidden="1">'DEC14-LEDGER'!$B$2</definedName>
    <definedName name="QB_ROW_146010" localSheetId="2" hidden="1">'FEB15-LEDGER'!$B$2</definedName>
    <definedName name="QB_ROW_146010" localSheetId="3" hidden="1">'JAN15-LEDGER'!$B$2</definedName>
    <definedName name="QB_ROW_146010" localSheetId="9" hidden="1">'JULY14-LEDGER'!$B$2</definedName>
    <definedName name="QB_ROW_146010" localSheetId="10" hidden="1">'JUNE14-LEDGER'!$B$2</definedName>
    <definedName name="QB_ROW_146010" localSheetId="1" hidden="1">'MAR15-LEDGER'!$B$2</definedName>
    <definedName name="QB_ROW_146010" localSheetId="11" hidden="1">'MAY14-LEDGER'!$B$2</definedName>
    <definedName name="QB_ROW_146010" localSheetId="5" hidden="1">'NOV14-LEDGER'!$B$2</definedName>
    <definedName name="QB_ROW_146010" localSheetId="6" hidden="1">'OCT14-LEDGER'!$B$2</definedName>
    <definedName name="QB_ROW_146010" localSheetId="7" hidden="1">'SEPT14-LEDGER'!$B$2</definedName>
    <definedName name="QB_ROW_146310" localSheetId="12" hidden="1">'APR14-LEDGER'!$B$40</definedName>
    <definedName name="QB_ROW_146310" localSheetId="8" hidden="1">'AUG14-LEDGER'!$B$28</definedName>
    <definedName name="QB_ROW_146310" localSheetId="4" hidden="1">'DEC14-LEDGER'!$B$38</definedName>
    <definedName name="QB_ROW_146310" localSheetId="2" hidden="1">'FEB15-LEDGER'!$B$25</definedName>
    <definedName name="QB_ROW_146310" localSheetId="3" hidden="1">'JAN15-LEDGER'!$B$48</definedName>
    <definedName name="QB_ROW_146310" localSheetId="9" hidden="1">'JULY14-LEDGER'!$B$31</definedName>
    <definedName name="QB_ROW_146310" localSheetId="10" hidden="1">'JUNE14-LEDGER'!$B$63</definedName>
    <definedName name="QB_ROW_146310" localSheetId="1" hidden="1">'MAR15-LEDGER'!$B$40</definedName>
    <definedName name="QB_ROW_146310" localSheetId="11" hidden="1">'MAY14-LEDGER'!$B$34</definedName>
    <definedName name="QB_ROW_146310" localSheetId="5" hidden="1">'NOV14-LEDGER'!$B$60</definedName>
    <definedName name="QB_ROW_146310" localSheetId="6" hidden="1">'OCT14-LEDGER'!$B$63</definedName>
    <definedName name="QB_ROW_146310" localSheetId="7" hidden="1">'SEPT14-LEDGER'!$B$72</definedName>
    <definedName name="QB_ROW_147010" localSheetId="12" hidden="1">'APR14-LEDGER'!$B$43</definedName>
    <definedName name="QB_ROW_147010" localSheetId="8" hidden="1">'AUG14-LEDGER'!$B$31</definedName>
    <definedName name="QB_ROW_147010" localSheetId="4" hidden="1">'DEC14-LEDGER'!$B$41</definedName>
    <definedName name="QB_ROW_147010" localSheetId="2" hidden="1">'FEB15-LEDGER'!$B$28</definedName>
    <definedName name="QB_ROW_147010" localSheetId="3" hidden="1">'JAN15-LEDGER'!$B$51</definedName>
    <definedName name="QB_ROW_147010" localSheetId="9" hidden="1">'JULY14-LEDGER'!$B$34</definedName>
    <definedName name="QB_ROW_147010" localSheetId="10" hidden="1">'JUNE14-LEDGER'!$B$66</definedName>
    <definedName name="QB_ROW_147010" localSheetId="1" hidden="1">'MAR15-LEDGER'!$B$43</definedName>
    <definedName name="QB_ROW_147010" localSheetId="11" hidden="1">'MAY14-LEDGER'!$B$37</definedName>
    <definedName name="QB_ROW_147010" localSheetId="5" hidden="1">'NOV14-LEDGER'!$B$63</definedName>
    <definedName name="QB_ROW_147010" localSheetId="6" hidden="1">'OCT14-LEDGER'!$B$66</definedName>
    <definedName name="QB_ROW_147010" localSheetId="7" hidden="1">'SEPT14-LEDGER'!$B$75</definedName>
    <definedName name="QB_ROW_147310" localSheetId="12" hidden="1">'APR14-LEDGER'!$B$44</definedName>
    <definedName name="QB_ROW_147310" localSheetId="8" hidden="1">'AUG14-LEDGER'!$B$32</definedName>
    <definedName name="QB_ROW_147310" localSheetId="4" hidden="1">'DEC14-LEDGER'!$B$42</definedName>
    <definedName name="QB_ROW_147310" localSheetId="2" hidden="1">'FEB15-LEDGER'!$B$29</definedName>
    <definedName name="QB_ROW_147310" localSheetId="3" hidden="1">'JAN15-LEDGER'!$B$52</definedName>
    <definedName name="QB_ROW_147310" localSheetId="9" hidden="1">'JULY14-LEDGER'!$B$35</definedName>
    <definedName name="QB_ROW_147310" localSheetId="10" hidden="1">'JUNE14-LEDGER'!$B$67</definedName>
    <definedName name="QB_ROW_147310" localSheetId="1" hidden="1">'MAR15-LEDGER'!$B$44</definedName>
    <definedName name="QB_ROW_147310" localSheetId="11" hidden="1">'MAY14-LEDGER'!$B$38</definedName>
    <definedName name="QB_ROW_147310" localSheetId="5" hidden="1">'NOV14-LEDGER'!$B$64</definedName>
    <definedName name="QB_ROW_147310" localSheetId="6" hidden="1">'OCT14-LEDGER'!$B$67</definedName>
    <definedName name="QB_ROW_147310" localSheetId="7" hidden="1">'SEPT14-LEDGER'!$B$76</definedName>
    <definedName name="QB_ROW_148010" localSheetId="12" hidden="1">'APR14-LEDGER'!$B$41</definedName>
    <definedName name="QB_ROW_148010" localSheetId="8" hidden="1">'AUG14-LEDGER'!$B$29</definedName>
    <definedName name="QB_ROW_148010" localSheetId="4" hidden="1">'DEC14-LEDGER'!$B$39</definedName>
    <definedName name="QB_ROW_148010" localSheetId="2" hidden="1">'FEB15-LEDGER'!$B$26</definedName>
    <definedName name="QB_ROW_148010" localSheetId="3" hidden="1">'JAN15-LEDGER'!$B$49</definedName>
    <definedName name="QB_ROW_148010" localSheetId="9" hidden="1">'JULY14-LEDGER'!$B$32</definedName>
    <definedName name="QB_ROW_148010" localSheetId="10" hidden="1">'JUNE14-LEDGER'!$B$64</definedName>
    <definedName name="QB_ROW_148010" localSheetId="1" hidden="1">'MAR15-LEDGER'!$B$41</definedName>
    <definedName name="QB_ROW_148010" localSheetId="11" hidden="1">'MAY14-LEDGER'!$B$35</definedName>
    <definedName name="QB_ROW_148010" localSheetId="5" hidden="1">'NOV14-LEDGER'!$B$61</definedName>
    <definedName name="QB_ROW_148010" localSheetId="6" hidden="1">'OCT14-LEDGER'!$B$64</definedName>
    <definedName name="QB_ROW_148010" localSheetId="7" hidden="1">'SEPT14-LEDGER'!$B$73</definedName>
    <definedName name="QB_ROW_148310" localSheetId="12" hidden="1">'APR14-LEDGER'!$B$42</definedName>
    <definedName name="QB_ROW_148310" localSheetId="8" hidden="1">'AUG14-LEDGER'!$B$30</definedName>
    <definedName name="QB_ROW_148310" localSheetId="4" hidden="1">'DEC14-LEDGER'!$B$40</definedName>
    <definedName name="QB_ROW_148310" localSheetId="2" hidden="1">'FEB15-LEDGER'!$B$27</definedName>
    <definedName name="QB_ROW_148310" localSheetId="3" hidden="1">'JAN15-LEDGER'!$B$50</definedName>
    <definedName name="QB_ROW_148310" localSheetId="9" hidden="1">'JULY14-LEDGER'!$B$33</definedName>
    <definedName name="QB_ROW_148310" localSheetId="10" hidden="1">'JUNE14-LEDGER'!$B$65</definedName>
    <definedName name="QB_ROW_148310" localSheetId="1" hidden="1">'MAR15-LEDGER'!$B$42</definedName>
    <definedName name="QB_ROW_148310" localSheetId="11" hidden="1">'MAY14-LEDGER'!$B$36</definedName>
    <definedName name="QB_ROW_148310" localSheetId="5" hidden="1">'NOV14-LEDGER'!$B$62</definedName>
    <definedName name="QB_ROW_148310" localSheetId="6" hidden="1">'OCT14-LEDGER'!$B$65</definedName>
    <definedName name="QB_ROW_148310" localSheetId="7" hidden="1">'SEPT14-LEDGER'!$B$74</definedName>
    <definedName name="QB_ROW_150010" localSheetId="12" hidden="1">'APR14-LEDGER'!$B$45</definedName>
    <definedName name="QB_ROW_150010" localSheetId="8" hidden="1">'AUG14-LEDGER'!$B$33</definedName>
    <definedName name="QB_ROW_150010" localSheetId="4" hidden="1">'DEC14-LEDGER'!$B$43</definedName>
    <definedName name="QB_ROW_150010" localSheetId="2" hidden="1">'FEB15-LEDGER'!$B$30</definedName>
    <definedName name="QB_ROW_150010" localSheetId="3" hidden="1">'JAN15-LEDGER'!$B$53</definedName>
    <definedName name="QB_ROW_150010" localSheetId="9" hidden="1">'JULY14-LEDGER'!$B$36</definedName>
    <definedName name="QB_ROW_150010" localSheetId="10" hidden="1">'JUNE14-LEDGER'!$B$68</definedName>
    <definedName name="QB_ROW_150010" localSheetId="1" hidden="1">'MAR15-LEDGER'!$B$45</definedName>
    <definedName name="QB_ROW_150010" localSheetId="11" hidden="1">'MAY14-LEDGER'!$B$39</definedName>
    <definedName name="QB_ROW_150010" localSheetId="5" hidden="1">'NOV14-LEDGER'!$B$65</definedName>
    <definedName name="QB_ROW_150010" localSheetId="6" hidden="1">'OCT14-LEDGER'!$B$68</definedName>
    <definedName name="QB_ROW_150010" localSheetId="7" hidden="1">'SEPT14-LEDGER'!$B$77</definedName>
    <definedName name="QB_ROW_15020" localSheetId="4" hidden="1">'DEC14-LEDGER'!$C$212</definedName>
    <definedName name="QB_ROW_15020" localSheetId="2" hidden="1">'FEB15-LEDGER'!$C$162</definedName>
    <definedName name="QB_ROW_15020" localSheetId="3" hidden="1">'JAN15-LEDGER'!$C$218</definedName>
    <definedName name="QB_ROW_15020" localSheetId="1" hidden="1">'MAR15-LEDGER'!$C$303</definedName>
    <definedName name="QB_ROW_150310" localSheetId="12" hidden="1">'APR14-LEDGER'!$B$46</definedName>
    <definedName name="QB_ROW_150310" localSheetId="8" hidden="1">'AUG14-LEDGER'!$B$34</definedName>
    <definedName name="QB_ROW_150310" localSheetId="4" hidden="1">'DEC14-LEDGER'!$B$44</definedName>
    <definedName name="QB_ROW_150310" localSheetId="2" hidden="1">'FEB15-LEDGER'!$B$31</definedName>
    <definedName name="QB_ROW_150310" localSheetId="3" hidden="1">'JAN15-LEDGER'!$B$69</definedName>
    <definedName name="QB_ROW_150310" localSheetId="9" hidden="1">'JULY14-LEDGER'!$B$37</definedName>
    <definedName name="QB_ROW_150310" localSheetId="10" hidden="1">'JUNE14-LEDGER'!$B$69</definedName>
    <definedName name="QB_ROW_150310" localSheetId="1" hidden="1">'MAR15-LEDGER'!$B$88</definedName>
    <definedName name="QB_ROW_150310" localSheetId="11" hidden="1">'MAY14-LEDGER'!$B$40</definedName>
    <definedName name="QB_ROW_150310" localSheetId="5" hidden="1">'NOV14-LEDGER'!$B$67</definedName>
    <definedName name="QB_ROW_150310" localSheetId="6" hidden="1">'OCT14-LEDGER'!$B$70</definedName>
    <definedName name="QB_ROW_150310" localSheetId="7" hidden="1">'SEPT14-LEDGER'!$B$81</definedName>
    <definedName name="QB_ROW_151010" localSheetId="4" hidden="1">'DEC14-LEDGER'!$B$82</definedName>
    <definedName name="QB_ROW_151010" localSheetId="2" hidden="1">'FEB15-LEDGER'!$B$60</definedName>
    <definedName name="QB_ROW_151010" localSheetId="3" hidden="1">'JAN15-LEDGER'!$B$96</definedName>
    <definedName name="QB_ROW_151010" localSheetId="1" hidden="1">'MAR15-LEDGER'!$B$130</definedName>
    <definedName name="QB_ROW_151310" localSheetId="4" hidden="1">'DEC14-LEDGER'!$B$83</definedName>
    <definedName name="QB_ROW_151310" localSheetId="2" hidden="1">'FEB15-LEDGER'!$B$61</definedName>
    <definedName name="QB_ROW_151310" localSheetId="3" hidden="1">'JAN15-LEDGER'!$B$97</definedName>
    <definedName name="QB_ROW_151310" localSheetId="1" hidden="1">'MAR15-LEDGER'!$B$131</definedName>
    <definedName name="QB_ROW_152010" localSheetId="4" hidden="1">'DEC14-LEDGER'!$B$105</definedName>
    <definedName name="QB_ROW_152010" localSheetId="2" hidden="1">'FEB15-LEDGER'!$B$82</definedName>
    <definedName name="QB_ROW_152010" localSheetId="3" hidden="1">'JAN15-LEDGER'!$B$118</definedName>
    <definedName name="QB_ROW_152010" localSheetId="1" hidden="1">'MAR15-LEDGER'!$B$153</definedName>
    <definedName name="QB_ROW_152310" localSheetId="4" hidden="1">'DEC14-LEDGER'!$B$106</definedName>
    <definedName name="QB_ROW_152310" localSheetId="2" hidden="1">'FEB15-LEDGER'!$B$83</definedName>
    <definedName name="QB_ROW_152310" localSheetId="3" hidden="1">'JAN15-LEDGER'!$B$119</definedName>
    <definedName name="QB_ROW_152310" localSheetId="1" hidden="1">'MAR15-LEDGER'!$B$154</definedName>
    <definedName name="QB_ROW_153010" localSheetId="4" hidden="1">'DEC14-LEDGER'!$B$404</definedName>
    <definedName name="QB_ROW_153010" localSheetId="2" hidden="1">'FEB15-LEDGER'!$B$340</definedName>
    <definedName name="QB_ROW_153010" localSheetId="3" hidden="1">'JAN15-LEDGER'!$B$428</definedName>
    <definedName name="QB_ROW_153010" localSheetId="1" hidden="1">'MAR15-LEDGER'!$B$534</definedName>
    <definedName name="QB_ROW_153010" localSheetId="5" hidden="1">'NOV14-LEDGER'!$B$221</definedName>
    <definedName name="QB_ROW_153010" localSheetId="6" hidden="1">'OCT14-LEDGER'!$B$224</definedName>
    <definedName name="QB_ROW_153010" localSheetId="7" hidden="1">'SEPT14-LEDGER'!$B$250</definedName>
    <definedName name="QB_ROW_15320" localSheetId="4" hidden="1">'DEC14-LEDGER'!$C$213</definedName>
    <definedName name="QB_ROW_15320" localSheetId="2" hidden="1">'FEB15-LEDGER'!$C$163</definedName>
    <definedName name="QB_ROW_15320" localSheetId="3" hidden="1">'JAN15-LEDGER'!$C$219</definedName>
    <definedName name="QB_ROW_15320" localSheetId="1" hidden="1">'MAR15-LEDGER'!$C$304</definedName>
    <definedName name="QB_ROW_153310" localSheetId="4" hidden="1">'DEC14-LEDGER'!$B$405</definedName>
    <definedName name="QB_ROW_153310" localSheetId="2" hidden="1">'FEB15-LEDGER'!$B$341</definedName>
    <definedName name="QB_ROW_153310" localSheetId="3" hidden="1">'JAN15-LEDGER'!$B$429</definedName>
    <definedName name="QB_ROW_153310" localSheetId="1" hidden="1">'MAR15-LEDGER'!$B$535</definedName>
    <definedName name="QB_ROW_153310" localSheetId="5" hidden="1">'NOV14-LEDGER'!$B$222</definedName>
    <definedName name="QB_ROW_153310" localSheetId="6" hidden="1">'OCT14-LEDGER'!$B$225</definedName>
    <definedName name="QB_ROW_153310" localSheetId="7" hidden="1">'SEPT14-LEDGER'!$B$252</definedName>
    <definedName name="QB_ROW_154010" localSheetId="4" hidden="1">'DEC14-LEDGER'!$B$70</definedName>
    <definedName name="QB_ROW_154010" localSheetId="2" hidden="1">'FEB15-LEDGER'!$B$48</definedName>
    <definedName name="QB_ROW_154010" localSheetId="3" hidden="1">'JAN15-LEDGER'!$B$84</definedName>
    <definedName name="QB_ROW_154010" localSheetId="1" hidden="1">'MAR15-LEDGER'!$B$118</definedName>
    <definedName name="QB_ROW_154310" localSheetId="4" hidden="1">'DEC14-LEDGER'!$B$71</definedName>
    <definedName name="QB_ROW_154310" localSheetId="2" hidden="1">'FEB15-LEDGER'!$B$49</definedName>
    <definedName name="QB_ROW_154310" localSheetId="3" hidden="1">'JAN15-LEDGER'!$B$85</definedName>
    <definedName name="QB_ROW_154310" localSheetId="1" hidden="1">'MAR15-LEDGER'!$B$119</definedName>
    <definedName name="QB_ROW_155010" localSheetId="4" hidden="1">'DEC14-LEDGER'!$B$201</definedName>
    <definedName name="QB_ROW_155010" localSheetId="2" hidden="1">'FEB15-LEDGER'!$B$153</definedName>
    <definedName name="QB_ROW_155010" localSheetId="3" hidden="1">'JAN15-LEDGER'!$B$203</definedName>
    <definedName name="QB_ROW_155010" localSheetId="1" hidden="1">'MAR15-LEDGER'!$B$294</definedName>
    <definedName name="QB_ROW_155310" localSheetId="4" hidden="1">'DEC14-LEDGER'!$B$202</definedName>
    <definedName name="QB_ROW_155310" localSheetId="2" hidden="1">'FEB15-LEDGER'!$B$154</definedName>
    <definedName name="QB_ROW_155310" localSheetId="3" hidden="1">'JAN15-LEDGER'!$B$204</definedName>
    <definedName name="QB_ROW_155310" localSheetId="1" hidden="1">'MAR15-LEDGER'!$B$295</definedName>
    <definedName name="QB_ROW_156010" localSheetId="4" hidden="1">'DEC14-LEDGER'!$B$335</definedName>
    <definedName name="QB_ROW_156010" localSheetId="2" hidden="1">'FEB15-LEDGER'!$B$272</definedName>
    <definedName name="QB_ROW_156010" localSheetId="3" hidden="1">'JAN15-LEDGER'!$B$359</definedName>
    <definedName name="QB_ROW_156010" localSheetId="1" hidden="1">'MAR15-LEDGER'!$B$466</definedName>
    <definedName name="QB_ROW_156310" localSheetId="4" hidden="1">'DEC14-LEDGER'!$B$336</definedName>
    <definedName name="QB_ROW_156310" localSheetId="2" hidden="1">'FEB15-LEDGER'!$B$273</definedName>
    <definedName name="QB_ROW_156310" localSheetId="3" hidden="1">'JAN15-LEDGER'!$B$360</definedName>
    <definedName name="QB_ROW_156310" localSheetId="1" hidden="1">'MAR15-LEDGER'!$B$467</definedName>
    <definedName name="QB_ROW_157010" localSheetId="8" hidden="1">'AUG14-LEDGER'!$B$87</definedName>
    <definedName name="QB_ROW_157010" localSheetId="4" hidden="1">'DEC14-LEDGER'!$B$142</definedName>
    <definedName name="QB_ROW_157010" localSheetId="2" hidden="1">'FEB15-LEDGER'!$B$106</definedName>
    <definedName name="QB_ROW_157010" localSheetId="3" hidden="1">'JAN15-LEDGER'!$B$142</definedName>
    <definedName name="QB_ROW_157010" localSheetId="1" hidden="1">'MAR15-LEDGER'!$B$193</definedName>
    <definedName name="QB_ROW_157010" localSheetId="5" hidden="1">'NOV14-LEDGER'!$B$112</definedName>
    <definedName name="QB_ROW_157010" localSheetId="6" hidden="1">'OCT14-LEDGER'!$B$109</definedName>
    <definedName name="QB_ROW_157010" localSheetId="7" hidden="1">'SEPT14-LEDGER'!$B$129</definedName>
    <definedName name="QB_ROW_157310" localSheetId="8" hidden="1">'AUG14-LEDGER'!$B$91</definedName>
    <definedName name="QB_ROW_157310" localSheetId="4" hidden="1">'DEC14-LEDGER'!$B$144</definedName>
    <definedName name="QB_ROW_157310" localSheetId="2" hidden="1">'FEB15-LEDGER'!$B$107</definedName>
    <definedName name="QB_ROW_157310" localSheetId="3" hidden="1">'JAN15-LEDGER'!$B$143</definedName>
    <definedName name="QB_ROW_157310" localSheetId="1" hidden="1">'MAR15-LEDGER'!$B$194</definedName>
    <definedName name="QB_ROW_157310" localSheetId="5" hidden="1">'NOV14-LEDGER'!$B$114</definedName>
    <definedName name="QB_ROW_157310" localSheetId="6" hidden="1">'OCT14-LEDGER'!$B$110</definedName>
    <definedName name="QB_ROW_157310" localSheetId="7" hidden="1">'SEPT14-LEDGER'!$B$132</definedName>
    <definedName name="QB_ROW_159010" localSheetId="4" hidden="1">'DEC14-LEDGER'!$B$195</definedName>
    <definedName name="QB_ROW_159010" localSheetId="2" hidden="1">'FEB15-LEDGER'!$B$147</definedName>
    <definedName name="QB_ROW_159010" localSheetId="3" hidden="1">'JAN15-LEDGER'!$B$197</definedName>
    <definedName name="QB_ROW_159010" localSheetId="1" hidden="1">'MAR15-LEDGER'!$B$288</definedName>
    <definedName name="QB_ROW_159310" localSheetId="4" hidden="1">'DEC14-LEDGER'!$B$196</definedName>
    <definedName name="QB_ROW_159310" localSheetId="2" hidden="1">'FEB15-LEDGER'!$B$148</definedName>
    <definedName name="QB_ROW_159310" localSheetId="3" hidden="1">'JAN15-LEDGER'!$B$198</definedName>
    <definedName name="QB_ROW_159310" localSheetId="1" hidden="1">'MAR15-LEDGER'!$B$289</definedName>
    <definedName name="QB_ROW_160010" localSheetId="4" hidden="1">'DEC14-LEDGER'!$B$123</definedName>
    <definedName name="QB_ROW_160010" localSheetId="2" hidden="1">'FEB15-LEDGER'!$B$100</definedName>
    <definedName name="QB_ROW_160010" localSheetId="3" hidden="1">'JAN15-LEDGER'!$B$136</definedName>
    <definedName name="QB_ROW_160010" localSheetId="1" hidden="1">'MAR15-LEDGER'!$B$171</definedName>
    <definedName name="QB_ROW_16020" localSheetId="12" hidden="1">'APR14-LEDGER'!$C$149</definedName>
    <definedName name="QB_ROW_16020" localSheetId="8" hidden="1">'AUG14-LEDGER'!$C$107</definedName>
    <definedName name="QB_ROW_16020" localSheetId="4" hidden="1">'DEC14-LEDGER'!$C$209</definedName>
    <definedName name="QB_ROW_16020" localSheetId="2" hidden="1">'FEB15-LEDGER'!$C$160</definedName>
    <definedName name="QB_ROW_16020" localSheetId="3" hidden="1">'JAN15-LEDGER'!$C$216</definedName>
    <definedName name="QB_ROW_16020" localSheetId="9" hidden="1">'JULY14-LEDGER'!$C$86</definedName>
    <definedName name="QB_ROW_16020" localSheetId="10" hidden="1">'JUNE14-LEDGER'!$C$131</definedName>
    <definedName name="QB_ROW_16020" localSheetId="1" hidden="1">'MAR15-LEDGER'!$C$301</definedName>
    <definedName name="QB_ROW_16020" localSheetId="11" hidden="1">'MAY14-LEDGER'!$C$92</definedName>
    <definedName name="QB_ROW_16020" localSheetId="5" hidden="1">'NOV14-LEDGER'!$C$139</definedName>
    <definedName name="QB_ROW_16020" localSheetId="6" hidden="1">'OCT14-LEDGER'!$C$121</definedName>
    <definedName name="QB_ROW_16020" localSheetId="7" hidden="1">'SEPT14-LEDGER'!$C$147</definedName>
    <definedName name="QB_ROW_160310" localSheetId="4" hidden="1">'DEC14-LEDGER'!$B$124</definedName>
    <definedName name="QB_ROW_160310" localSheetId="2" hidden="1">'FEB15-LEDGER'!$B$101</definedName>
    <definedName name="QB_ROW_160310" localSheetId="3" hidden="1">'JAN15-LEDGER'!$B$137</definedName>
    <definedName name="QB_ROW_160310" localSheetId="1" hidden="1">'MAR15-LEDGER'!$B$172</definedName>
    <definedName name="QB_ROW_161010" localSheetId="4" hidden="1">'DEC14-LEDGER'!$B$66</definedName>
    <definedName name="QB_ROW_161010" localSheetId="2" hidden="1">'FEB15-LEDGER'!$B$44</definedName>
    <definedName name="QB_ROW_161010" localSheetId="3" hidden="1">'JAN15-LEDGER'!$B$80</definedName>
    <definedName name="QB_ROW_161010" localSheetId="1" hidden="1">'MAR15-LEDGER'!$B$114</definedName>
    <definedName name="QB_ROW_161310" localSheetId="4" hidden="1">'DEC14-LEDGER'!$B$67</definedName>
    <definedName name="QB_ROW_161310" localSheetId="2" hidden="1">'FEB15-LEDGER'!$B$45</definedName>
    <definedName name="QB_ROW_161310" localSheetId="3" hidden="1">'JAN15-LEDGER'!$B$81</definedName>
    <definedName name="QB_ROW_161310" localSheetId="1" hidden="1">'MAR15-LEDGER'!$B$115</definedName>
    <definedName name="QB_ROW_163011" localSheetId="4" hidden="1">'DEC14-LEDGER'!$B$408</definedName>
    <definedName name="QB_ROW_163011" localSheetId="2" hidden="1">'FEB15-LEDGER'!$B$344</definedName>
    <definedName name="QB_ROW_163011" localSheetId="3" hidden="1">'JAN15-LEDGER'!$B$432</definedName>
    <definedName name="QB_ROW_163011" localSheetId="1" hidden="1">'MAR15-LEDGER'!$B$538</definedName>
    <definedName name="QB_ROW_16320" localSheetId="12" hidden="1">'APR14-LEDGER'!$C$151</definedName>
    <definedName name="QB_ROW_16320" localSheetId="8" hidden="1">'AUG14-LEDGER'!$C$109</definedName>
    <definedName name="QB_ROW_16320" localSheetId="4" hidden="1">'DEC14-LEDGER'!$C$211</definedName>
    <definedName name="QB_ROW_16320" localSheetId="2" hidden="1">'FEB15-LEDGER'!$C$161</definedName>
    <definedName name="QB_ROW_16320" localSheetId="3" hidden="1">'JAN15-LEDGER'!$C$217</definedName>
    <definedName name="QB_ROW_16320" localSheetId="9" hidden="1">'JULY14-LEDGER'!$C$89</definedName>
    <definedName name="QB_ROW_16320" localSheetId="10" hidden="1">'JUNE14-LEDGER'!$C$134</definedName>
    <definedName name="QB_ROW_16320" localSheetId="1" hidden="1">'MAR15-LEDGER'!$C$302</definedName>
    <definedName name="QB_ROW_16320" localSheetId="11" hidden="1">'MAY14-LEDGER'!$C$95</definedName>
    <definedName name="QB_ROW_16320" localSheetId="5" hidden="1">'NOV14-LEDGER'!$C$140</definedName>
    <definedName name="QB_ROW_16320" localSheetId="6" hidden="1">'OCT14-LEDGER'!$C$123</definedName>
    <definedName name="QB_ROW_16320" localSheetId="7" hidden="1">'SEPT14-LEDGER'!$C$149</definedName>
    <definedName name="QB_ROW_163311" localSheetId="4" hidden="1">'DEC14-LEDGER'!$B$409</definedName>
    <definedName name="QB_ROW_163311" localSheetId="2" hidden="1">'FEB15-LEDGER'!$B$345</definedName>
    <definedName name="QB_ROW_163311" localSheetId="3" hidden="1">'JAN15-LEDGER'!$B$433</definedName>
    <definedName name="QB_ROW_163311" localSheetId="1" hidden="1">'MAR15-LEDGER'!$B$539</definedName>
    <definedName name="QB_ROW_17020" localSheetId="4" hidden="1">'DEC14-LEDGER'!$C$214</definedName>
    <definedName name="QB_ROW_17020" localSheetId="2" hidden="1">'FEB15-LEDGER'!$C$164</definedName>
    <definedName name="QB_ROW_17020" localSheetId="3" hidden="1">'JAN15-LEDGER'!$C$220</definedName>
    <definedName name="QB_ROW_17020" localSheetId="1" hidden="1">'MAR15-LEDGER'!$C$305</definedName>
    <definedName name="QB_ROW_17020" localSheetId="5" hidden="1">'NOV14-LEDGER'!$C$141</definedName>
    <definedName name="QB_ROW_17320" localSheetId="4" hidden="1">'DEC14-LEDGER'!$C$215</definedName>
    <definedName name="QB_ROW_17320" localSheetId="2" hidden="1">'FEB15-LEDGER'!$C$165</definedName>
    <definedName name="QB_ROW_17320" localSheetId="3" hidden="1">'JAN15-LEDGER'!$C$221</definedName>
    <definedName name="QB_ROW_17320" localSheetId="1" hidden="1">'MAR15-LEDGER'!$C$306</definedName>
    <definedName name="QB_ROW_17320" localSheetId="5" hidden="1">'NOV14-LEDGER'!$C$143</definedName>
    <definedName name="QB_ROW_18010" localSheetId="12" hidden="1">'APR14-LEDGER'!$B$164</definedName>
    <definedName name="QB_ROW_18010" localSheetId="8" hidden="1">'AUG14-LEDGER'!$B$120</definedName>
    <definedName name="QB_ROW_18010" localSheetId="4" hidden="1">'DEC14-LEDGER'!$B$238</definedName>
    <definedName name="QB_ROW_18010" localSheetId="2" hidden="1">'FEB15-LEDGER'!$B$187</definedName>
    <definedName name="QB_ROW_18010" localSheetId="3" hidden="1">'JAN15-LEDGER'!$B$242</definedName>
    <definedName name="QB_ROW_18010" localSheetId="9" hidden="1">'JULY14-LEDGER'!$B$103</definedName>
    <definedName name="QB_ROW_18010" localSheetId="10" hidden="1">'JUNE14-LEDGER'!$B$146</definedName>
    <definedName name="QB_ROW_18010" localSheetId="1" hidden="1">'MAR15-LEDGER'!$B$328</definedName>
    <definedName name="QB_ROW_18010" localSheetId="11" hidden="1">'MAY14-LEDGER'!$B$106</definedName>
    <definedName name="QB_ROW_18010" localSheetId="5" hidden="1">'NOV14-LEDGER'!$B$157</definedName>
    <definedName name="QB_ROW_18010" localSheetId="6" hidden="1">'OCT14-LEDGER'!$B$134</definedName>
    <definedName name="QB_ROW_18010" localSheetId="7" hidden="1">'SEPT14-LEDGER'!$B$160</definedName>
    <definedName name="QB_ROW_18310" localSheetId="12" hidden="1">'APR14-LEDGER'!$B$166</definedName>
    <definedName name="QB_ROW_18310" localSheetId="8" hidden="1">'AUG14-LEDGER'!$B$121</definedName>
    <definedName name="QB_ROW_18310" localSheetId="4" hidden="1">'DEC14-LEDGER'!$B$241</definedName>
    <definedName name="QB_ROW_18310" localSheetId="2" hidden="1">'FEB15-LEDGER'!$B$190</definedName>
    <definedName name="QB_ROW_18310" localSheetId="3" hidden="1">'JAN15-LEDGER'!$B$245</definedName>
    <definedName name="QB_ROW_18310" localSheetId="9" hidden="1">'JULY14-LEDGER'!$B$104</definedName>
    <definedName name="QB_ROW_18310" localSheetId="10" hidden="1">'JUNE14-LEDGER'!$B$147</definedName>
    <definedName name="QB_ROW_18310" localSheetId="1" hidden="1">'MAR15-LEDGER'!$B$331</definedName>
    <definedName name="QB_ROW_18310" localSheetId="11" hidden="1">'MAY14-LEDGER'!$B$107</definedName>
    <definedName name="QB_ROW_18310" localSheetId="5" hidden="1">'NOV14-LEDGER'!$B$158</definedName>
    <definedName name="QB_ROW_18310" localSheetId="6" hidden="1">'OCT14-LEDGER'!$B$135</definedName>
    <definedName name="QB_ROW_18310" localSheetId="7" hidden="1">'SEPT14-LEDGER'!$B$162</definedName>
    <definedName name="QB_ROW_19020" localSheetId="4" hidden="1">'DEC14-LEDGER'!$C$288</definedName>
    <definedName name="QB_ROW_19020" localSheetId="2" hidden="1">'FEB15-LEDGER'!$C$235</definedName>
    <definedName name="QB_ROW_19020" localSheetId="3" hidden="1">'JAN15-LEDGER'!$C$296</definedName>
    <definedName name="QB_ROW_19020" localSheetId="1" hidden="1">'MAR15-LEDGER'!$C$374</definedName>
    <definedName name="QB_ROW_19320" localSheetId="4" hidden="1">'DEC14-LEDGER'!$C$289</definedName>
    <definedName name="QB_ROW_19320" localSheetId="2" hidden="1">'FEB15-LEDGER'!$C$236</definedName>
    <definedName name="QB_ROW_19320" localSheetId="3" hidden="1">'JAN15-LEDGER'!$C$297</definedName>
    <definedName name="QB_ROW_19320" localSheetId="1" hidden="1">'MAR15-LEDGER'!$C$375</definedName>
    <definedName name="QB_ROW_20010" localSheetId="12" hidden="1">'APR14-LEDGER'!$B$87</definedName>
    <definedName name="QB_ROW_20010" localSheetId="8" hidden="1">'AUG14-LEDGER'!$B$66</definedName>
    <definedName name="QB_ROW_20010" localSheetId="4" hidden="1">'DEC14-LEDGER'!$B$96</definedName>
    <definedName name="QB_ROW_20010" localSheetId="2" hidden="1">'FEB15-LEDGER'!$B$74</definedName>
    <definedName name="QB_ROW_20010" localSheetId="3" hidden="1">'JAN15-LEDGER'!$B$110</definedName>
    <definedName name="QB_ROW_20010" localSheetId="9" hidden="1">'JULY14-LEDGER'!$B$58</definedName>
    <definedName name="QB_ROW_20010" localSheetId="10" hidden="1">'JUNE14-LEDGER'!$B$95</definedName>
    <definedName name="QB_ROW_20010" localSheetId="1" hidden="1">'MAR15-LEDGER'!$B$144</definedName>
    <definedName name="QB_ROW_20010" localSheetId="11" hidden="1">'MAY14-LEDGER'!$B$64</definedName>
    <definedName name="QB_ROW_20010" localSheetId="5" hidden="1">'NOV14-LEDGER'!$B$93</definedName>
    <definedName name="QB_ROW_20010" localSheetId="6" hidden="1">'OCT14-LEDGER'!$B$93</definedName>
    <definedName name="QB_ROW_20010" localSheetId="7" hidden="1">'SEPT14-LEDGER'!$B$111</definedName>
    <definedName name="QB_ROW_2010" localSheetId="4" hidden="1">'DEC14-LEDGER'!$B$328</definedName>
    <definedName name="QB_ROW_2010" localSheetId="2" hidden="1">'FEB15-LEDGER'!$B$266</definedName>
    <definedName name="QB_ROW_2010" localSheetId="3" hidden="1">'JAN15-LEDGER'!$B$353</definedName>
    <definedName name="QB_ROW_2010" localSheetId="1" hidden="1">'MAR15-LEDGER'!$B$460</definedName>
    <definedName name="QB_ROW_20310" localSheetId="12" hidden="1">'APR14-LEDGER'!$B$89</definedName>
    <definedName name="QB_ROW_20310" localSheetId="8" hidden="1">'AUG14-LEDGER'!$B$67</definedName>
    <definedName name="QB_ROW_20310" localSheetId="4" hidden="1">'DEC14-LEDGER'!$B$98</definedName>
    <definedName name="QB_ROW_20310" localSheetId="2" hidden="1">'FEB15-LEDGER'!$B$75</definedName>
    <definedName name="QB_ROW_20310" localSheetId="3" hidden="1">'JAN15-LEDGER'!$B$111</definedName>
    <definedName name="QB_ROW_20310" localSheetId="9" hidden="1">'JULY14-LEDGER'!$B$59</definedName>
    <definedName name="QB_ROW_20310" localSheetId="10" hidden="1">'JUNE14-LEDGER'!$B$98</definedName>
    <definedName name="QB_ROW_20310" localSheetId="1" hidden="1">'MAR15-LEDGER'!$B$146</definedName>
    <definedName name="QB_ROW_20310" localSheetId="11" hidden="1">'MAY14-LEDGER'!$B$65</definedName>
    <definedName name="QB_ROW_20310" localSheetId="5" hidden="1">'NOV14-LEDGER'!$B$95</definedName>
    <definedName name="QB_ROW_20310" localSheetId="6" hidden="1">'OCT14-LEDGER'!$B$94</definedName>
    <definedName name="QB_ROW_20310" localSheetId="7" hidden="1">'SEPT14-LEDGER'!$B$112</definedName>
    <definedName name="QB_ROW_21020" localSheetId="8" hidden="1">'AUG14-LEDGER'!$C$133</definedName>
    <definedName name="QB_ROW_21020" localSheetId="4" hidden="1">'DEC14-LEDGER'!$C$284</definedName>
    <definedName name="QB_ROW_21020" localSheetId="2" hidden="1">'FEB15-LEDGER'!$C$233</definedName>
    <definedName name="QB_ROW_21020" localSheetId="3" hidden="1">'JAN15-LEDGER'!$C$294</definedName>
    <definedName name="QB_ROW_21020" localSheetId="9" hidden="1">'JULY14-LEDGER'!$C$118</definedName>
    <definedName name="QB_ROW_21020" localSheetId="10" hidden="1">'JUNE14-LEDGER'!$C$170</definedName>
    <definedName name="QB_ROW_21020" localSheetId="1" hidden="1">'MAR15-LEDGER'!$C$371</definedName>
    <definedName name="QB_ROW_21020" localSheetId="5" hidden="1">'NOV14-LEDGER'!$C$174</definedName>
    <definedName name="QB_ROW_21020" localSheetId="6" hidden="1">'OCT14-LEDGER'!$C$152</definedName>
    <definedName name="QB_ROW_21020" localSheetId="7" hidden="1">'SEPT14-LEDGER'!$C$179</definedName>
    <definedName name="QB_ROW_21320" localSheetId="8" hidden="1">'AUG14-LEDGER'!$C$134</definedName>
    <definedName name="QB_ROW_21320" localSheetId="4" hidden="1">'DEC14-LEDGER'!$C$287</definedName>
    <definedName name="QB_ROW_21320" localSheetId="2" hidden="1">'FEB15-LEDGER'!$C$234</definedName>
    <definedName name="QB_ROW_21320" localSheetId="3" hidden="1">'JAN15-LEDGER'!$C$295</definedName>
    <definedName name="QB_ROW_21320" localSheetId="9" hidden="1">'JULY14-LEDGER'!$C$120</definedName>
    <definedName name="QB_ROW_21320" localSheetId="10" hidden="1">'JUNE14-LEDGER'!$C$172</definedName>
    <definedName name="QB_ROW_21320" localSheetId="1" hidden="1">'MAR15-LEDGER'!$C$373</definedName>
    <definedName name="QB_ROW_21320" localSheetId="5" hidden="1">'NOV14-LEDGER'!$C$175</definedName>
    <definedName name="QB_ROW_21320" localSheetId="6" hidden="1">'OCT14-LEDGER'!$C$153</definedName>
    <definedName name="QB_ROW_21320" localSheetId="7" hidden="1">'SEPT14-LEDGER'!$C$180</definedName>
    <definedName name="QB_ROW_22020" localSheetId="12" hidden="1">'APR14-LEDGER'!$C$144</definedName>
    <definedName name="QB_ROW_22020" localSheetId="8" hidden="1">'AUG14-LEDGER'!$C$102</definedName>
    <definedName name="QB_ROW_22020" localSheetId="4" hidden="1">'DEC14-LEDGER'!$C$206</definedName>
    <definedName name="QB_ROW_22020" localSheetId="2" hidden="1">'FEB15-LEDGER'!$C$158</definedName>
    <definedName name="QB_ROW_22020" localSheetId="3" hidden="1">'JAN15-LEDGER'!$C$208</definedName>
    <definedName name="QB_ROW_22020" localSheetId="9" hidden="1">'JULY14-LEDGER'!$C$84</definedName>
    <definedName name="QB_ROW_22020" localSheetId="10" hidden="1">'JUNE14-LEDGER'!$C$124</definedName>
    <definedName name="QB_ROW_22020" localSheetId="1" hidden="1">'MAR15-LEDGER'!$C$299</definedName>
    <definedName name="QB_ROW_22020" localSheetId="11" hidden="1">'MAY14-LEDGER'!$C$89</definedName>
    <definedName name="QB_ROW_22020" localSheetId="5" hidden="1">'NOV14-LEDGER'!$C$125</definedName>
    <definedName name="QB_ROW_22020" localSheetId="6" hidden="1">'OCT14-LEDGER'!$C$119</definedName>
    <definedName name="QB_ROW_22020" localSheetId="7" hidden="1">'SEPT14-LEDGER'!$C$144</definedName>
    <definedName name="QB_ROW_22320" localSheetId="12" hidden="1">'APR14-LEDGER'!$C$148</definedName>
    <definedName name="QB_ROW_22320" localSheetId="8" hidden="1">'AUG14-LEDGER'!$C$106</definedName>
    <definedName name="QB_ROW_22320" localSheetId="4" hidden="1">'DEC14-LEDGER'!$C$208</definedName>
    <definedName name="QB_ROW_22320" localSheetId="2" hidden="1">'FEB15-LEDGER'!$C$159</definedName>
    <definedName name="QB_ROW_22320" localSheetId="3" hidden="1">'JAN15-LEDGER'!$C$215</definedName>
    <definedName name="QB_ROW_22320" localSheetId="9" hidden="1">'JULY14-LEDGER'!$C$85</definedName>
    <definedName name="QB_ROW_22320" localSheetId="10" hidden="1">'JUNE14-LEDGER'!$C$130</definedName>
    <definedName name="QB_ROW_22320" localSheetId="1" hidden="1">'MAR15-LEDGER'!$C$300</definedName>
    <definedName name="QB_ROW_22320" localSheetId="11" hidden="1">'MAY14-LEDGER'!$C$91</definedName>
    <definedName name="QB_ROW_22320" localSheetId="5" hidden="1">'NOV14-LEDGER'!$C$138</definedName>
    <definedName name="QB_ROW_22320" localSheetId="6" hidden="1">'OCT14-LEDGER'!$C$120</definedName>
    <definedName name="QB_ROW_22320" localSheetId="7" hidden="1">'SEPT14-LEDGER'!$C$146</definedName>
    <definedName name="QB_ROW_23020" localSheetId="4" hidden="1">'DEC14-LEDGER'!$C$274</definedName>
    <definedName name="QB_ROW_23020" localSheetId="2" hidden="1">'FEB15-LEDGER'!$C$223</definedName>
    <definedName name="QB_ROW_23020" localSheetId="3" hidden="1">'JAN15-LEDGER'!$C$284</definedName>
    <definedName name="QB_ROW_23020" localSheetId="1" hidden="1">'MAR15-LEDGER'!$C$361</definedName>
    <definedName name="QB_ROW_2310" localSheetId="4" hidden="1">'DEC14-LEDGER'!$B$329</definedName>
    <definedName name="QB_ROW_2310" localSheetId="2" hidden="1">'FEB15-LEDGER'!$B$267</definedName>
    <definedName name="QB_ROW_2310" localSheetId="3" hidden="1">'JAN15-LEDGER'!$B$354</definedName>
    <definedName name="QB_ROW_2310" localSheetId="1" hidden="1">'MAR15-LEDGER'!$B$461</definedName>
    <definedName name="QB_ROW_23320" localSheetId="4" hidden="1">'DEC14-LEDGER'!$C$275</definedName>
    <definedName name="QB_ROW_23320" localSheetId="2" hidden="1">'FEB15-LEDGER'!$C$224</definedName>
    <definedName name="QB_ROW_23320" localSheetId="3" hidden="1">'JAN15-LEDGER'!$C$285</definedName>
    <definedName name="QB_ROW_23320" localSheetId="1" hidden="1">'MAR15-LEDGER'!$C$362</definedName>
    <definedName name="QB_ROW_24010" localSheetId="8" hidden="1">'AUG14-LEDGER'!$B$162</definedName>
    <definedName name="QB_ROW_24010" localSheetId="4" hidden="1">'DEC14-LEDGER'!$B$330</definedName>
    <definedName name="QB_ROW_24010" localSheetId="2" hidden="1">'FEB15-LEDGER'!$B$268</definedName>
    <definedName name="QB_ROW_24010" localSheetId="3" hidden="1">'JAN15-LEDGER'!$B$355</definedName>
    <definedName name="QB_ROW_24010" localSheetId="1" hidden="1">'MAR15-LEDGER'!$B$462</definedName>
    <definedName name="QB_ROW_24010" localSheetId="5" hidden="1">'NOV14-LEDGER'!$B$215</definedName>
    <definedName name="QB_ROW_24010" localSheetId="6" hidden="1">'OCT14-LEDGER'!$B$208</definedName>
    <definedName name="QB_ROW_24010" localSheetId="7" hidden="1">'SEPT14-LEDGER'!$B$244</definedName>
    <definedName name="QB_ROW_24310" localSheetId="8" hidden="1">'AUG14-LEDGER'!$B$164</definedName>
    <definedName name="QB_ROW_24310" localSheetId="4" hidden="1">'DEC14-LEDGER'!$B$332</definedName>
    <definedName name="QB_ROW_24310" localSheetId="2" hidden="1">'FEB15-LEDGER'!$B$269</definedName>
    <definedName name="QB_ROW_24310" localSheetId="3" hidden="1">'JAN15-LEDGER'!$B$356</definedName>
    <definedName name="QB_ROW_24310" localSheetId="1" hidden="1">'MAR15-LEDGER'!$B$463</definedName>
    <definedName name="QB_ROW_24310" localSheetId="5" hidden="1">'NOV14-LEDGER'!$B$217</definedName>
    <definedName name="QB_ROW_24310" localSheetId="6" hidden="1">'OCT14-LEDGER'!$B$219</definedName>
    <definedName name="QB_ROW_24310" localSheetId="7" hidden="1">'SEPT14-LEDGER'!$B$246</definedName>
    <definedName name="QB_ROW_25020" localSheetId="4" hidden="1">'DEC14-LEDGER'!$C$290</definedName>
    <definedName name="QB_ROW_25020" localSheetId="2" hidden="1">'FEB15-LEDGER'!$C$237</definedName>
    <definedName name="QB_ROW_25020" localSheetId="3" hidden="1">'JAN15-LEDGER'!$C$298</definedName>
    <definedName name="QB_ROW_25020" localSheetId="1" hidden="1">'MAR15-LEDGER'!$C$376</definedName>
    <definedName name="QB_ROW_25301" localSheetId="12" hidden="1">'APR14-LEDGER'!$A$204</definedName>
    <definedName name="QB_ROW_25301" localSheetId="8" hidden="1">'AUG14-LEDGER'!$A$168</definedName>
    <definedName name="QB_ROW_25301" localSheetId="4" hidden="1">'DEC14-LEDGER'!$A$410</definedName>
    <definedName name="QB_ROW_25301" localSheetId="2" hidden="1">'FEB15-LEDGER'!$A$346</definedName>
    <definedName name="QB_ROW_25301" localSheetId="3" hidden="1">'JAN15-LEDGER'!$A$434</definedName>
    <definedName name="QB_ROW_25301" localSheetId="9" hidden="1">'JULY14-LEDGER'!$A$151</definedName>
    <definedName name="QB_ROW_25301" localSheetId="10" hidden="1">'JUNE14-LEDGER'!$A$216</definedName>
    <definedName name="QB_ROW_25301" localSheetId="1" hidden="1">'MAR15-LEDGER'!$A$540</definedName>
    <definedName name="QB_ROW_25301" localSheetId="11" hidden="1">'MAY14-LEDGER'!$A$146</definedName>
    <definedName name="QB_ROW_25301" localSheetId="5" hidden="1">'NOV14-LEDGER'!$A$223</definedName>
    <definedName name="QB_ROW_25301" localSheetId="6" hidden="1">'OCT14-LEDGER'!$A$226</definedName>
    <definedName name="QB_ROW_25301" localSheetId="7" hidden="1">'SEPT14-LEDGER'!$A$253</definedName>
    <definedName name="QB_ROW_25320" localSheetId="4" hidden="1">'DEC14-LEDGER'!$C$291</definedName>
    <definedName name="QB_ROW_25320" localSheetId="2" hidden="1">'FEB15-LEDGER'!$C$238</definedName>
    <definedName name="QB_ROW_25320" localSheetId="3" hidden="1">'JAN15-LEDGER'!$C$299</definedName>
    <definedName name="QB_ROW_25320" localSheetId="1" hidden="1">'MAR15-LEDGER'!$C$377</definedName>
    <definedName name="QB_ROW_26010" localSheetId="12" hidden="1">'APR14-LEDGER'!$B$71</definedName>
    <definedName name="QB_ROW_26010" localSheetId="8" hidden="1">'AUG14-LEDGER'!$B$50</definedName>
    <definedName name="QB_ROW_26010" localSheetId="4" hidden="1">'DEC14-LEDGER'!$B$68</definedName>
    <definedName name="QB_ROW_26010" localSheetId="2" hidden="1">'FEB15-LEDGER'!$B$46</definedName>
    <definedName name="QB_ROW_26010" localSheetId="3" hidden="1">'JAN15-LEDGER'!$B$82</definedName>
    <definedName name="QB_ROW_26010" localSheetId="9" hidden="1">'JULY14-LEDGER'!$B$42</definedName>
    <definedName name="QB_ROW_26010" localSheetId="10" hidden="1">'JUNE14-LEDGER'!$B$79</definedName>
    <definedName name="QB_ROW_26010" localSheetId="1" hidden="1">'MAR15-LEDGER'!$B$116</definedName>
    <definedName name="QB_ROW_26010" localSheetId="11" hidden="1">'MAY14-LEDGER'!$B$48</definedName>
    <definedName name="QB_ROW_26010" localSheetId="5" hidden="1">'NOV14-LEDGER'!$B$77</definedName>
    <definedName name="QB_ROW_26010" localSheetId="6" hidden="1">'OCT14-LEDGER'!$B$77</definedName>
    <definedName name="QB_ROW_26010" localSheetId="7" hidden="1">'SEPT14-LEDGER'!$B$95</definedName>
    <definedName name="QB_ROW_26310" localSheetId="12" hidden="1">'APR14-LEDGER'!$B$72</definedName>
    <definedName name="QB_ROW_26310" localSheetId="8" hidden="1">'AUG14-LEDGER'!$B$51</definedName>
    <definedName name="QB_ROW_26310" localSheetId="4" hidden="1">'DEC14-LEDGER'!$B$69</definedName>
    <definedName name="QB_ROW_26310" localSheetId="2" hidden="1">'FEB15-LEDGER'!$B$47</definedName>
    <definedName name="QB_ROW_26310" localSheetId="3" hidden="1">'JAN15-LEDGER'!$B$83</definedName>
    <definedName name="QB_ROW_26310" localSheetId="9" hidden="1">'JULY14-LEDGER'!$B$43</definedName>
    <definedName name="QB_ROW_26310" localSheetId="10" hidden="1">'JUNE14-LEDGER'!$B$80</definedName>
    <definedName name="QB_ROW_26310" localSheetId="1" hidden="1">'MAR15-LEDGER'!$B$117</definedName>
    <definedName name="QB_ROW_26310" localSheetId="11" hidden="1">'MAY14-LEDGER'!$B$49</definedName>
    <definedName name="QB_ROW_26310" localSheetId="5" hidden="1">'NOV14-LEDGER'!$B$78</definedName>
    <definedName name="QB_ROW_26310" localSheetId="6" hidden="1">'OCT14-LEDGER'!$B$78</definedName>
    <definedName name="QB_ROW_26310" localSheetId="7" hidden="1">'SEPT14-LEDGER'!$B$96</definedName>
    <definedName name="QB_ROW_27010" localSheetId="8" hidden="1">'AUG14-LEDGER'!$B$165</definedName>
    <definedName name="QB_ROW_27010" localSheetId="4" hidden="1">'DEC14-LEDGER'!$B$333</definedName>
    <definedName name="QB_ROW_27010" localSheetId="2" hidden="1">'FEB15-LEDGER'!$B$270</definedName>
    <definedName name="QB_ROW_27010" localSheetId="3" hidden="1">'JAN15-LEDGER'!$B$357</definedName>
    <definedName name="QB_ROW_27010" localSheetId="9" hidden="1">'JULY14-LEDGER'!$B$144</definedName>
    <definedName name="QB_ROW_27010" localSheetId="10" hidden="1">'JUNE14-LEDGER'!$B$208</definedName>
    <definedName name="QB_ROW_27010" localSheetId="1" hidden="1">'MAR15-LEDGER'!$B$464</definedName>
    <definedName name="QB_ROW_27010" localSheetId="5" hidden="1">'NOV14-LEDGER'!$B$218</definedName>
    <definedName name="QB_ROW_27010" localSheetId="6" hidden="1">'OCT14-LEDGER'!$B$220</definedName>
    <definedName name="QB_ROW_27010" localSheetId="7" hidden="1">'SEPT14-LEDGER'!$B$247</definedName>
    <definedName name="QB_ROW_27310" localSheetId="8" hidden="1">'AUG14-LEDGER'!$B$166</definedName>
    <definedName name="QB_ROW_27310" localSheetId="4" hidden="1">'DEC14-LEDGER'!$B$334</definedName>
    <definedName name="QB_ROW_27310" localSheetId="2" hidden="1">'FEB15-LEDGER'!$B$271</definedName>
    <definedName name="QB_ROW_27310" localSheetId="3" hidden="1">'JAN15-LEDGER'!$B$358</definedName>
    <definedName name="QB_ROW_27310" localSheetId="9" hidden="1">'JULY14-LEDGER'!$B$146</definedName>
    <definedName name="QB_ROW_27310" localSheetId="10" hidden="1">'JUNE14-LEDGER'!$B$210</definedName>
    <definedName name="QB_ROW_27310" localSheetId="1" hidden="1">'MAR15-LEDGER'!$B$465</definedName>
    <definedName name="QB_ROW_27310" localSheetId="5" hidden="1">'NOV14-LEDGER'!$B$219</definedName>
    <definedName name="QB_ROW_27310" localSheetId="6" hidden="1">'OCT14-LEDGER'!$B$222</definedName>
    <definedName name="QB_ROW_27310" localSheetId="7" hidden="1">'SEPT14-LEDGER'!$B$248</definedName>
    <definedName name="QB_ROW_28010" localSheetId="12" hidden="1">'APR14-LEDGER'!$B$184</definedName>
    <definedName name="QB_ROW_28010" localSheetId="8" hidden="1">'AUG14-LEDGER'!$B$146</definedName>
    <definedName name="QB_ROW_28010" localSheetId="4" hidden="1">'DEC14-LEDGER'!$B$302</definedName>
    <definedName name="QB_ROW_28010" localSheetId="2" hidden="1">'FEB15-LEDGER'!$B$247</definedName>
    <definedName name="QB_ROW_28010" localSheetId="3" hidden="1">'JAN15-LEDGER'!$B$318</definedName>
    <definedName name="QB_ROW_28010" localSheetId="9" hidden="1">'JULY14-LEDGER'!$B$128</definedName>
    <definedName name="QB_ROW_28010" localSheetId="10" hidden="1">'JUNE14-LEDGER'!$B$181</definedName>
    <definedName name="QB_ROW_28010" localSheetId="1" hidden="1">'MAR15-LEDGER'!$B$398</definedName>
    <definedName name="QB_ROW_28010" localSheetId="11" hidden="1">'MAY14-LEDGER'!$B$124</definedName>
    <definedName name="QB_ROW_28010" localSheetId="5" hidden="1">'NOV14-LEDGER'!$B$187</definedName>
    <definedName name="QB_ROW_28010" localSheetId="6" hidden="1">'OCT14-LEDGER'!$B$182</definedName>
    <definedName name="QB_ROW_28010" localSheetId="7" hidden="1">'SEPT14-LEDGER'!$B$226</definedName>
    <definedName name="QB_ROW_28310" localSheetId="12" hidden="1">'APR14-LEDGER'!$B$192</definedName>
    <definedName name="QB_ROW_28310" localSheetId="8" hidden="1">'AUG14-LEDGER'!$B$154</definedName>
    <definedName name="QB_ROW_28310" localSheetId="4" hidden="1">'DEC14-LEDGER'!$B$313</definedName>
    <definedName name="QB_ROW_28310" localSheetId="2" hidden="1">'FEB15-LEDGER'!$B$255</definedName>
    <definedName name="QB_ROW_28310" localSheetId="3" hidden="1">'JAN15-LEDGER'!$B$326</definedName>
    <definedName name="QB_ROW_28310" localSheetId="9" hidden="1">'JULY14-LEDGER'!$B$136</definedName>
    <definedName name="QB_ROW_28310" localSheetId="10" hidden="1">'JUNE14-LEDGER'!$B$191</definedName>
    <definedName name="QB_ROW_28310" localSheetId="1" hidden="1">'MAR15-LEDGER'!$B$408</definedName>
    <definedName name="QB_ROW_28310" localSheetId="11" hidden="1">'MAY14-LEDGER'!$B$133</definedName>
    <definedName name="QB_ROW_28310" localSheetId="5" hidden="1">'NOV14-LEDGER'!$B$194</definedName>
    <definedName name="QB_ROW_28310" localSheetId="6" hidden="1">'OCT14-LEDGER'!$B$193</definedName>
    <definedName name="QB_ROW_28310" localSheetId="7" hidden="1">'SEPT14-LEDGER'!$B$237</definedName>
    <definedName name="QB_ROW_29010" localSheetId="4" hidden="1">'DEC14-LEDGER'!$B$314</definedName>
    <definedName name="QB_ROW_29010" localSheetId="2" hidden="1">'FEB15-LEDGER'!$B$256</definedName>
    <definedName name="QB_ROW_29010" localSheetId="3" hidden="1">'JAN15-LEDGER'!$B$327</definedName>
    <definedName name="QB_ROW_29010" localSheetId="1" hidden="1">'MAR15-LEDGER'!$B$409</definedName>
    <definedName name="QB_ROW_29020" localSheetId="4" hidden="1">'DEC14-LEDGER'!$C$317</definedName>
    <definedName name="QB_ROW_29020" localSheetId="2" hidden="1">'FEB15-LEDGER'!$C$259</definedName>
    <definedName name="QB_ROW_29020" localSheetId="3" hidden="1">'JAN15-LEDGER'!$C$330</definedName>
    <definedName name="QB_ROW_29020" localSheetId="1" hidden="1">'MAR15-LEDGER'!$C$412</definedName>
    <definedName name="QB_ROW_29310" localSheetId="4" hidden="1">'DEC14-LEDGER'!$B$319</definedName>
    <definedName name="QB_ROW_29310" localSheetId="2" hidden="1">'FEB15-LEDGER'!$B$261</definedName>
    <definedName name="QB_ROW_29310" localSheetId="3" hidden="1">'JAN15-LEDGER'!$B$332</definedName>
    <definedName name="QB_ROW_29310" localSheetId="1" hidden="1">'MAR15-LEDGER'!$B$414</definedName>
    <definedName name="QB_ROW_29320" localSheetId="4" hidden="1">'DEC14-LEDGER'!$C$318</definedName>
    <definedName name="QB_ROW_29320" localSheetId="2" hidden="1">'FEB15-LEDGER'!$C$260</definedName>
    <definedName name="QB_ROW_29320" localSheetId="3" hidden="1">'JAN15-LEDGER'!$C$331</definedName>
    <definedName name="QB_ROW_29320" localSheetId="1" hidden="1">'MAR15-LEDGER'!$C$413</definedName>
    <definedName name="QB_ROW_30010" localSheetId="12" hidden="1">'APR14-LEDGER'!$B$193</definedName>
    <definedName name="QB_ROW_30010" localSheetId="8" hidden="1">'AUG14-LEDGER'!$B$155</definedName>
    <definedName name="QB_ROW_30010" localSheetId="4" hidden="1">'DEC14-LEDGER'!$B$320</definedName>
    <definedName name="QB_ROW_30010" localSheetId="2" hidden="1">'FEB15-LEDGER'!$B$262</definedName>
    <definedName name="QB_ROW_30010" localSheetId="3" hidden="1">'JAN15-LEDGER'!$B$333</definedName>
    <definedName name="QB_ROW_30010" localSheetId="9" hidden="1">'JULY14-LEDGER'!$B$137</definedName>
    <definedName name="QB_ROW_30010" localSheetId="10" hidden="1">'JUNE14-LEDGER'!$B$192</definedName>
    <definedName name="QB_ROW_30010" localSheetId="1" hidden="1">'MAR15-LEDGER'!$B$415</definedName>
    <definedName name="QB_ROW_30010" localSheetId="11" hidden="1">'MAY14-LEDGER'!$B$134</definedName>
    <definedName name="QB_ROW_30010" localSheetId="5" hidden="1">'NOV14-LEDGER'!$B$195</definedName>
    <definedName name="QB_ROW_30010" localSheetId="6" hidden="1">'OCT14-LEDGER'!$B$194</definedName>
    <definedName name="QB_ROW_30010" localSheetId="7" hidden="1">'SEPT14-LEDGER'!$B$238</definedName>
    <definedName name="QB_ROW_3010" localSheetId="4" hidden="1">'DEC14-LEDGER'!$B$99</definedName>
    <definedName name="QB_ROW_3010" localSheetId="2" hidden="1">'FEB15-LEDGER'!$B$76</definedName>
    <definedName name="QB_ROW_3010" localSheetId="3" hidden="1">'JAN15-LEDGER'!$B$112</definedName>
    <definedName name="QB_ROW_3010" localSheetId="1" hidden="1">'MAR15-LEDGER'!$B$147</definedName>
    <definedName name="QB_ROW_30310" localSheetId="12" hidden="1">'APR14-LEDGER'!$B$203</definedName>
    <definedName name="QB_ROW_30310" localSheetId="8" hidden="1">'AUG14-LEDGER'!$B$161</definedName>
    <definedName name="QB_ROW_30310" localSheetId="4" hidden="1">'DEC14-LEDGER'!$B$327</definedName>
    <definedName name="QB_ROW_30310" localSheetId="2" hidden="1">'FEB15-LEDGER'!$B$265</definedName>
    <definedName name="QB_ROW_30310" localSheetId="3" hidden="1">'JAN15-LEDGER'!$B$352</definedName>
    <definedName name="QB_ROW_30310" localSheetId="9" hidden="1">'JULY14-LEDGER'!$B$143</definedName>
    <definedName name="QB_ROW_30310" localSheetId="10" hidden="1">'JUNE14-LEDGER'!$B$207</definedName>
    <definedName name="QB_ROW_30310" localSheetId="1" hidden="1">'MAR15-LEDGER'!$B$459</definedName>
    <definedName name="QB_ROW_30310" localSheetId="11" hidden="1">'MAY14-LEDGER'!$B$141</definedName>
    <definedName name="QB_ROW_30310" localSheetId="5" hidden="1">'NOV14-LEDGER'!$B$214</definedName>
    <definedName name="QB_ROW_30310" localSheetId="6" hidden="1">'OCT14-LEDGER'!$B$207</definedName>
    <definedName name="QB_ROW_30310" localSheetId="7" hidden="1">'SEPT14-LEDGER'!$B$243</definedName>
    <definedName name="QB_ROW_31010" localSheetId="12" hidden="1">'APR14-LEDGER'!$B$167</definedName>
    <definedName name="QB_ROW_31010" localSheetId="8" hidden="1">'AUG14-LEDGER'!$B$122</definedName>
    <definedName name="QB_ROW_31010" localSheetId="4" hidden="1">'DEC14-LEDGER'!$B$242</definedName>
    <definedName name="QB_ROW_31010" localSheetId="2" hidden="1">'FEB15-LEDGER'!$B$191</definedName>
    <definedName name="QB_ROW_31010" localSheetId="3" hidden="1">'JAN15-LEDGER'!$B$246</definedName>
    <definedName name="QB_ROW_31010" localSheetId="9" hidden="1">'JULY14-LEDGER'!$B$105</definedName>
    <definedName name="QB_ROW_31010" localSheetId="10" hidden="1">'JUNE14-LEDGER'!$B$148</definedName>
    <definedName name="QB_ROW_31010" localSheetId="1" hidden="1">'MAR15-LEDGER'!$B$332</definedName>
    <definedName name="QB_ROW_31010" localSheetId="11" hidden="1">'MAY14-LEDGER'!$B$108</definedName>
    <definedName name="QB_ROW_31010" localSheetId="5" hidden="1">'NOV14-LEDGER'!$B$159</definedName>
    <definedName name="QB_ROW_31010" localSheetId="6" hidden="1">'OCT14-LEDGER'!$B$136</definedName>
    <definedName name="QB_ROW_31010" localSheetId="7" hidden="1">'SEPT14-LEDGER'!$B$163</definedName>
    <definedName name="QB_ROW_31020" localSheetId="4" hidden="1">'DEC14-LEDGER'!$C$266</definedName>
    <definedName name="QB_ROW_31020" localSheetId="2" hidden="1">'FEB15-LEDGER'!$C$215</definedName>
    <definedName name="QB_ROW_31020" localSheetId="3" hidden="1">'JAN15-LEDGER'!$C$276</definedName>
    <definedName name="QB_ROW_31020" localSheetId="1" hidden="1">'MAR15-LEDGER'!$C$353</definedName>
    <definedName name="QB_ROW_31310" localSheetId="12" hidden="1">'APR14-LEDGER'!$B$175</definedName>
    <definedName name="QB_ROW_31310" localSheetId="8" hidden="1">'AUG14-LEDGER'!$B$131</definedName>
    <definedName name="QB_ROW_31310" localSheetId="4" hidden="1">'DEC14-LEDGER'!$B$268</definedName>
    <definedName name="QB_ROW_31310" localSheetId="2" hidden="1">'FEB15-LEDGER'!$B$217</definedName>
    <definedName name="QB_ROW_31310" localSheetId="3" hidden="1">'JAN15-LEDGER'!$B$278</definedName>
    <definedName name="QB_ROW_31310" localSheetId="9" hidden="1">'JULY14-LEDGER'!$B$116</definedName>
    <definedName name="QB_ROW_31310" localSheetId="10" hidden="1">'JUNE14-LEDGER'!$B$168</definedName>
    <definedName name="QB_ROW_31310" localSheetId="1" hidden="1">'MAR15-LEDGER'!$B$355</definedName>
    <definedName name="QB_ROW_31310" localSheetId="11" hidden="1">'MAY14-LEDGER'!$B$113</definedName>
    <definedName name="QB_ROW_31310" localSheetId="5" hidden="1">'NOV14-LEDGER'!$B$168</definedName>
    <definedName name="QB_ROW_31310" localSheetId="6" hidden="1">'OCT14-LEDGER'!$B$146</definedName>
    <definedName name="QB_ROW_31310" localSheetId="7" hidden="1">'SEPT14-LEDGER'!$B$172</definedName>
    <definedName name="QB_ROW_31320" localSheetId="4" hidden="1">'DEC14-LEDGER'!$C$267</definedName>
    <definedName name="QB_ROW_31320" localSheetId="2" hidden="1">'FEB15-LEDGER'!$C$216</definedName>
    <definedName name="QB_ROW_31320" localSheetId="3" hidden="1">'JAN15-LEDGER'!$C$277</definedName>
    <definedName name="QB_ROW_31320" localSheetId="1" hidden="1">'MAR15-LEDGER'!$C$354</definedName>
    <definedName name="QB_ROW_32020" localSheetId="8" hidden="1">'AUG14-LEDGER'!$C$123</definedName>
    <definedName name="QB_ROW_32020" localSheetId="4" hidden="1">'DEC14-LEDGER'!$C$243</definedName>
    <definedName name="QB_ROW_32020" localSheetId="2" hidden="1">'FEB15-LEDGER'!$C$192</definedName>
    <definedName name="QB_ROW_32020" localSheetId="3" hidden="1">'JAN15-LEDGER'!$C$247</definedName>
    <definedName name="QB_ROW_32020" localSheetId="9" hidden="1">'JULY14-LEDGER'!$C$106</definedName>
    <definedName name="QB_ROW_32020" localSheetId="10" hidden="1">'JUNE14-LEDGER'!$C$149</definedName>
    <definedName name="QB_ROW_32020" localSheetId="1" hidden="1">'MAR15-LEDGER'!$C$333</definedName>
    <definedName name="QB_ROW_32020" localSheetId="11" hidden="1">'MAY14-LEDGER'!$C$109</definedName>
    <definedName name="QB_ROW_32020" localSheetId="5" hidden="1">'NOV14-LEDGER'!$C$160</definedName>
    <definedName name="QB_ROW_32020" localSheetId="6" hidden="1">'OCT14-LEDGER'!$C$137</definedName>
    <definedName name="QB_ROW_32020" localSheetId="7" hidden="1">'SEPT14-LEDGER'!$C$164</definedName>
    <definedName name="QB_ROW_32320" localSheetId="8" hidden="1">'AUG14-LEDGER'!$C$124</definedName>
    <definedName name="QB_ROW_32320" localSheetId="4" hidden="1">'DEC14-LEDGER'!$C$246</definedName>
    <definedName name="QB_ROW_32320" localSheetId="2" hidden="1">'FEB15-LEDGER'!$C$193</definedName>
    <definedName name="QB_ROW_32320" localSheetId="3" hidden="1">'JAN15-LEDGER'!$C$250</definedName>
    <definedName name="QB_ROW_32320" localSheetId="9" hidden="1">'JULY14-LEDGER'!$C$107</definedName>
    <definedName name="QB_ROW_32320" localSheetId="10" hidden="1">'JUNE14-LEDGER'!$C$150</definedName>
    <definedName name="QB_ROW_32320" localSheetId="1" hidden="1">'MAR15-LEDGER'!$C$334</definedName>
    <definedName name="QB_ROW_32320" localSheetId="11" hidden="1">'MAY14-LEDGER'!$C$110</definedName>
    <definedName name="QB_ROW_32320" localSheetId="5" hidden="1">'NOV14-LEDGER'!$C$161</definedName>
    <definedName name="QB_ROW_32320" localSheetId="6" hidden="1">'OCT14-LEDGER'!$C$138</definedName>
    <definedName name="QB_ROW_32320" localSheetId="7" hidden="1">'SEPT14-LEDGER'!$C$165</definedName>
    <definedName name="QB_ROW_33020" localSheetId="12" hidden="1">'APR14-LEDGER'!$C$168</definedName>
    <definedName name="QB_ROW_33020" localSheetId="4" hidden="1">'DEC14-LEDGER'!$C$249</definedName>
    <definedName name="QB_ROW_33020" localSheetId="2" hidden="1">'FEB15-LEDGER'!$C$196</definedName>
    <definedName name="QB_ROW_33020" localSheetId="3" hidden="1">'JAN15-LEDGER'!$C$253</definedName>
    <definedName name="QB_ROW_33020" localSheetId="1" hidden="1">'MAR15-LEDGER'!$C$337</definedName>
    <definedName name="QB_ROW_3310" localSheetId="4" hidden="1">'DEC14-LEDGER'!$B$100</definedName>
    <definedName name="QB_ROW_3310" localSheetId="2" hidden="1">'FEB15-LEDGER'!$B$77</definedName>
    <definedName name="QB_ROW_3310" localSheetId="3" hidden="1">'JAN15-LEDGER'!$B$113</definedName>
    <definedName name="QB_ROW_3310" localSheetId="1" hidden="1">'MAR15-LEDGER'!$B$148</definedName>
    <definedName name="QB_ROW_33320" localSheetId="12" hidden="1">'APR14-LEDGER'!$C$170</definedName>
    <definedName name="QB_ROW_33320" localSheetId="4" hidden="1">'DEC14-LEDGER'!$C$250</definedName>
    <definedName name="QB_ROW_33320" localSheetId="2" hidden="1">'FEB15-LEDGER'!$C$197</definedName>
    <definedName name="QB_ROW_33320" localSheetId="3" hidden="1">'JAN15-LEDGER'!$C$254</definedName>
    <definedName name="QB_ROW_33320" localSheetId="1" hidden="1">'MAR15-LEDGER'!$C$338</definedName>
    <definedName name="QB_ROW_34020" localSheetId="4" hidden="1">'DEC14-LEDGER'!$C$247</definedName>
    <definedName name="QB_ROW_34020" localSheetId="2" hidden="1">'FEB15-LEDGER'!$C$194</definedName>
    <definedName name="QB_ROW_34020" localSheetId="3" hidden="1">'JAN15-LEDGER'!$C$251</definedName>
    <definedName name="QB_ROW_34020" localSheetId="1" hidden="1">'MAR15-LEDGER'!$C$335</definedName>
    <definedName name="QB_ROW_34320" localSheetId="4" hidden="1">'DEC14-LEDGER'!$C$248</definedName>
    <definedName name="QB_ROW_34320" localSheetId="2" hidden="1">'FEB15-LEDGER'!$C$195</definedName>
    <definedName name="QB_ROW_34320" localSheetId="3" hidden="1">'JAN15-LEDGER'!$C$252</definedName>
    <definedName name="QB_ROW_34320" localSheetId="1" hidden="1">'MAR15-LEDGER'!$C$336</definedName>
    <definedName name="QB_ROW_35020" localSheetId="4" hidden="1">'DEC14-LEDGER'!$C$264</definedName>
    <definedName name="QB_ROW_35020" localSheetId="2" hidden="1">'FEB15-LEDGER'!$C$213</definedName>
    <definedName name="QB_ROW_35020" localSheetId="3" hidden="1">'JAN15-LEDGER'!$C$274</definedName>
    <definedName name="QB_ROW_35020" localSheetId="1" hidden="1">'MAR15-LEDGER'!$C$351</definedName>
    <definedName name="QB_ROW_35320" localSheetId="4" hidden="1">'DEC14-LEDGER'!$C$265</definedName>
    <definedName name="QB_ROW_35320" localSheetId="2" hidden="1">'FEB15-LEDGER'!$C$214</definedName>
    <definedName name="QB_ROW_35320" localSheetId="3" hidden="1">'JAN15-LEDGER'!$C$275</definedName>
    <definedName name="QB_ROW_35320" localSheetId="1" hidden="1">'MAR15-LEDGER'!$C$352</definedName>
    <definedName name="QB_ROW_36020" localSheetId="8" hidden="1">'AUG14-LEDGER'!$C$127</definedName>
    <definedName name="QB_ROW_36020" localSheetId="4" hidden="1">'DEC14-LEDGER'!$C$255</definedName>
    <definedName name="QB_ROW_36020" localSheetId="2" hidden="1">'FEB15-LEDGER'!$C$203</definedName>
    <definedName name="QB_ROW_36020" localSheetId="3" hidden="1">'JAN15-LEDGER'!$C$260</definedName>
    <definedName name="QB_ROW_36020" localSheetId="9" hidden="1">'JULY14-LEDGER'!$C$111</definedName>
    <definedName name="QB_ROW_36020" localSheetId="10" hidden="1">'JUNE14-LEDGER'!$C$153</definedName>
    <definedName name="QB_ROW_36020" localSheetId="1" hidden="1">'MAR15-LEDGER'!$C$343</definedName>
    <definedName name="QB_ROW_36020" localSheetId="5" hidden="1">'NOV14-LEDGER'!$C$164</definedName>
    <definedName name="QB_ROW_36020" localSheetId="6" hidden="1">'OCT14-LEDGER'!$C$142</definedName>
    <definedName name="QB_ROW_36020" localSheetId="7" hidden="1">'SEPT14-LEDGER'!$C$168</definedName>
    <definedName name="QB_ROW_36320" localSheetId="8" hidden="1">'AUG14-LEDGER'!$C$128</definedName>
    <definedName name="QB_ROW_36320" localSheetId="4" hidden="1">'DEC14-LEDGER'!$C$257</definedName>
    <definedName name="QB_ROW_36320" localSheetId="2" hidden="1">'FEB15-LEDGER'!$C$205</definedName>
    <definedName name="QB_ROW_36320" localSheetId="3" hidden="1">'JAN15-LEDGER'!$C$267</definedName>
    <definedName name="QB_ROW_36320" localSheetId="9" hidden="1">'JULY14-LEDGER'!$C$112</definedName>
    <definedName name="QB_ROW_36320" localSheetId="10" hidden="1">'JUNE14-LEDGER'!$C$167</definedName>
    <definedName name="QB_ROW_36320" localSheetId="1" hidden="1">'MAR15-LEDGER'!$C$344</definedName>
    <definedName name="QB_ROW_36320" localSheetId="5" hidden="1">'NOV14-LEDGER'!$C$165</definedName>
    <definedName name="QB_ROW_36320" localSheetId="6" hidden="1">'OCT14-LEDGER'!$C$143</definedName>
    <definedName name="QB_ROW_36320" localSheetId="7" hidden="1">'SEPT14-LEDGER'!$C$169</definedName>
    <definedName name="QB_ROW_40020" localSheetId="12" hidden="1">'APR14-LEDGER'!$C$171</definedName>
    <definedName name="QB_ROW_40020" localSheetId="8" hidden="1">'AUG14-LEDGER'!$C$125</definedName>
    <definedName name="QB_ROW_40020" localSheetId="4" hidden="1">'DEC14-LEDGER'!$C$253</definedName>
    <definedName name="QB_ROW_40020" localSheetId="2" hidden="1">'FEB15-LEDGER'!$C$200</definedName>
    <definedName name="QB_ROW_40020" localSheetId="3" hidden="1">'JAN15-LEDGER'!$C$257</definedName>
    <definedName name="QB_ROW_40020" localSheetId="9" hidden="1">'JULY14-LEDGER'!$C$108</definedName>
    <definedName name="QB_ROW_40020" localSheetId="10" hidden="1">'JUNE14-LEDGER'!$C$151</definedName>
    <definedName name="QB_ROW_40020" localSheetId="1" hidden="1">'MAR15-LEDGER'!$C$341</definedName>
    <definedName name="QB_ROW_40020" localSheetId="11" hidden="1">'MAY14-LEDGER'!$C$111</definedName>
    <definedName name="QB_ROW_40020" localSheetId="5" hidden="1">'NOV14-LEDGER'!$C$162</definedName>
    <definedName name="QB_ROW_40020" localSheetId="6" hidden="1">'OCT14-LEDGER'!$C$139</definedName>
    <definedName name="QB_ROW_40020" localSheetId="7" hidden="1">'SEPT14-LEDGER'!$C$166</definedName>
    <definedName name="QB_ROW_4010" localSheetId="12" hidden="1">'APR14-LEDGER'!$B$96</definedName>
    <definedName name="QB_ROW_4010" localSheetId="8" hidden="1">'AUG14-LEDGER'!$B$74</definedName>
    <definedName name="QB_ROW_4010" localSheetId="4" hidden="1">'DEC14-LEDGER'!$B$113</definedName>
    <definedName name="QB_ROW_4010" localSheetId="2" hidden="1">'FEB15-LEDGER'!$B$90</definedName>
    <definedName name="QB_ROW_4010" localSheetId="3" hidden="1">'JAN15-LEDGER'!$B$126</definedName>
    <definedName name="QB_ROW_4010" localSheetId="9" hidden="1">'JULY14-LEDGER'!$B$66</definedName>
    <definedName name="QB_ROW_4010" localSheetId="10" hidden="1">'JUNE14-LEDGER'!$B$105</definedName>
    <definedName name="QB_ROW_4010" localSheetId="1" hidden="1">'MAR15-LEDGER'!$B$161</definedName>
    <definedName name="QB_ROW_4010" localSheetId="11" hidden="1">'MAY14-LEDGER'!$B$72</definedName>
    <definedName name="QB_ROW_4010" localSheetId="5" hidden="1">'NOV14-LEDGER'!$B$102</definedName>
    <definedName name="QB_ROW_4010" localSheetId="6" hidden="1">'OCT14-LEDGER'!$B$101</definedName>
    <definedName name="QB_ROW_4010" localSheetId="7" hidden="1">'SEPT14-LEDGER'!$B$119</definedName>
    <definedName name="QB_ROW_40320" localSheetId="12" hidden="1">'APR14-LEDGER'!$C$174</definedName>
    <definedName name="QB_ROW_40320" localSheetId="8" hidden="1">'AUG14-LEDGER'!$C$126</definedName>
    <definedName name="QB_ROW_40320" localSheetId="4" hidden="1">'DEC14-LEDGER'!$C$254</definedName>
    <definedName name="QB_ROW_40320" localSheetId="2" hidden="1">'FEB15-LEDGER'!$C$202</definedName>
    <definedName name="QB_ROW_40320" localSheetId="3" hidden="1">'JAN15-LEDGER'!$C$259</definedName>
    <definedName name="QB_ROW_40320" localSheetId="9" hidden="1">'JULY14-LEDGER'!$C$110</definedName>
    <definedName name="QB_ROW_40320" localSheetId="10" hidden="1">'JUNE14-LEDGER'!$C$152</definedName>
    <definedName name="QB_ROW_40320" localSheetId="1" hidden="1">'MAR15-LEDGER'!$C$342</definedName>
    <definedName name="QB_ROW_40320" localSheetId="11" hidden="1">'MAY14-LEDGER'!$C$112</definedName>
    <definedName name="QB_ROW_40320" localSheetId="5" hidden="1">'NOV14-LEDGER'!$C$163</definedName>
    <definedName name="QB_ROW_40320" localSheetId="6" hidden="1">'OCT14-LEDGER'!$C$141</definedName>
    <definedName name="QB_ROW_40320" localSheetId="7" hidden="1">'SEPT14-LEDGER'!$C$167</definedName>
    <definedName name="QB_ROW_41010" localSheetId="12" hidden="1">'APR14-LEDGER'!$B$176</definedName>
    <definedName name="QB_ROW_41010" localSheetId="8" hidden="1">'AUG14-LEDGER'!$B$132</definedName>
    <definedName name="QB_ROW_41010" localSheetId="4" hidden="1">'DEC14-LEDGER'!$B$279</definedName>
    <definedName name="QB_ROW_41010" localSheetId="2" hidden="1">'FEB15-LEDGER'!$B$228</definedName>
    <definedName name="QB_ROW_41010" localSheetId="3" hidden="1">'JAN15-LEDGER'!$B$289</definedName>
    <definedName name="QB_ROW_41010" localSheetId="9" hidden="1">'JULY14-LEDGER'!$B$117</definedName>
    <definedName name="QB_ROW_41010" localSheetId="10" hidden="1">'JUNE14-LEDGER'!$B$169</definedName>
    <definedName name="QB_ROW_41010" localSheetId="1" hidden="1">'MAR15-LEDGER'!$B$366</definedName>
    <definedName name="QB_ROW_41010" localSheetId="5" hidden="1">'NOV14-LEDGER'!$B$173</definedName>
    <definedName name="QB_ROW_41010" localSheetId="6" hidden="1">'OCT14-LEDGER'!$B$151</definedName>
    <definedName name="QB_ROW_41010" localSheetId="7" hidden="1">'SEPT14-LEDGER'!$B$178</definedName>
    <definedName name="QB_ROW_41020" localSheetId="8" hidden="1">'AUG14-LEDGER'!$C$135</definedName>
    <definedName name="QB_ROW_41020" localSheetId="4" hidden="1">'DEC14-LEDGER'!$C$292</definedName>
    <definedName name="QB_ROW_41020" localSheetId="2" hidden="1">'FEB15-LEDGER'!$C$239</definedName>
    <definedName name="QB_ROW_41020" localSheetId="3" hidden="1">'JAN15-LEDGER'!$C$300</definedName>
    <definedName name="QB_ROW_41020" localSheetId="9" hidden="1">'JULY14-LEDGER'!$C$121</definedName>
    <definedName name="QB_ROW_41020" localSheetId="10" hidden="1">'JUNE14-LEDGER'!$C$173</definedName>
    <definedName name="QB_ROW_41020" localSheetId="1" hidden="1">'MAR15-LEDGER'!$C$378</definedName>
    <definedName name="QB_ROW_41020" localSheetId="5" hidden="1">'NOV14-LEDGER'!$C$176</definedName>
    <definedName name="QB_ROW_41020" localSheetId="6" hidden="1">'OCT14-LEDGER'!$C$154</definedName>
    <definedName name="QB_ROW_41020" localSheetId="7" hidden="1">'SEPT14-LEDGER'!$C$181</definedName>
    <definedName name="QB_ROW_41310" localSheetId="12" hidden="1">'APR14-LEDGER'!$B$178</definedName>
    <definedName name="QB_ROW_41310" localSheetId="8" hidden="1">'AUG14-LEDGER'!$B$138</definedName>
    <definedName name="QB_ROW_41310" localSheetId="4" hidden="1">'DEC14-LEDGER'!$B$295</definedName>
    <definedName name="QB_ROW_41310" localSheetId="2" hidden="1">'FEB15-LEDGER'!$B$242</definedName>
    <definedName name="QB_ROW_41310" localSheetId="3" hidden="1">'JAN15-LEDGER'!$B$309</definedName>
    <definedName name="QB_ROW_41310" localSheetId="9" hidden="1">'JULY14-LEDGER'!$B$124</definedName>
    <definedName name="QB_ROW_41310" localSheetId="10" hidden="1">'JUNE14-LEDGER'!$B$175</definedName>
    <definedName name="QB_ROW_41310" localSheetId="1" hidden="1">'MAR15-LEDGER'!$B$393</definedName>
    <definedName name="QB_ROW_41310" localSheetId="11" hidden="1">'MAY14-LEDGER'!$B$114</definedName>
    <definedName name="QB_ROW_41310" localSheetId="5" hidden="1">'NOV14-LEDGER'!$B$179</definedName>
    <definedName name="QB_ROW_41310" localSheetId="6" hidden="1">'OCT14-LEDGER'!$B$158</definedName>
    <definedName name="QB_ROW_41310" localSheetId="7" hidden="1">'SEPT14-LEDGER'!$B$186</definedName>
    <definedName name="QB_ROW_41320" localSheetId="8" hidden="1">'AUG14-LEDGER'!$C$137</definedName>
    <definedName name="QB_ROW_41320" localSheetId="4" hidden="1">'DEC14-LEDGER'!$C$294</definedName>
    <definedName name="QB_ROW_41320" localSheetId="2" hidden="1">'FEB15-LEDGER'!$C$241</definedName>
    <definedName name="QB_ROW_41320" localSheetId="3" hidden="1">'JAN15-LEDGER'!$C$308</definedName>
    <definedName name="QB_ROW_41320" localSheetId="9" hidden="1">'JULY14-LEDGER'!$C$123</definedName>
    <definedName name="QB_ROW_41320" localSheetId="10" hidden="1">'JUNE14-LEDGER'!$C$174</definedName>
    <definedName name="QB_ROW_41320" localSheetId="1" hidden="1">'MAR15-LEDGER'!$C$392</definedName>
    <definedName name="QB_ROW_41320" localSheetId="5" hidden="1">'NOV14-LEDGER'!$C$178</definedName>
    <definedName name="QB_ROW_41320" localSheetId="6" hidden="1">'OCT14-LEDGER'!$C$157</definedName>
    <definedName name="QB_ROW_41320" localSheetId="7" hidden="1">'SEPT14-LEDGER'!$C$185</definedName>
    <definedName name="QB_ROW_42020" localSheetId="4" hidden="1">'DEC14-LEDGER'!$C$282</definedName>
    <definedName name="QB_ROW_42020" localSheetId="2" hidden="1">'FEB15-LEDGER'!$C$231</definedName>
    <definedName name="QB_ROW_42020" localSheetId="3" hidden="1">'JAN15-LEDGER'!$C$292</definedName>
    <definedName name="QB_ROW_42020" localSheetId="1" hidden="1">'MAR15-LEDGER'!$C$369</definedName>
    <definedName name="QB_ROW_42320" localSheetId="4" hidden="1">'DEC14-LEDGER'!$C$283</definedName>
    <definedName name="QB_ROW_42320" localSheetId="2" hidden="1">'FEB15-LEDGER'!$C$232</definedName>
    <definedName name="QB_ROW_42320" localSheetId="3" hidden="1">'JAN15-LEDGER'!$C$293</definedName>
    <definedName name="QB_ROW_42320" localSheetId="1" hidden="1">'MAR15-LEDGER'!$C$370</definedName>
    <definedName name="QB_ROW_43020" localSheetId="4" hidden="1">'DEC14-LEDGER'!$C$315</definedName>
    <definedName name="QB_ROW_43020" localSheetId="2" hidden="1">'FEB15-LEDGER'!$C$257</definedName>
    <definedName name="QB_ROW_43020" localSheetId="3" hidden="1">'JAN15-LEDGER'!$C$328</definedName>
    <definedName name="QB_ROW_43020" localSheetId="1" hidden="1">'MAR15-LEDGER'!$C$410</definedName>
    <definedName name="QB_ROW_4310" localSheetId="12" hidden="1">'APR14-LEDGER'!$B$97</definedName>
    <definedName name="QB_ROW_4310" localSheetId="8" hidden="1">'AUG14-LEDGER'!$B$75</definedName>
    <definedName name="QB_ROW_4310" localSheetId="4" hidden="1">'DEC14-LEDGER'!$B$114</definedName>
    <definedName name="QB_ROW_4310" localSheetId="2" hidden="1">'FEB15-LEDGER'!$B$91</definedName>
    <definedName name="QB_ROW_4310" localSheetId="3" hidden="1">'JAN15-LEDGER'!$B$127</definedName>
    <definedName name="QB_ROW_4310" localSheetId="9" hidden="1">'JULY14-LEDGER'!$B$67</definedName>
    <definedName name="QB_ROW_4310" localSheetId="10" hidden="1">'JUNE14-LEDGER'!$B$106</definedName>
    <definedName name="QB_ROW_4310" localSheetId="1" hidden="1">'MAR15-LEDGER'!$B$162</definedName>
    <definedName name="QB_ROW_4310" localSheetId="11" hidden="1">'MAY14-LEDGER'!$B$73</definedName>
    <definedName name="QB_ROW_4310" localSheetId="5" hidden="1">'NOV14-LEDGER'!$B$103</definedName>
    <definedName name="QB_ROW_4310" localSheetId="6" hidden="1">'OCT14-LEDGER'!$B$102</definedName>
    <definedName name="QB_ROW_4310" localSheetId="7" hidden="1">'SEPT14-LEDGER'!$B$120</definedName>
    <definedName name="QB_ROW_43320" localSheetId="4" hidden="1">'DEC14-LEDGER'!$C$316</definedName>
    <definedName name="QB_ROW_43320" localSheetId="2" hidden="1">'FEB15-LEDGER'!$C$258</definedName>
    <definedName name="QB_ROW_43320" localSheetId="3" hidden="1">'JAN15-LEDGER'!$C$329</definedName>
    <definedName name="QB_ROW_43320" localSheetId="1" hidden="1">'MAR15-LEDGER'!$C$411</definedName>
    <definedName name="QB_ROW_44010" localSheetId="12" hidden="1">'APR14-LEDGER'!$B$47</definedName>
    <definedName name="QB_ROW_44010" localSheetId="8" hidden="1">'AUG14-LEDGER'!$B$35</definedName>
    <definedName name="QB_ROW_44010" localSheetId="4" hidden="1">'DEC14-LEDGER'!$B$51</definedName>
    <definedName name="QB_ROW_44010" localSheetId="2" hidden="1">'FEB15-LEDGER'!$B$38</definedName>
    <definedName name="QB_ROW_44010" localSheetId="3" hidden="1">'JAN15-LEDGER'!$B$76</definedName>
    <definedName name="QB_ROW_44010" localSheetId="9" hidden="1">'JULY14-LEDGER'!$B$38</definedName>
    <definedName name="QB_ROW_44010" localSheetId="10" hidden="1">'JUNE14-LEDGER'!$B$70</definedName>
    <definedName name="QB_ROW_44010" localSheetId="1" hidden="1">'MAR15-LEDGER'!$B$95</definedName>
    <definedName name="QB_ROW_44010" localSheetId="11" hidden="1">'MAY14-LEDGER'!$B$41</definedName>
    <definedName name="QB_ROW_44010" localSheetId="5" hidden="1">'NOV14-LEDGER'!$B$68</definedName>
    <definedName name="QB_ROW_44010" localSheetId="6" hidden="1">'OCT14-LEDGER'!$B$71</definedName>
    <definedName name="QB_ROW_44010" localSheetId="7" hidden="1">'SEPT14-LEDGER'!$B$82</definedName>
    <definedName name="QB_ROW_44310" localSheetId="12" hidden="1">'APR14-LEDGER'!$B$70</definedName>
    <definedName name="QB_ROW_44310" localSheetId="8" hidden="1">'AUG14-LEDGER'!$B$49</definedName>
    <definedName name="QB_ROW_44310" localSheetId="4" hidden="1">'DEC14-LEDGER'!$B$65</definedName>
    <definedName name="QB_ROW_44310" localSheetId="2" hidden="1">'FEB15-LEDGER'!$B$43</definedName>
    <definedName name="QB_ROW_44310" localSheetId="3" hidden="1">'JAN15-LEDGER'!$B$79</definedName>
    <definedName name="QB_ROW_44310" localSheetId="9" hidden="1">'JULY14-LEDGER'!$B$41</definedName>
    <definedName name="QB_ROW_44310" localSheetId="10" hidden="1">'JUNE14-LEDGER'!$B$78</definedName>
    <definedName name="QB_ROW_44310" localSheetId="1" hidden="1">'MAR15-LEDGER'!$B$113</definedName>
    <definedName name="QB_ROW_44310" localSheetId="11" hidden="1">'MAY14-LEDGER'!$B$47</definedName>
    <definedName name="QB_ROW_44310" localSheetId="5" hidden="1">'NOV14-LEDGER'!$B$76</definedName>
    <definedName name="QB_ROW_44310" localSheetId="6" hidden="1">'OCT14-LEDGER'!$B$76</definedName>
    <definedName name="QB_ROW_44310" localSheetId="7" hidden="1">'SEPT14-LEDGER'!$B$94</definedName>
    <definedName name="QB_ROW_45010" localSheetId="4" hidden="1">'DEC14-LEDGER'!$B$197</definedName>
    <definedName name="QB_ROW_45010" localSheetId="2" hidden="1">'FEB15-LEDGER'!$B$149</definedName>
    <definedName name="QB_ROW_45010" localSheetId="3" hidden="1">'JAN15-LEDGER'!$B$199</definedName>
    <definedName name="QB_ROW_45010" localSheetId="1" hidden="1">'MAR15-LEDGER'!$B$290</definedName>
    <definedName name="QB_ROW_45310" localSheetId="4" hidden="1">'DEC14-LEDGER'!$B$198</definedName>
    <definedName name="QB_ROW_45310" localSheetId="2" hidden="1">'FEB15-LEDGER'!$B$150</definedName>
    <definedName name="QB_ROW_45310" localSheetId="3" hidden="1">'JAN15-LEDGER'!$B$200</definedName>
    <definedName name="QB_ROW_45310" localSheetId="1" hidden="1">'MAR15-LEDGER'!$B$291</definedName>
    <definedName name="QB_ROW_46010" localSheetId="4" hidden="1">'DEC14-LEDGER'!#REF!</definedName>
    <definedName name="QB_ROW_46010" localSheetId="2" hidden="1">'FEB15-LEDGER'!#REF!</definedName>
    <definedName name="QB_ROW_46010" localSheetId="3" hidden="1">'JAN15-LEDGER'!#REF!</definedName>
    <definedName name="QB_ROW_46010" localSheetId="1" hidden="1">'MAR15-LEDGER'!#REF!</definedName>
    <definedName name="QB_ROW_46310" localSheetId="4" hidden="1">'DEC14-LEDGER'!#REF!</definedName>
    <definedName name="QB_ROW_46310" localSheetId="2" hidden="1">'FEB15-LEDGER'!#REF!</definedName>
    <definedName name="QB_ROW_46310" localSheetId="3" hidden="1">'JAN15-LEDGER'!#REF!</definedName>
    <definedName name="QB_ROW_46310" localSheetId="1" hidden="1">'MAR15-LEDGER'!#REF!</definedName>
    <definedName name="QB_ROW_47010" localSheetId="4" hidden="1">'DEC14-LEDGER'!$B$49</definedName>
    <definedName name="QB_ROW_47010" localSheetId="2" hidden="1">'FEB15-LEDGER'!$B$36</definedName>
    <definedName name="QB_ROW_47010" localSheetId="3" hidden="1">'JAN15-LEDGER'!$B$74</definedName>
    <definedName name="QB_ROW_47010" localSheetId="1" hidden="1">'MAR15-LEDGER'!$B$93</definedName>
    <definedName name="QB_ROW_47310" localSheetId="4" hidden="1">'DEC14-LEDGER'!$B$50</definedName>
    <definedName name="QB_ROW_47310" localSheetId="2" hidden="1">'FEB15-LEDGER'!$B$37</definedName>
    <definedName name="QB_ROW_47310" localSheetId="3" hidden="1">'JAN15-LEDGER'!$B$75</definedName>
    <definedName name="QB_ROW_47310" localSheetId="1" hidden="1">'MAR15-LEDGER'!$B$94</definedName>
    <definedName name="QB_ROW_48010" localSheetId="4" hidden="1">'DEC14-LEDGER'!$B$47</definedName>
    <definedName name="QB_ROW_48010" localSheetId="2" hidden="1">'FEB15-LEDGER'!$B$34</definedName>
    <definedName name="QB_ROW_48010" localSheetId="3" hidden="1">'JAN15-LEDGER'!$B$72</definedName>
    <definedName name="QB_ROW_48010" localSheetId="1" hidden="1">'MAR15-LEDGER'!$B$91</definedName>
    <definedName name="QB_ROW_48310" localSheetId="4" hidden="1">'DEC14-LEDGER'!$B$48</definedName>
    <definedName name="QB_ROW_48310" localSheetId="2" hidden="1">'FEB15-LEDGER'!$B$35</definedName>
    <definedName name="QB_ROW_48310" localSheetId="3" hidden="1">'JAN15-LEDGER'!$B$73</definedName>
    <definedName name="QB_ROW_48310" localSheetId="1" hidden="1">'MAR15-LEDGER'!$B$92</definedName>
    <definedName name="QB_ROW_5010" localSheetId="4" hidden="1">'DEC14-LEDGER'!$B$140</definedName>
    <definedName name="QB_ROW_5010" localSheetId="2" hidden="1">'FEB15-LEDGER'!$B$104</definedName>
    <definedName name="QB_ROW_5010" localSheetId="3" hidden="1">'JAN15-LEDGER'!$B$140</definedName>
    <definedName name="QB_ROW_5010" localSheetId="1" hidden="1">'MAR15-LEDGER'!$B$191</definedName>
    <definedName name="QB_ROW_5310" localSheetId="4" hidden="1">'DEC14-LEDGER'!$B$141</definedName>
    <definedName name="QB_ROW_5310" localSheetId="2" hidden="1">'FEB15-LEDGER'!$B$105</definedName>
    <definedName name="QB_ROW_5310" localSheetId="3" hidden="1">'JAN15-LEDGER'!$B$141</definedName>
    <definedName name="QB_ROW_5310" localSheetId="1" hidden="1">'MAR15-LEDGER'!$B$192</definedName>
    <definedName name="QB_ROW_60010" localSheetId="12" hidden="1">'APR14-LEDGER'!$B$75</definedName>
    <definedName name="QB_ROW_60010" localSheetId="8" hidden="1">'AUG14-LEDGER'!$B$54</definedName>
    <definedName name="QB_ROW_60010" localSheetId="4" hidden="1">'DEC14-LEDGER'!$B$80</definedName>
    <definedName name="QB_ROW_60010" localSheetId="2" hidden="1">'FEB15-LEDGER'!$B$58</definedName>
    <definedName name="QB_ROW_60010" localSheetId="3" hidden="1">'JAN15-LEDGER'!$B$94</definedName>
    <definedName name="QB_ROW_60010" localSheetId="9" hidden="1">'JULY14-LEDGER'!$B$46</definedName>
    <definedName name="QB_ROW_60010" localSheetId="10" hidden="1">'JUNE14-LEDGER'!$B$83</definedName>
    <definedName name="QB_ROW_60010" localSheetId="1" hidden="1">'MAR15-LEDGER'!$B$128</definedName>
    <definedName name="QB_ROW_60010" localSheetId="11" hidden="1">'MAY14-LEDGER'!$B$52</definedName>
    <definedName name="QB_ROW_60010" localSheetId="5" hidden="1">'NOV14-LEDGER'!$B$81</definedName>
    <definedName name="QB_ROW_60010" localSheetId="6" hidden="1">'OCT14-LEDGER'!$B$81</definedName>
    <definedName name="QB_ROW_60010" localSheetId="7" hidden="1">'SEPT14-LEDGER'!$B$99</definedName>
    <definedName name="QB_ROW_6010" localSheetId="12" hidden="1">'APR14-LEDGER'!$B$102</definedName>
    <definedName name="QB_ROW_6010" localSheetId="8" hidden="1">'AUG14-LEDGER'!$B$80</definedName>
    <definedName name="QB_ROW_6010" localSheetId="4" hidden="1">'DEC14-LEDGER'!$B$125</definedName>
    <definedName name="QB_ROW_6010" localSheetId="2" hidden="1">'FEB15-LEDGER'!$B$102</definedName>
    <definedName name="QB_ROW_6010" localSheetId="3" hidden="1">'JAN15-LEDGER'!$B$138</definedName>
    <definedName name="QB_ROW_6010" localSheetId="9" hidden="1">'JULY14-LEDGER'!$B$72</definedName>
    <definedName name="QB_ROW_6010" localSheetId="10" hidden="1">'JUNE14-LEDGER'!$B$111</definedName>
    <definedName name="QB_ROW_6010" localSheetId="1" hidden="1">'MAR15-LEDGER'!$B$173</definedName>
    <definedName name="QB_ROW_6010" localSheetId="11" hidden="1">'MAY14-LEDGER'!$B$78</definedName>
    <definedName name="QB_ROW_6010" localSheetId="5" hidden="1">'NOV14-LEDGER'!$B$109</definedName>
    <definedName name="QB_ROW_6010" localSheetId="6" hidden="1">'OCT14-LEDGER'!$B$107</definedName>
    <definedName name="QB_ROW_6010" localSheetId="7" hidden="1">'SEPT14-LEDGER'!$B$125</definedName>
    <definedName name="QB_ROW_60310" localSheetId="12" hidden="1">'APR14-LEDGER'!$B$76</definedName>
    <definedName name="QB_ROW_60310" localSheetId="8" hidden="1">'AUG14-LEDGER'!$B$55</definedName>
    <definedName name="QB_ROW_60310" localSheetId="4" hidden="1">'DEC14-LEDGER'!$B$81</definedName>
    <definedName name="QB_ROW_60310" localSheetId="2" hidden="1">'FEB15-LEDGER'!$B$59</definedName>
    <definedName name="QB_ROW_60310" localSheetId="3" hidden="1">'JAN15-LEDGER'!$B$95</definedName>
    <definedName name="QB_ROW_60310" localSheetId="9" hidden="1">'JULY14-LEDGER'!$B$47</definedName>
    <definedName name="QB_ROW_60310" localSheetId="10" hidden="1">'JUNE14-LEDGER'!$B$84</definedName>
    <definedName name="QB_ROW_60310" localSheetId="1" hidden="1">'MAR15-LEDGER'!$B$129</definedName>
    <definedName name="QB_ROW_60310" localSheetId="11" hidden="1">'MAY14-LEDGER'!$B$53</definedName>
    <definedName name="QB_ROW_60310" localSheetId="5" hidden="1">'NOV14-LEDGER'!$B$82</definedName>
    <definedName name="QB_ROW_60310" localSheetId="6" hidden="1">'OCT14-LEDGER'!$B$82</definedName>
    <definedName name="QB_ROW_60310" localSheetId="7" hidden="1">'SEPT14-LEDGER'!$B$100</definedName>
    <definedName name="QB_ROW_62010" localSheetId="4" hidden="1">'DEC14-LEDGER'!$B$101</definedName>
    <definedName name="QB_ROW_62010" localSheetId="2" hidden="1">'FEB15-LEDGER'!$B$78</definedName>
    <definedName name="QB_ROW_62010" localSheetId="3" hidden="1">'JAN15-LEDGER'!$B$114</definedName>
    <definedName name="QB_ROW_62010" localSheetId="1" hidden="1">'MAR15-LEDGER'!$B$149</definedName>
    <definedName name="QB_ROW_62310" localSheetId="4" hidden="1">'DEC14-LEDGER'!$B$102</definedName>
    <definedName name="QB_ROW_62310" localSheetId="2" hidden="1">'FEB15-LEDGER'!$B$79</definedName>
    <definedName name="QB_ROW_62310" localSheetId="3" hidden="1">'JAN15-LEDGER'!$B$115</definedName>
    <definedName name="QB_ROW_62310" localSheetId="1" hidden="1">'MAR15-LEDGER'!$B$150</definedName>
    <definedName name="QB_ROW_6310" localSheetId="12" hidden="1">'APR14-LEDGER'!$B$119</definedName>
    <definedName name="QB_ROW_6310" localSheetId="8" hidden="1">'AUG14-LEDGER'!$B$86</definedName>
    <definedName name="QB_ROW_6310" localSheetId="4" hidden="1">'DEC14-LEDGER'!$B$139</definedName>
    <definedName name="QB_ROW_6310" localSheetId="2" hidden="1">'FEB15-LEDGER'!$B$103</definedName>
    <definedName name="QB_ROW_6310" localSheetId="3" hidden="1">'JAN15-LEDGER'!$B$139</definedName>
    <definedName name="QB_ROW_6310" localSheetId="9" hidden="1">'JULY14-LEDGER'!$B$74</definedName>
    <definedName name="QB_ROW_6310" localSheetId="10" hidden="1">'JUNE14-LEDGER'!$B$113</definedName>
    <definedName name="QB_ROW_6310" localSheetId="1" hidden="1">'MAR15-LEDGER'!$B$190</definedName>
    <definedName name="QB_ROW_6310" localSheetId="11" hidden="1">'MAY14-LEDGER'!$B$80</definedName>
    <definedName name="QB_ROW_6310" localSheetId="5" hidden="1">'NOV14-LEDGER'!$B$111</definedName>
    <definedName name="QB_ROW_6310" localSheetId="6" hidden="1">'OCT14-LEDGER'!$B$108</definedName>
    <definedName name="QB_ROW_6310" localSheetId="7" hidden="1">'SEPT14-LEDGER'!$B$128</definedName>
    <definedName name="QB_ROW_64010" localSheetId="12" hidden="1">'APR14-LEDGER'!$B$100</definedName>
    <definedName name="QB_ROW_64010" localSheetId="8" hidden="1">'AUG14-LEDGER'!$B$78</definedName>
    <definedName name="QB_ROW_64010" localSheetId="4" hidden="1">'DEC14-LEDGER'!$B$119</definedName>
    <definedName name="QB_ROW_64010" localSheetId="2" hidden="1">'FEB15-LEDGER'!$B$96</definedName>
    <definedName name="QB_ROW_64010" localSheetId="3" hidden="1">'JAN15-LEDGER'!$B$132</definedName>
    <definedName name="QB_ROW_64010" localSheetId="9" hidden="1">'JULY14-LEDGER'!$B$70</definedName>
    <definedName name="QB_ROW_64010" localSheetId="10" hidden="1">'JUNE14-LEDGER'!$B$109</definedName>
    <definedName name="QB_ROW_64010" localSheetId="1" hidden="1">'MAR15-LEDGER'!$B$167</definedName>
    <definedName name="QB_ROW_64010" localSheetId="11" hidden="1">'MAY14-LEDGER'!$B$76</definedName>
    <definedName name="QB_ROW_64010" localSheetId="5" hidden="1">'NOV14-LEDGER'!$B$107</definedName>
    <definedName name="QB_ROW_64010" localSheetId="6" hidden="1">'OCT14-LEDGER'!$B$105</definedName>
    <definedName name="QB_ROW_64010" localSheetId="7" hidden="1">'SEPT14-LEDGER'!$B$123</definedName>
    <definedName name="QB_ROW_64310" localSheetId="12" hidden="1">'APR14-LEDGER'!$B$101</definedName>
    <definedName name="QB_ROW_64310" localSheetId="8" hidden="1">'AUG14-LEDGER'!$B$79</definedName>
    <definedName name="QB_ROW_64310" localSheetId="4" hidden="1">'DEC14-LEDGER'!$B$120</definedName>
    <definedName name="QB_ROW_64310" localSheetId="2" hidden="1">'FEB15-LEDGER'!$B$97</definedName>
    <definedName name="QB_ROW_64310" localSheetId="3" hidden="1">'JAN15-LEDGER'!$B$133</definedName>
    <definedName name="QB_ROW_64310" localSheetId="9" hidden="1">'JULY14-LEDGER'!$B$71</definedName>
    <definedName name="QB_ROW_64310" localSheetId="10" hidden="1">'JUNE14-LEDGER'!$B$110</definedName>
    <definedName name="QB_ROW_64310" localSheetId="1" hidden="1">'MAR15-LEDGER'!$B$168</definedName>
    <definedName name="QB_ROW_64310" localSheetId="11" hidden="1">'MAY14-LEDGER'!$B$77</definedName>
    <definedName name="QB_ROW_64310" localSheetId="5" hidden="1">'NOV14-LEDGER'!$B$108</definedName>
    <definedName name="QB_ROW_64310" localSheetId="6" hidden="1">'OCT14-LEDGER'!$B$106</definedName>
    <definedName name="QB_ROW_64310" localSheetId="7" hidden="1">'SEPT14-LEDGER'!$B$124</definedName>
    <definedName name="QB_ROW_65020" localSheetId="4" hidden="1">'DEC14-LEDGER'!$C$258</definedName>
    <definedName name="QB_ROW_65020" localSheetId="2" hidden="1">'FEB15-LEDGER'!$C$206</definedName>
    <definedName name="QB_ROW_65020" localSheetId="3" hidden="1">'JAN15-LEDGER'!$C$268</definedName>
    <definedName name="QB_ROW_65020" localSheetId="1" hidden="1">'MAR15-LEDGER'!$C$345</definedName>
    <definedName name="QB_ROW_65320" localSheetId="4" hidden="1">'DEC14-LEDGER'!$C$259</definedName>
    <definedName name="QB_ROW_65320" localSheetId="2" hidden="1">'FEB15-LEDGER'!$C$207</definedName>
    <definedName name="QB_ROW_65320" localSheetId="3" hidden="1">'JAN15-LEDGER'!$C$269</definedName>
    <definedName name="QB_ROW_65320" localSheetId="1" hidden="1">'MAR15-LEDGER'!$C$346</definedName>
    <definedName name="QB_ROW_66010" localSheetId="4" hidden="1">'DEC14-LEDGER'!$B$269</definedName>
    <definedName name="QB_ROW_66010" localSheetId="2" hidden="1">'FEB15-LEDGER'!$B$218</definedName>
    <definedName name="QB_ROW_66010" localSheetId="3" hidden="1">'JAN15-LEDGER'!$B$279</definedName>
    <definedName name="QB_ROW_66010" localSheetId="1" hidden="1">'MAR15-LEDGER'!$B$356</definedName>
    <definedName name="QB_ROW_66010" localSheetId="5" hidden="1">'NOV14-LEDGER'!$B$169</definedName>
    <definedName name="QB_ROW_66010" localSheetId="6" hidden="1">'OCT14-LEDGER'!$B$147</definedName>
    <definedName name="QB_ROW_66010" localSheetId="7" hidden="1">'SEPT14-LEDGER'!$B$173</definedName>
    <definedName name="QB_ROW_66020" localSheetId="4" hidden="1">'DEC14-LEDGER'!$C$276</definedName>
    <definedName name="QB_ROW_66020" localSheetId="2" hidden="1">'FEB15-LEDGER'!$C$225</definedName>
    <definedName name="QB_ROW_66020" localSheetId="3" hidden="1">'JAN15-LEDGER'!$C$286</definedName>
    <definedName name="QB_ROW_66020" localSheetId="1" hidden="1">'MAR15-LEDGER'!$C$363</definedName>
    <definedName name="QB_ROW_66310" localSheetId="4" hidden="1">'DEC14-LEDGER'!$B$278</definedName>
    <definedName name="QB_ROW_66310" localSheetId="2" hidden="1">'FEB15-LEDGER'!$B$227</definedName>
    <definedName name="QB_ROW_66310" localSheetId="3" hidden="1">'JAN15-LEDGER'!$B$288</definedName>
    <definedName name="QB_ROW_66310" localSheetId="1" hidden="1">'MAR15-LEDGER'!$B$365</definedName>
    <definedName name="QB_ROW_66310" localSheetId="5" hidden="1">'NOV14-LEDGER'!$B$172</definedName>
    <definedName name="QB_ROW_66310" localSheetId="6" hidden="1">'OCT14-LEDGER'!$B$150</definedName>
    <definedName name="QB_ROW_66310" localSheetId="7" hidden="1">'SEPT14-LEDGER'!$B$177</definedName>
    <definedName name="QB_ROW_66320" localSheetId="4" hidden="1">'DEC14-LEDGER'!$C$277</definedName>
    <definedName name="QB_ROW_66320" localSheetId="2" hidden="1">'FEB15-LEDGER'!$C$226</definedName>
    <definedName name="QB_ROW_66320" localSheetId="3" hidden="1">'JAN15-LEDGER'!$C$287</definedName>
    <definedName name="QB_ROW_66320" localSheetId="1" hidden="1">'MAR15-LEDGER'!$C$364</definedName>
    <definedName name="QB_ROW_67020" localSheetId="4" hidden="1">'DEC14-LEDGER'!$C$270</definedName>
    <definedName name="QB_ROW_67020" localSheetId="2" hidden="1">'FEB15-LEDGER'!$C$219</definedName>
    <definedName name="QB_ROW_67020" localSheetId="3" hidden="1">'JAN15-LEDGER'!$C$280</definedName>
    <definedName name="QB_ROW_67020" localSheetId="1" hidden="1">'MAR15-LEDGER'!$C$357</definedName>
    <definedName name="QB_ROW_67320" localSheetId="4" hidden="1">'DEC14-LEDGER'!$C$271</definedName>
    <definedName name="QB_ROW_67320" localSheetId="2" hidden="1">'FEB15-LEDGER'!$C$220</definedName>
    <definedName name="QB_ROW_67320" localSheetId="3" hidden="1">'JAN15-LEDGER'!$C$281</definedName>
    <definedName name="QB_ROW_67320" localSheetId="1" hidden="1">'MAR15-LEDGER'!$C$358</definedName>
    <definedName name="QB_ROW_68020" localSheetId="4" hidden="1">'DEC14-LEDGER'!$C$272</definedName>
    <definedName name="QB_ROW_68020" localSheetId="2" hidden="1">'FEB15-LEDGER'!$C$221</definedName>
    <definedName name="QB_ROW_68020" localSheetId="3" hidden="1">'JAN15-LEDGER'!$C$282</definedName>
    <definedName name="QB_ROW_68020" localSheetId="1" hidden="1">'MAR15-LEDGER'!$C$359</definedName>
    <definedName name="QB_ROW_68020" localSheetId="5" hidden="1">'NOV14-LEDGER'!$C$170</definedName>
    <definedName name="QB_ROW_68020" localSheetId="6" hidden="1">'OCT14-LEDGER'!$C$148</definedName>
    <definedName name="QB_ROW_68020" localSheetId="7" hidden="1">'SEPT14-LEDGER'!$C$174</definedName>
    <definedName name="QB_ROW_68320" localSheetId="4" hidden="1">'DEC14-LEDGER'!$C$273</definedName>
    <definedName name="QB_ROW_68320" localSheetId="2" hidden="1">'FEB15-LEDGER'!$C$222</definedName>
    <definedName name="QB_ROW_68320" localSheetId="3" hidden="1">'JAN15-LEDGER'!$C$283</definedName>
    <definedName name="QB_ROW_68320" localSheetId="1" hidden="1">'MAR15-LEDGER'!$C$360</definedName>
    <definedName name="QB_ROW_68320" localSheetId="5" hidden="1">'NOV14-LEDGER'!$C$171</definedName>
    <definedName name="QB_ROW_68320" localSheetId="6" hidden="1">'OCT14-LEDGER'!$C$149</definedName>
    <definedName name="QB_ROW_68320" localSheetId="7" hidden="1">'SEPT14-LEDGER'!$C$176</definedName>
    <definedName name="QB_ROW_69010" localSheetId="4" hidden="1">'DEC14-LEDGER'!$B$337</definedName>
    <definedName name="QB_ROW_69010" localSheetId="2" hidden="1">'FEB15-LEDGER'!$B$274</definedName>
    <definedName name="QB_ROW_69010" localSheetId="3" hidden="1">'JAN15-LEDGER'!$B$361</definedName>
    <definedName name="QB_ROW_69010" localSheetId="1" hidden="1">'MAR15-LEDGER'!$B$468</definedName>
    <definedName name="QB_ROW_69310" localSheetId="4" hidden="1">'DEC14-LEDGER'!$B$338</definedName>
    <definedName name="QB_ROW_69310" localSheetId="2" hidden="1">'FEB15-LEDGER'!$B$275</definedName>
    <definedName name="QB_ROW_69310" localSheetId="3" hidden="1">'JAN15-LEDGER'!$B$362</definedName>
    <definedName name="QB_ROW_69310" localSheetId="1" hidden="1">'MAR15-LEDGER'!$B$469</definedName>
    <definedName name="QB_ROW_70010" localSheetId="12" hidden="1">'APR14-LEDGER'!$B$77</definedName>
    <definedName name="QB_ROW_70010" localSheetId="8" hidden="1">'AUG14-LEDGER'!$B$56</definedName>
    <definedName name="QB_ROW_70010" localSheetId="4" hidden="1">'DEC14-LEDGER'!$B$84</definedName>
    <definedName name="QB_ROW_70010" localSheetId="2" hidden="1">'FEB15-LEDGER'!$B$62</definedName>
    <definedName name="QB_ROW_70010" localSheetId="3" hidden="1">'JAN15-LEDGER'!$B$98</definedName>
    <definedName name="QB_ROW_70010" localSheetId="9" hidden="1">'JULY14-LEDGER'!$B$48</definedName>
    <definedName name="QB_ROW_70010" localSheetId="10" hidden="1">'JUNE14-LEDGER'!$B$85</definedName>
    <definedName name="QB_ROW_70010" localSheetId="1" hidden="1">'MAR15-LEDGER'!$B$132</definedName>
    <definedName name="QB_ROW_70010" localSheetId="11" hidden="1">'MAY14-LEDGER'!$B$54</definedName>
    <definedName name="QB_ROW_70010" localSheetId="5" hidden="1">'NOV14-LEDGER'!$B$83</definedName>
    <definedName name="QB_ROW_70010" localSheetId="6" hidden="1">'OCT14-LEDGER'!$B$83</definedName>
    <definedName name="QB_ROW_70010" localSheetId="7" hidden="1">'SEPT14-LEDGER'!$B$101</definedName>
    <definedName name="QB_ROW_7010" localSheetId="4" hidden="1">'DEC14-LEDGER'!$B$181</definedName>
    <definedName name="QB_ROW_7010" localSheetId="2" hidden="1">'FEB15-LEDGER'!$B$133</definedName>
    <definedName name="QB_ROW_7010" localSheetId="3" hidden="1">'JAN15-LEDGER'!$B$169</definedName>
    <definedName name="QB_ROW_7010" localSheetId="1" hidden="1">'MAR15-LEDGER'!$B$232</definedName>
    <definedName name="QB_ROW_70310" localSheetId="12" hidden="1">'APR14-LEDGER'!$B$78</definedName>
    <definedName name="QB_ROW_70310" localSheetId="8" hidden="1">'AUG14-LEDGER'!$B$57</definedName>
    <definedName name="QB_ROW_70310" localSheetId="4" hidden="1">'DEC14-LEDGER'!$B$85</definedName>
    <definedName name="QB_ROW_70310" localSheetId="2" hidden="1">'FEB15-LEDGER'!$B$63</definedName>
    <definedName name="QB_ROW_70310" localSheetId="3" hidden="1">'JAN15-LEDGER'!$B$99</definedName>
    <definedName name="QB_ROW_70310" localSheetId="9" hidden="1">'JULY14-LEDGER'!$B$49</definedName>
    <definedName name="QB_ROW_70310" localSheetId="10" hidden="1">'JUNE14-LEDGER'!$B$86</definedName>
    <definedName name="QB_ROW_70310" localSheetId="1" hidden="1">'MAR15-LEDGER'!$B$133</definedName>
    <definedName name="QB_ROW_70310" localSheetId="11" hidden="1">'MAY14-LEDGER'!$B$55</definedName>
    <definedName name="QB_ROW_70310" localSheetId="5" hidden="1">'NOV14-LEDGER'!$B$84</definedName>
    <definedName name="QB_ROW_70310" localSheetId="6" hidden="1">'OCT14-LEDGER'!$B$84</definedName>
    <definedName name="QB_ROW_70310" localSheetId="7" hidden="1">'SEPT14-LEDGER'!$B$102</definedName>
    <definedName name="QB_ROW_72020" localSheetId="4" hidden="1">'DEC14-LEDGER'!$C$146</definedName>
    <definedName name="QB_ROW_72020" localSheetId="2" hidden="1">'FEB15-LEDGER'!$C$109</definedName>
    <definedName name="QB_ROW_72020" localSheetId="3" hidden="1">'JAN15-LEDGER'!$C$145</definedName>
    <definedName name="QB_ROW_72020" localSheetId="1" hidden="1">'MAR15-LEDGER'!$C$196</definedName>
    <definedName name="QB_ROW_72320" localSheetId="4" hidden="1">'DEC14-LEDGER'!$C$147</definedName>
    <definedName name="QB_ROW_72320" localSheetId="2" hidden="1">'FEB15-LEDGER'!$C$110</definedName>
    <definedName name="QB_ROW_72320" localSheetId="3" hidden="1">'JAN15-LEDGER'!$C$146</definedName>
    <definedName name="QB_ROW_72320" localSheetId="1" hidden="1">'MAR15-LEDGER'!$C$197</definedName>
    <definedName name="QB_ROW_7310" localSheetId="4" hidden="1">'DEC14-LEDGER'!$B$182</definedName>
    <definedName name="QB_ROW_7310" localSheetId="2" hidden="1">'FEB15-LEDGER'!$B$134</definedName>
    <definedName name="QB_ROW_7310" localSheetId="3" hidden="1">'JAN15-LEDGER'!$B$170</definedName>
    <definedName name="QB_ROW_7310" localSheetId="1" hidden="1">'MAR15-LEDGER'!$B$233</definedName>
    <definedName name="QB_ROW_74020" localSheetId="4" hidden="1">'DEC14-LEDGER'!$C$260</definedName>
    <definedName name="QB_ROW_74020" localSheetId="2" hidden="1">'FEB15-LEDGER'!$C$208</definedName>
    <definedName name="QB_ROW_74020" localSheetId="3" hidden="1">'JAN15-LEDGER'!$C$270</definedName>
    <definedName name="QB_ROW_74020" localSheetId="1" hidden="1">'MAR15-LEDGER'!$C$347</definedName>
    <definedName name="QB_ROW_74320" localSheetId="4" hidden="1">'DEC14-LEDGER'!$C$261</definedName>
    <definedName name="QB_ROW_74320" localSheetId="2" hidden="1">'FEB15-LEDGER'!$C$210</definedName>
    <definedName name="QB_ROW_74320" localSheetId="3" hidden="1">'JAN15-LEDGER'!$C$271</definedName>
    <definedName name="QB_ROW_74320" localSheetId="1" hidden="1">'MAR15-LEDGER'!$C$348</definedName>
    <definedName name="QB_ROW_75020" localSheetId="8" hidden="1">'AUG14-LEDGER'!$C$129</definedName>
    <definedName name="QB_ROW_75020" localSheetId="4" hidden="1">'DEC14-LEDGER'!$C$262</definedName>
    <definedName name="QB_ROW_75020" localSheetId="2" hidden="1">'FEB15-LEDGER'!$C$211</definedName>
    <definedName name="QB_ROW_75020" localSheetId="3" hidden="1">'JAN15-LEDGER'!$C$272</definedName>
    <definedName name="QB_ROW_75020" localSheetId="9" hidden="1">'JULY14-LEDGER'!$C$113</definedName>
    <definedName name="QB_ROW_75020" localSheetId="1" hidden="1">'MAR15-LEDGER'!$C$349</definedName>
    <definedName name="QB_ROW_75020" localSheetId="5" hidden="1">'NOV14-LEDGER'!$C$166</definedName>
    <definedName name="QB_ROW_75020" localSheetId="6" hidden="1">'OCT14-LEDGER'!$C$144</definedName>
    <definedName name="QB_ROW_75020" localSheetId="7" hidden="1">'SEPT14-LEDGER'!$C$170</definedName>
    <definedName name="QB_ROW_75320" localSheetId="8" hidden="1">'AUG14-LEDGER'!$C$130</definedName>
    <definedName name="QB_ROW_75320" localSheetId="4" hidden="1">'DEC14-LEDGER'!$C$263</definedName>
    <definedName name="QB_ROW_75320" localSheetId="2" hidden="1">'FEB15-LEDGER'!$C$212</definedName>
    <definedName name="QB_ROW_75320" localSheetId="3" hidden="1">'JAN15-LEDGER'!$C$273</definedName>
    <definedName name="QB_ROW_75320" localSheetId="9" hidden="1">'JULY14-LEDGER'!$C$115</definedName>
    <definedName name="QB_ROW_75320" localSheetId="1" hidden="1">'MAR15-LEDGER'!$C$350</definedName>
    <definedName name="QB_ROW_75320" localSheetId="5" hidden="1">'NOV14-LEDGER'!$C$167</definedName>
    <definedName name="QB_ROW_75320" localSheetId="6" hidden="1">'OCT14-LEDGER'!$C$145</definedName>
    <definedName name="QB_ROW_75320" localSheetId="7" hidden="1">'SEPT14-LEDGER'!$C$171</definedName>
    <definedName name="QB_ROW_76020" localSheetId="4" hidden="1">'DEC14-LEDGER'!$C$172</definedName>
    <definedName name="QB_ROW_76020" localSheetId="2" hidden="1">'FEB15-LEDGER'!$C$124</definedName>
    <definedName name="QB_ROW_76020" localSheetId="3" hidden="1">'JAN15-LEDGER'!$C$160</definedName>
    <definedName name="QB_ROW_76020" localSheetId="1" hidden="1">'MAR15-LEDGER'!$C$223</definedName>
    <definedName name="QB_ROW_76320" localSheetId="4" hidden="1">'DEC14-LEDGER'!$C$173</definedName>
    <definedName name="QB_ROW_76320" localSheetId="2" hidden="1">'FEB15-LEDGER'!$C$125</definedName>
    <definedName name="QB_ROW_76320" localSheetId="3" hidden="1">'JAN15-LEDGER'!$C$161</definedName>
    <definedName name="QB_ROW_76320" localSheetId="1" hidden="1">'MAR15-LEDGER'!$C$224</definedName>
    <definedName name="QB_ROW_77020" localSheetId="4" hidden="1">'DEC14-LEDGER'!$C$174</definedName>
    <definedName name="QB_ROW_77020" localSheetId="2" hidden="1">'FEB15-LEDGER'!$C$126</definedName>
    <definedName name="QB_ROW_77020" localSheetId="3" hidden="1">'JAN15-LEDGER'!$C$162</definedName>
    <definedName name="QB_ROW_77020" localSheetId="1" hidden="1">'MAR15-LEDGER'!$C$225</definedName>
    <definedName name="QB_ROW_77320" localSheetId="4" hidden="1">'DEC14-LEDGER'!$C$175</definedName>
    <definedName name="QB_ROW_77320" localSheetId="2" hidden="1">'FEB15-LEDGER'!$C$127</definedName>
    <definedName name="QB_ROW_77320" localSheetId="3" hidden="1">'JAN15-LEDGER'!$C$163</definedName>
    <definedName name="QB_ROW_77320" localSheetId="1" hidden="1">'MAR15-LEDGER'!$C$226</definedName>
    <definedName name="QB_ROW_78010" localSheetId="12" hidden="1">'APR14-LEDGER'!$B$137</definedName>
    <definedName name="QB_ROW_78010" localSheetId="8" hidden="1">'AUG14-LEDGER'!$B$95</definedName>
    <definedName name="QB_ROW_78010" localSheetId="4" hidden="1">'DEC14-LEDGER'!$B$165</definedName>
    <definedName name="QB_ROW_78010" localSheetId="2" hidden="1">'FEB15-LEDGER'!$B$117</definedName>
    <definedName name="QB_ROW_78010" localSheetId="3" hidden="1">'JAN15-LEDGER'!$B$152</definedName>
    <definedName name="QB_ROW_78010" localSheetId="9" hidden="1">'JULY14-LEDGER'!$B$78</definedName>
    <definedName name="QB_ROW_78010" localSheetId="10" hidden="1">'JUNE14-LEDGER'!$B$119</definedName>
    <definedName name="QB_ROW_78010" localSheetId="1" hidden="1">'MAR15-LEDGER'!$B$214</definedName>
    <definedName name="QB_ROW_78010" localSheetId="11" hidden="1">'MAY14-LEDGER'!$B$84</definedName>
    <definedName name="QB_ROW_78010" localSheetId="5" hidden="1">'NOV14-LEDGER'!$B$120</definedName>
    <definedName name="QB_ROW_78010" localSheetId="6" hidden="1">'OCT14-LEDGER'!$B$114</definedName>
    <definedName name="QB_ROW_78010" localSheetId="7" hidden="1">'SEPT14-LEDGER'!$B$137</definedName>
    <definedName name="QB_ROW_78310" localSheetId="12" hidden="1">'APR14-LEDGER'!$B$139</definedName>
    <definedName name="QB_ROW_78310" localSheetId="8" hidden="1">'AUG14-LEDGER'!$B$96</definedName>
    <definedName name="QB_ROW_78310" localSheetId="4" hidden="1">'DEC14-LEDGER'!$B$166</definedName>
    <definedName name="QB_ROW_78310" localSheetId="2" hidden="1">'FEB15-LEDGER'!$B$118</definedName>
    <definedName name="QB_ROW_78310" localSheetId="3" hidden="1">'JAN15-LEDGER'!$B$154</definedName>
    <definedName name="QB_ROW_78310" localSheetId="9" hidden="1">'JULY14-LEDGER'!$B$80</definedName>
    <definedName name="QB_ROW_78310" localSheetId="10" hidden="1">'JUNE14-LEDGER'!$B$120</definedName>
    <definedName name="QB_ROW_78310" localSheetId="1" hidden="1">'MAR15-LEDGER'!$B$217</definedName>
    <definedName name="QB_ROW_78310" localSheetId="11" hidden="1">'MAY14-LEDGER'!$B$85</definedName>
    <definedName name="QB_ROW_78310" localSheetId="5" hidden="1">'NOV14-LEDGER'!$B$121</definedName>
    <definedName name="QB_ROW_78310" localSheetId="6" hidden="1">'OCT14-LEDGER'!$B$115</definedName>
    <definedName name="QB_ROW_78310" localSheetId="7" hidden="1">'SEPT14-LEDGER'!$B$139</definedName>
    <definedName name="QB_ROW_79010" localSheetId="12" hidden="1">'APR14-LEDGER'!$B$90</definedName>
    <definedName name="QB_ROW_79010" localSheetId="8" hidden="1">'AUG14-LEDGER'!$B$68</definedName>
    <definedName name="QB_ROW_79010" localSheetId="4" hidden="1">'DEC14-LEDGER'!$B$103</definedName>
    <definedName name="QB_ROW_79010" localSheetId="2" hidden="1">'FEB15-LEDGER'!$B$80</definedName>
    <definedName name="QB_ROW_79010" localSheetId="3" hidden="1">'JAN15-LEDGER'!$B$116</definedName>
    <definedName name="QB_ROW_79010" localSheetId="9" hidden="1">'JULY14-LEDGER'!$B$60</definedName>
    <definedName name="QB_ROW_79010" localSheetId="10" hidden="1">'JUNE14-LEDGER'!$B$99</definedName>
    <definedName name="QB_ROW_79010" localSheetId="1" hidden="1">'MAR15-LEDGER'!$B$151</definedName>
    <definedName name="QB_ROW_79010" localSheetId="11" hidden="1">'MAY14-LEDGER'!$B$66</definedName>
    <definedName name="QB_ROW_79010" localSheetId="5" hidden="1">'NOV14-LEDGER'!$B$96</definedName>
    <definedName name="QB_ROW_79010" localSheetId="6" hidden="1">'OCT14-LEDGER'!$B$95</definedName>
    <definedName name="QB_ROW_79010" localSheetId="7" hidden="1">'SEPT14-LEDGER'!$B$113</definedName>
    <definedName name="QB_ROW_79310" localSheetId="12" hidden="1">'APR14-LEDGER'!$B$91</definedName>
    <definedName name="QB_ROW_79310" localSheetId="8" hidden="1">'AUG14-LEDGER'!$B$69</definedName>
    <definedName name="QB_ROW_79310" localSheetId="4" hidden="1">'DEC14-LEDGER'!$B$104</definedName>
    <definedName name="QB_ROW_79310" localSheetId="2" hidden="1">'FEB15-LEDGER'!$B$81</definedName>
    <definedName name="QB_ROW_79310" localSheetId="3" hidden="1">'JAN15-LEDGER'!$B$117</definedName>
    <definedName name="QB_ROW_79310" localSheetId="9" hidden="1">'JULY14-LEDGER'!$B$61</definedName>
    <definedName name="QB_ROW_79310" localSheetId="10" hidden="1">'JUNE14-LEDGER'!$B$100</definedName>
    <definedName name="QB_ROW_79310" localSheetId="1" hidden="1">'MAR15-LEDGER'!$B$152</definedName>
    <definedName name="QB_ROW_79310" localSheetId="11" hidden="1">'MAY14-LEDGER'!$B$67</definedName>
    <definedName name="QB_ROW_79310" localSheetId="5" hidden="1">'NOV14-LEDGER'!$B$97</definedName>
    <definedName name="QB_ROW_79310" localSheetId="6" hidden="1">'OCT14-LEDGER'!$B$96</definedName>
    <definedName name="QB_ROW_79310" localSheetId="7" hidden="1">'SEPT14-LEDGER'!$B$114</definedName>
    <definedName name="QB_ROW_80010" localSheetId="4" hidden="1">'DEC14-LEDGER'!$B$183</definedName>
    <definedName name="QB_ROW_80010" localSheetId="2" hidden="1">'FEB15-LEDGER'!$B$135</definedName>
    <definedName name="QB_ROW_80010" localSheetId="3" hidden="1">'JAN15-LEDGER'!$B$171</definedName>
    <definedName name="QB_ROW_80010" localSheetId="1" hidden="1">'MAR15-LEDGER'!$B$234</definedName>
    <definedName name="QB_ROW_8010" localSheetId="12" hidden="1">'APR14-LEDGER'!$B$120</definedName>
    <definedName name="QB_ROW_8010" localSheetId="4" hidden="1">'DEC14-LEDGER'!$B$145</definedName>
    <definedName name="QB_ROW_8010" localSheetId="2" hidden="1">'FEB15-LEDGER'!$B$108</definedName>
    <definedName name="QB_ROW_8010" localSheetId="3" hidden="1">'JAN15-LEDGER'!$B$144</definedName>
    <definedName name="QB_ROW_8010" localSheetId="10" hidden="1">'JUNE14-LEDGER'!$B$114</definedName>
    <definedName name="QB_ROW_8010" localSheetId="1" hidden="1">'MAR15-LEDGER'!$B$195</definedName>
    <definedName name="QB_ROW_8010" localSheetId="5" hidden="1">'NOV14-LEDGER'!$B$115</definedName>
    <definedName name="QB_ROW_8020" localSheetId="4" hidden="1">'DEC14-LEDGER'!$C$148</definedName>
    <definedName name="QB_ROW_8020" localSheetId="2" hidden="1">'FEB15-LEDGER'!$C$111</definedName>
    <definedName name="QB_ROW_8020" localSheetId="3" hidden="1">'JAN15-LEDGER'!$C$147</definedName>
    <definedName name="QB_ROW_8020" localSheetId="1" hidden="1">'MAR15-LEDGER'!$C$198</definedName>
    <definedName name="QB_ROW_80310" localSheetId="4" hidden="1">'DEC14-LEDGER'!$B$184</definedName>
    <definedName name="QB_ROW_80310" localSheetId="2" hidden="1">'FEB15-LEDGER'!$B$136</definedName>
    <definedName name="QB_ROW_80310" localSheetId="3" hidden="1">'JAN15-LEDGER'!$B$172</definedName>
    <definedName name="QB_ROW_80310" localSheetId="1" hidden="1">'MAR15-LEDGER'!$B$235</definedName>
    <definedName name="QB_ROW_81010" localSheetId="4" hidden="1">'DEC14-LEDGER'!$B$339</definedName>
    <definedName name="QB_ROW_81010" localSheetId="2" hidden="1">'FEB15-LEDGER'!$B$276</definedName>
    <definedName name="QB_ROW_81010" localSheetId="3" hidden="1">'JAN15-LEDGER'!$B$363</definedName>
    <definedName name="QB_ROW_81010" localSheetId="1" hidden="1">'MAR15-LEDGER'!$B$470</definedName>
    <definedName name="QB_ROW_81020" localSheetId="4" hidden="1">'DEC14-LEDGER'!$C$352</definedName>
    <definedName name="QB_ROW_81020" localSheetId="2" hidden="1">'FEB15-LEDGER'!$C$289</definedName>
    <definedName name="QB_ROW_81020" localSheetId="3" hidden="1">'JAN15-LEDGER'!$C$376</definedName>
    <definedName name="QB_ROW_81020" localSheetId="1" hidden="1">'MAR15-LEDGER'!$C$483</definedName>
    <definedName name="QB_ROW_81310" localSheetId="4" hidden="1">'DEC14-LEDGER'!$B$354</definedName>
    <definedName name="QB_ROW_81310" localSheetId="2" hidden="1">'FEB15-LEDGER'!$B$291</definedName>
    <definedName name="QB_ROW_81310" localSheetId="3" hidden="1">'JAN15-LEDGER'!$B$378</definedName>
    <definedName name="QB_ROW_81310" localSheetId="1" hidden="1">'MAR15-LEDGER'!$B$485</definedName>
    <definedName name="QB_ROW_81320" localSheetId="4" hidden="1">'DEC14-LEDGER'!$C$353</definedName>
    <definedName name="QB_ROW_81320" localSheetId="2" hidden="1">'FEB15-LEDGER'!$C$290</definedName>
    <definedName name="QB_ROW_81320" localSheetId="3" hidden="1">'JAN15-LEDGER'!$C$377</definedName>
    <definedName name="QB_ROW_81320" localSheetId="1" hidden="1">'MAR15-LEDGER'!$C$484</definedName>
    <definedName name="QB_ROW_82010" localSheetId="12" hidden="1">'APR14-LEDGER'!$B$81</definedName>
    <definedName name="QB_ROW_82010" localSheetId="8" hidden="1">'AUG14-LEDGER'!$B$60</definedName>
    <definedName name="QB_ROW_82010" localSheetId="4" hidden="1">'DEC14-LEDGER'!$B$90</definedName>
    <definedName name="QB_ROW_82010" localSheetId="2" hidden="1">'FEB15-LEDGER'!$B$68</definedName>
    <definedName name="QB_ROW_82010" localSheetId="3" hidden="1">'JAN15-LEDGER'!$B$104</definedName>
    <definedName name="QB_ROW_82010" localSheetId="9" hidden="1">'JULY14-LEDGER'!$B$52</definedName>
    <definedName name="QB_ROW_82010" localSheetId="10" hidden="1">'JUNE14-LEDGER'!$B$89</definedName>
    <definedName name="QB_ROW_82010" localSheetId="1" hidden="1">'MAR15-LEDGER'!$B$138</definedName>
    <definedName name="QB_ROW_82010" localSheetId="11" hidden="1">'MAY14-LEDGER'!$B$58</definedName>
    <definedName name="QB_ROW_82010" localSheetId="5" hidden="1">'NOV14-LEDGER'!$B$87</definedName>
    <definedName name="QB_ROW_82010" localSheetId="6" hidden="1">'OCT14-LEDGER'!$B$87</definedName>
    <definedName name="QB_ROW_82010" localSheetId="7" hidden="1">'SEPT14-LEDGER'!$B$105</definedName>
    <definedName name="QB_ROW_82020" localSheetId="12" hidden="1">'APR14-LEDGER'!$C$84</definedName>
    <definedName name="QB_ROW_82020" localSheetId="8" hidden="1">'AUG14-LEDGER'!$C$63</definedName>
    <definedName name="QB_ROW_82020" localSheetId="4" hidden="1">'DEC14-LEDGER'!$C$93</definedName>
    <definedName name="QB_ROW_82020" localSheetId="2" hidden="1">'FEB15-LEDGER'!$C$71</definedName>
    <definedName name="QB_ROW_82020" localSheetId="3" hidden="1">'JAN15-LEDGER'!$C$107</definedName>
    <definedName name="QB_ROW_82020" localSheetId="9" hidden="1">'JULY14-LEDGER'!$C$55</definedName>
    <definedName name="QB_ROW_82020" localSheetId="10" hidden="1">'JUNE14-LEDGER'!$C$92</definedName>
    <definedName name="QB_ROW_82020" localSheetId="1" hidden="1">'MAR15-LEDGER'!$C$141</definedName>
    <definedName name="QB_ROW_82020" localSheetId="11" hidden="1">'MAY14-LEDGER'!$C$61</definedName>
    <definedName name="QB_ROW_82020" localSheetId="5" hidden="1">'NOV14-LEDGER'!$C$90</definedName>
    <definedName name="QB_ROW_82020" localSheetId="6" hidden="1">'OCT14-LEDGER'!$C$90</definedName>
    <definedName name="QB_ROW_82020" localSheetId="7" hidden="1">'SEPT14-LEDGER'!$C$108</definedName>
    <definedName name="QB_ROW_82310" localSheetId="12" hidden="1">'APR14-LEDGER'!$B$86</definedName>
    <definedName name="QB_ROW_82310" localSheetId="8" hidden="1">'AUG14-LEDGER'!$B$65</definedName>
    <definedName name="QB_ROW_82310" localSheetId="4" hidden="1">'DEC14-LEDGER'!$B$95</definedName>
    <definedName name="QB_ROW_82310" localSheetId="2" hidden="1">'FEB15-LEDGER'!$B$73</definedName>
    <definedName name="QB_ROW_82310" localSheetId="3" hidden="1">'JAN15-LEDGER'!$B$109</definedName>
    <definedName name="QB_ROW_82310" localSheetId="9" hidden="1">'JULY14-LEDGER'!$B$57</definedName>
    <definedName name="QB_ROW_82310" localSheetId="10" hidden="1">'JUNE14-LEDGER'!$B$94</definedName>
    <definedName name="QB_ROW_82310" localSheetId="1" hidden="1">'MAR15-LEDGER'!$B$143</definedName>
    <definedName name="QB_ROW_82310" localSheetId="11" hidden="1">'MAY14-LEDGER'!$B$63</definedName>
    <definedName name="QB_ROW_82310" localSheetId="5" hidden="1">'NOV14-LEDGER'!$B$92</definedName>
    <definedName name="QB_ROW_82310" localSheetId="6" hidden="1">'OCT14-LEDGER'!$B$92</definedName>
    <definedName name="QB_ROW_82310" localSheetId="7" hidden="1">'SEPT14-LEDGER'!$B$110</definedName>
    <definedName name="QB_ROW_82320" localSheetId="12" hidden="1">'APR14-LEDGER'!$C$85</definedName>
    <definedName name="QB_ROW_82320" localSheetId="8" hidden="1">'AUG14-LEDGER'!$C$64</definedName>
    <definedName name="QB_ROW_82320" localSheetId="4" hidden="1">'DEC14-LEDGER'!$C$94</definedName>
    <definedName name="QB_ROW_82320" localSheetId="2" hidden="1">'FEB15-LEDGER'!$C$72</definedName>
    <definedName name="QB_ROW_82320" localSheetId="3" hidden="1">'JAN15-LEDGER'!$C$108</definedName>
    <definedName name="QB_ROW_82320" localSheetId="9" hidden="1">'JULY14-LEDGER'!$C$56</definedName>
    <definedName name="QB_ROW_82320" localSheetId="10" hidden="1">'JUNE14-LEDGER'!$C$93</definedName>
    <definedName name="QB_ROW_82320" localSheetId="1" hidden="1">'MAR15-LEDGER'!$C$142</definedName>
    <definedName name="QB_ROW_82320" localSheetId="11" hidden="1">'MAY14-LEDGER'!$C$62</definedName>
    <definedName name="QB_ROW_82320" localSheetId="5" hidden="1">'NOV14-LEDGER'!$C$91</definedName>
    <definedName name="QB_ROW_82320" localSheetId="6" hidden="1">'OCT14-LEDGER'!$C$91</definedName>
    <definedName name="QB_ROW_82320" localSheetId="7" hidden="1">'SEPT14-LEDGER'!$C$109</definedName>
    <definedName name="QB_ROW_83020" localSheetId="4" hidden="1">'DEC14-LEDGER'!$C$340</definedName>
    <definedName name="QB_ROW_83020" localSheetId="2" hidden="1">'FEB15-LEDGER'!$C$277</definedName>
    <definedName name="QB_ROW_83020" localSheetId="3" hidden="1">'JAN15-LEDGER'!$C$364</definedName>
    <definedName name="QB_ROW_83020" localSheetId="1" hidden="1">'MAR15-LEDGER'!$C$471</definedName>
    <definedName name="QB_ROW_8310" localSheetId="12" hidden="1">'APR14-LEDGER'!$B$123</definedName>
    <definedName name="QB_ROW_8310" localSheetId="8" hidden="1">'AUG14-LEDGER'!$B$92</definedName>
    <definedName name="QB_ROW_8310" localSheetId="4" hidden="1">'DEC14-LEDGER'!$B$151</definedName>
    <definedName name="QB_ROW_8310" localSheetId="2" hidden="1">'FEB15-LEDGER'!$B$114</definedName>
    <definedName name="QB_ROW_8310" localSheetId="3" hidden="1">'JAN15-LEDGER'!$B$149</definedName>
    <definedName name="QB_ROW_8310" localSheetId="9" hidden="1">'JULY14-LEDGER'!$B$75</definedName>
    <definedName name="QB_ROW_8310" localSheetId="10" hidden="1">'JUNE14-LEDGER'!$B$116</definedName>
    <definedName name="QB_ROW_8310" localSheetId="1" hidden="1">'MAR15-LEDGER'!$B$201</definedName>
    <definedName name="QB_ROW_8310" localSheetId="11" hidden="1">'MAY14-LEDGER'!$B$81</definedName>
    <definedName name="QB_ROW_8310" localSheetId="5" hidden="1">'NOV14-LEDGER'!$B$117</definedName>
    <definedName name="QB_ROW_8310" localSheetId="6" hidden="1">'OCT14-LEDGER'!$B$111</definedName>
    <definedName name="QB_ROW_8310" localSheetId="7" hidden="1">'SEPT14-LEDGER'!$B$133</definedName>
    <definedName name="QB_ROW_8320" localSheetId="4" hidden="1">'DEC14-LEDGER'!$C$150</definedName>
    <definedName name="QB_ROW_8320" localSheetId="2" hidden="1">'FEB15-LEDGER'!$C$113</definedName>
    <definedName name="QB_ROW_8320" localSheetId="3" hidden="1">'JAN15-LEDGER'!$C$148</definedName>
    <definedName name="QB_ROW_8320" localSheetId="1" hidden="1">'MAR15-LEDGER'!$C$200</definedName>
    <definedName name="QB_ROW_83320" localSheetId="4" hidden="1">'DEC14-LEDGER'!$C$341</definedName>
    <definedName name="QB_ROW_83320" localSheetId="2" hidden="1">'FEB15-LEDGER'!$C$278</definedName>
    <definedName name="QB_ROW_83320" localSheetId="3" hidden="1">'JAN15-LEDGER'!$C$365</definedName>
    <definedName name="QB_ROW_83320" localSheetId="1" hidden="1">'MAR15-LEDGER'!$C$472</definedName>
    <definedName name="QB_ROW_84020" localSheetId="4" hidden="1">'DEC14-LEDGER'!$C$342</definedName>
    <definedName name="QB_ROW_84020" localSheetId="2" hidden="1">'FEB15-LEDGER'!$C$279</definedName>
    <definedName name="QB_ROW_84020" localSheetId="3" hidden="1">'JAN15-LEDGER'!$C$366</definedName>
    <definedName name="QB_ROW_84020" localSheetId="1" hidden="1">'MAR15-LEDGER'!$C$473</definedName>
    <definedName name="QB_ROW_84320" localSheetId="4" hidden="1">'DEC14-LEDGER'!$C$343</definedName>
    <definedName name="QB_ROW_84320" localSheetId="2" hidden="1">'FEB15-LEDGER'!$C$280</definedName>
    <definedName name="QB_ROW_84320" localSheetId="3" hidden="1">'JAN15-LEDGER'!$C$367</definedName>
    <definedName name="QB_ROW_84320" localSheetId="1" hidden="1">'MAR15-LEDGER'!$C$474</definedName>
    <definedName name="QB_ROW_85020" localSheetId="4" hidden="1">'DEC14-LEDGER'!$C$344</definedName>
    <definedName name="QB_ROW_85020" localSheetId="2" hidden="1">'FEB15-LEDGER'!$C$281</definedName>
    <definedName name="QB_ROW_85020" localSheetId="3" hidden="1">'JAN15-LEDGER'!$C$368</definedName>
    <definedName name="QB_ROW_85020" localSheetId="1" hidden="1">'MAR15-LEDGER'!$C$475</definedName>
    <definedName name="QB_ROW_85320" localSheetId="4" hidden="1">'DEC14-LEDGER'!$C$345</definedName>
    <definedName name="QB_ROW_85320" localSheetId="2" hidden="1">'FEB15-LEDGER'!$C$282</definedName>
    <definedName name="QB_ROW_85320" localSheetId="3" hidden="1">'JAN15-LEDGER'!$C$369</definedName>
    <definedName name="QB_ROW_85320" localSheetId="1" hidden="1">'MAR15-LEDGER'!$C$476</definedName>
    <definedName name="QB_ROW_86020" localSheetId="4" hidden="1">'DEC14-LEDGER'!$C$346</definedName>
    <definedName name="QB_ROW_86020" localSheetId="2" hidden="1">'FEB15-LEDGER'!$C$283</definedName>
    <definedName name="QB_ROW_86020" localSheetId="3" hidden="1">'JAN15-LEDGER'!$C$370</definedName>
    <definedName name="QB_ROW_86020" localSheetId="1" hidden="1">'MAR15-LEDGER'!$C$477</definedName>
    <definedName name="QB_ROW_86320" localSheetId="4" hidden="1">'DEC14-LEDGER'!$C$347</definedName>
    <definedName name="QB_ROW_86320" localSheetId="2" hidden="1">'FEB15-LEDGER'!$C$284</definedName>
    <definedName name="QB_ROW_86320" localSheetId="3" hidden="1">'JAN15-LEDGER'!$C$371</definedName>
    <definedName name="QB_ROW_86320" localSheetId="1" hidden="1">'MAR15-LEDGER'!$C$478</definedName>
    <definedName name="QB_ROW_87010" localSheetId="12" hidden="1">'APR14-LEDGER'!$B$92</definedName>
    <definedName name="QB_ROW_87010" localSheetId="8" hidden="1">'AUG14-LEDGER'!$B$70</definedName>
    <definedName name="QB_ROW_87010" localSheetId="4" hidden="1">'DEC14-LEDGER'!$B$109</definedName>
    <definedName name="QB_ROW_87010" localSheetId="2" hidden="1">'FEB15-LEDGER'!$B$86</definedName>
    <definedName name="QB_ROW_87010" localSheetId="3" hidden="1">'JAN15-LEDGER'!$B$122</definedName>
    <definedName name="QB_ROW_87010" localSheetId="9" hidden="1">'JULY14-LEDGER'!$B$62</definedName>
    <definedName name="QB_ROW_87010" localSheetId="10" hidden="1">'JUNE14-LEDGER'!$B$101</definedName>
    <definedName name="QB_ROW_87010" localSheetId="1" hidden="1">'MAR15-LEDGER'!$B$157</definedName>
    <definedName name="QB_ROW_87010" localSheetId="11" hidden="1">'MAY14-LEDGER'!$B$68</definedName>
    <definedName name="QB_ROW_87010" localSheetId="5" hidden="1">'NOV14-LEDGER'!$B$98</definedName>
    <definedName name="QB_ROW_87010" localSheetId="6" hidden="1">'OCT14-LEDGER'!$B$97</definedName>
    <definedName name="QB_ROW_87010" localSheetId="7" hidden="1">'SEPT14-LEDGER'!$B$115</definedName>
    <definedName name="QB_ROW_87310" localSheetId="12" hidden="1">'APR14-LEDGER'!$B$93</definedName>
    <definedName name="QB_ROW_87310" localSheetId="8" hidden="1">'AUG14-LEDGER'!$B$71</definedName>
    <definedName name="QB_ROW_87310" localSheetId="4" hidden="1">'DEC14-LEDGER'!$B$110</definedName>
    <definedName name="QB_ROW_87310" localSheetId="2" hidden="1">'FEB15-LEDGER'!$B$87</definedName>
    <definedName name="QB_ROW_87310" localSheetId="3" hidden="1">'JAN15-LEDGER'!$B$123</definedName>
    <definedName name="QB_ROW_87310" localSheetId="9" hidden="1">'JULY14-LEDGER'!$B$63</definedName>
    <definedName name="QB_ROW_87310" localSheetId="10" hidden="1">'JUNE14-LEDGER'!$B$102</definedName>
    <definedName name="QB_ROW_87310" localSheetId="1" hidden="1">'MAR15-LEDGER'!$B$158</definedName>
    <definedName name="QB_ROW_87310" localSheetId="11" hidden="1">'MAY14-LEDGER'!$B$69</definedName>
    <definedName name="QB_ROW_87310" localSheetId="5" hidden="1">'NOV14-LEDGER'!$B$99</definedName>
    <definedName name="QB_ROW_87310" localSheetId="6" hidden="1">'OCT14-LEDGER'!$B$98</definedName>
    <definedName name="QB_ROW_87310" localSheetId="7" hidden="1">'SEPT14-LEDGER'!$B$116</definedName>
    <definedName name="QB_ROW_88010" localSheetId="4" hidden="1">'DEC14-LEDGER'!$B$384</definedName>
    <definedName name="QB_ROW_88010" localSheetId="2" hidden="1">'FEB15-LEDGER'!$B$320</definedName>
    <definedName name="QB_ROW_88010" localSheetId="3" hidden="1">'JAN15-LEDGER'!$B$408</definedName>
    <definedName name="QB_ROW_88010" localSheetId="1" hidden="1">'MAR15-LEDGER'!$B$514</definedName>
    <definedName name="QB_ROW_88310" localSheetId="4" hidden="1">'DEC14-LEDGER'!$B$385</definedName>
    <definedName name="QB_ROW_88310" localSheetId="2" hidden="1">'FEB15-LEDGER'!$B$321</definedName>
    <definedName name="QB_ROW_88310" localSheetId="3" hidden="1">'JAN15-LEDGER'!$B$409</definedName>
    <definedName name="QB_ROW_88310" localSheetId="1" hidden="1">'MAR15-LEDGER'!$B$515</definedName>
    <definedName name="QB_ROW_89020" localSheetId="4" hidden="1">'DEC14-LEDGER'!$C$348</definedName>
    <definedName name="QB_ROW_89020" localSheetId="2" hidden="1">'FEB15-LEDGER'!$C$285</definedName>
    <definedName name="QB_ROW_89020" localSheetId="3" hidden="1">'JAN15-LEDGER'!$C$372</definedName>
    <definedName name="QB_ROW_89020" localSheetId="1" hidden="1">'MAR15-LEDGER'!$C$479</definedName>
    <definedName name="QB_ROW_89320" localSheetId="4" hidden="1">'DEC14-LEDGER'!$C$349</definedName>
    <definedName name="QB_ROW_89320" localSheetId="2" hidden="1">'FEB15-LEDGER'!$C$286</definedName>
    <definedName name="QB_ROW_89320" localSheetId="3" hidden="1">'JAN15-LEDGER'!$C$373</definedName>
    <definedName name="QB_ROW_89320" localSheetId="1" hidden="1">'MAR15-LEDGER'!$C$480</definedName>
    <definedName name="QB_ROW_9010" localSheetId="12" hidden="1">'APR14-LEDGER'!$B$124</definedName>
    <definedName name="QB_ROW_9010" localSheetId="8" hidden="1">'AUG14-LEDGER'!$B$93</definedName>
    <definedName name="QB_ROW_9010" localSheetId="4" hidden="1">'DEC14-LEDGER'!$B$152</definedName>
    <definedName name="QB_ROW_9010" localSheetId="2" hidden="1">'FEB15-LEDGER'!$B$115</definedName>
    <definedName name="QB_ROW_9010" localSheetId="3" hidden="1">'JAN15-LEDGER'!$B$150</definedName>
    <definedName name="QB_ROW_9010" localSheetId="9" hidden="1">'JULY14-LEDGER'!$B$76</definedName>
    <definedName name="QB_ROW_9010" localSheetId="10" hidden="1">'JUNE14-LEDGER'!$B$117</definedName>
    <definedName name="QB_ROW_9010" localSheetId="1" hidden="1">'MAR15-LEDGER'!$B$202</definedName>
    <definedName name="QB_ROW_9010" localSheetId="11" hidden="1">'MAY14-LEDGER'!$B$82</definedName>
    <definedName name="QB_ROW_9010" localSheetId="5" hidden="1">'NOV14-LEDGER'!$B$118</definedName>
    <definedName name="QB_ROW_9010" localSheetId="6" hidden="1">'OCT14-LEDGER'!$B$112</definedName>
    <definedName name="QB_ROW_9010" localSheetId="7" hidden="1">'SEPT14-LEDGER'!$B$134</definedName>
    <definedName name="QB_ROW_91010" localSheetId="4" hidden="1">'DEC14-LEDGER'!$B$185</definedName>
    <definedName name="QB_ROW_91010" localSheetId="2" hidden="1">'FEB15-LEDGER'!$B$137</definedName>
    <definedName name="QB_ROW_91010" localSheetId="3" hidden="1">'JAN15-LEDGER'!$B$173</definedName>
    <definedName name="QB_ROW_91010" localSheetId="1" hidden="1">'MAR15-LEDGER'!$B$236</definedName>
    <definedName name="QB_ROW_91310" localSheetId="4" hidden="1">'DEC14-LEDGER'!$B$186</definedName>
    <definedName name="QB_ROW_91310" localSheetId="2" hidden="1">'FEB15-LEDGER'!$B$138</definedName>
    <definedName name="QB_ROW_91310" localSheetId="3" hidden="1">'JAN15-LEDGER'!$B$174</definedName>
    <definedName name="QB_ROW_91310" localSheetId="1" hidden="1">'MAR15-LEDGER'!$B$237</definedName>
    <definedName name="QB_ROW_92010" localSheetId="4" hidden="1">'DEC14-LEDGER'!$B$187</definedName>
    <definedName name="QB_ROW_92010" localSheetId="2" hidden="1">'FEB15-LEDGER'!$B$139</definedName>
    <definedName name="QB_ROW_92010" localSheetId="3" hidden="1">'JAN15-LEDGER'!$B$175</definedName>
    <definedName name="QB_ROW_92010" localSheetId="1" hidden="1">'MAR15-LEDGER'!$B$238</definedName>
    <definedName name="QB_ROW_92310" localSheetId="4" hidden="1">'DEC14-LEDGER'!$B$188</definedName>
    <definedName name="QB_ROW_92310" localSheetId="2" hidden="1">'FEB15-LEDGER'!$B$140</definedName>
    <definedName name="QB_ROW_92310" localSheetId="3" hidden="1">'JAN15-LEDGER'!$B$176</definedName>
    <definedName name="QB_ROW_92310" localSheetId="1" hidden="1">'MAR15-LEDGER'!$B$239</definedName>
    <definedName name="QB_ROW_93010" localSheetId="12" hidden="1">'APR14-LEDGER'!$B$98</definedName>
    <definedName name="QB_ROW_93010" localSheetId="8" hidden="1">'AUG14-LEDGER'!$B$76</definedName>
    <definedName name="QB_ROW_93010" localSheetId="4" hidden="1">'DEC14-LEDGER'!$B$117</definedName>
    <definedName name="QB_ROW_93010" localSheetId="2" hidden="1">'FEB15-LEDGER'!$B$94</definedName>
    <definedName name="QB_ROW_93010" localSheetId="3" hidden="1">'JAN15-LEDGER'!$B$130</definedName>
    <definedName name="QB_ROW_93010" localSheetId="9" hidden="1">'JULY14-LEDGER'!$B$68</definedName>
    <definedName name="QB_ROW_93010" localSheetId="10" hidden="1">'JUNE14-LEDGER'!$B$107</definedName>
    <definedName name="QB_ROW_93010" localSheetId="1" hidden="1">'MAR15-LEDGER'!$B$165</definedName>
    <definedName name="QB_ROW_93010" localSheetId="11" hidden="1">'MAY14-LEDGER'!$B$74</definedName>
    <definedName name="QB_ROW_93010" localSheetId="5" hidden="1">'NOV14-LEDGER'!$B$104</definedName>
    <definedName name="QB_ROW_93010" localSheetId="6" hidden="1">'OCT14-LEDGER'!$B$103</definedName>
    <definedName name="QB_ROW_93010" localSheetId="7" hidden="1">'SEPT14-LEDGER'!$B$121</definedName>
    <definedName name="QB_ROW_9310" localSheetId="12" hidden="1">'APR14-LEDGER'!$B$136</definedName>
    <definedName name="QB_ROW_9310" localSheetId="8" hidden="1">'AUG14-LEDGER'!$B$94</definedName>
    <definedName name="QB_ROW_9310" localSheetId="4" hidden="1">'DEC14-LEDGER'!$B$164</definedName>
    <definedName name="QB_ROW_9310" localSheetId="2" hidden="1">'FEB15-LEDGER'!$B$116</definedName>
    <definedName name="QB_ROW_9310" localSheetId="3" hidden="1">'JAN15-LEDGER'!$B$151</definedName>
    <definedName name="QB_ROW_9310" localSheetId="9" hidden="1">'JULY14-LEDGER'!$B$77</definedName>
    <definedName name="QB_ROW_9310" localSheetId="10" hidden="1">'JUNE14-LEDGER'!$B$118</definedName>
    <definedName name="QB_ROW_9310" localSheetId="1" hidden="1">'MAR15-LEDGER'!$B$213</definedName>
    <definedName name="QB_ROW_9310" localSheetId="11" hidden="1">'MAY14-LEDGER'!$B$83</definedName>
    <definedName name="QB_ROW_9310" localSheetId="5" hidden="1">'NOV14-LEDGER'!$B$119</definedName>
    <definedName name="QB_ROW_9310" localSheetId="6" hidden="1">'OCT14-LEDGER'!$B$113</definedName>
    <definedName name="QB_ROW_9310" localSheetId="7" hidden="1">'SEPT14-LEDGER'!$B$136</definedName>
    <definedName name="QB_ROW_93310" localSheetId="12" hidden="1">'APR14-LEDGER'!$B$99</definedName>
    <definedName name="QB_ROW_93310" localSheetId="8" hidden="1">'AUG14-LEDGER'!$B$77</definedName>
    <definedName name="QB_ROW_93310" localSheetId="4" hidden="1">'DEC14-LEDGER'!$B$118</definedName>
    <definedName name="QB_ROW_93310" localSheetId="2" hidden="1">'FEB15-LEDGER'!$B$95</definedName>
    <definedName name="QB_ROW_93310" localSheetId="3" hidden="1">'JAN15-LEDGER'!$B$131</definedName>
    <definedName name="QB_ROW_93310" localSheetId="9" hidden="1">'JULY14-LEDGER'!$B$69</definedName>
    <definedName name="QB_ROW_93310" localSheetId="10" hidden="1">'JUNE14-LEDGER'!$B$108</definedName>
    <definedName name="QB_ROW_93310" localSheetId="1" hidden="1">'MAR15-LEDGER'!$B$166</definedName>
    <definedName name="QB_ROW_93310" localSheetId="11" hidden="1">'MAY14-LEDGER'!$B$75</definedName>
    <definedName name="QB_ROW_93310" localSheetId="5" hidden="1">'NOV14-LEDGER'!$B$106</definedName>
    <definedName name="QB_ROW_93310" localSheetId="6" hidden="1">'OCT14-LEDGER'!$B$104</definedName>
    <definedName name="QB_ROW_93310" localSheetId="7" hidden="1">'SEPT14-LEDGER'!$B$122</definedName>
    <definedName name="QB_ROW_94010" localSheetId="4" hidden="1">'DEC14-LEDGER'!$B$167</definedName>
    <definedName name="QB_ROW_94010" localSheetId="2" hidden="1">'FEB15-LEDGER'!$B$119</definedName>
    <definedName name="QB_ROW_94010" localSheetId="3" hidden="1">'JAN15-LEDGER'!$B$155</definedName>
    <definedName name="QB_ROW_94010" localSheetId="1" hidden="1">'MAR15-LEDGER'!$B$218</definedName>
    <definedName name="QB_ROW_94310" localSheetId="4" hidden="1">'DEC14-LEDGER'!$B$168</definedName>
    <definedName name="QB_ROW_94310" localSheetId="2" hidden="1">'FEB15-LEDGER'!$B$120</definedName>
    <definedName name="QB_ROW_94310" localSheetId="3" hidden="1">'JAN15-LEDGER'!$B$156</definedName>
    <definedName name="QB_ROW_94310" localSheetId="1" hidden="1">'MAR15-LEDGER'!$B$219</definedName>
    <definedName name="QB_ROW_95020" localSheetId="4" hidden="1">'DEC14-LEDGER'!$C$389</definedName>
    <definedName name="QB_ROW_95020" localSheetId="2" hidden="1">'FEB15-LEDGER'!$C$325</definedName>
    <definedName name="QB_ROW_95020" localSheetId="3" hidden="1">'JAN15-LEDGER'!$C$413</definedName>
    <definedName name="QB_ROW_95020" localSheetId="1" hidden="1">'MAR15-LEDGER'!$C$519</definedName>
    <definedName name="QB_ROW_95320" localSheetId="4" hidden="1">'DEC14-LEDGER'!$C$390</definedName>
    <definedName name="QB_ROW_95320" localSheetId="2" hidden="1">'FEB15-LEDGER'!$C$326</definedName>
    <definedName name="QB_ROW_95320" localSheetId="3" hidden="1">'JAN15-LEDGER'!$C$414</definedName>
    <definedName name="QB_ROW_95320" localSheetId="1" hidden="1">'MAR15-LEDGER'!$C$520</definedName>
    <definedName name="QB_ROW_96010" localSheetId="4" hidden="1">'DEC14-LEDGER'!$B$396</definedName>
    <definedName name="QB_ROW_96010" localSheetId="2" hidden="1">'FEB15-LEDGER'!$B$332</definedName>
    <definedName name="QB_ROW_96010" localSheetId="3" hidden="1">'JAN15-LEDGER'!$B$420</definedName>
    <definedName name="QB_ROW_96010" localSheetId="1" hidden="1">'MAR15-LEDGER'!$B$526</definedName>
    <definedName name="QB_ROW_96310" localSheetId="4" hidden="1">'DEC14-LEDGER'!$B$397</definedName>
    <definedName name="QB_ROW_96310" localSheetId="2" hidden="1">'FEB15-LEDGER'!$B$333</definedName>
    <definedName name="QB_ROW_96310" localSheetId="3" hidden="1">'JAN15-LEDGER'!$B$421</definedName>
    <definedName name="QB_ROW_96310" localSheetId="1" hidden="1">'MAR15-LEDGER'!$B$527</definedName>
    <definedName name="QB_ROW_97020" localSheetId="4" hidden="1">'DEC14-LEDGER'!$C$350</definedName>
    <definedName name="QB_ROW_97020" localSheetId="2" hidden="1">'FEB15-LEDGER'!$C$287</definedName>
    <definedName name="QB_ROW_97020" localSheetId="3" hidden="1">'JAN15-LEDGER'!$C$374</definedName>
    <definedName name="QB_ROW_97020" localSheetId="1" hidden="1">'MAR15-LEDGER'!$C$481</definedName>
    <definedName name="QB_ROW_97320" localSheetId="4" hidden="1">'DEC14-LEDGER'!$C$351</definedName>
    <definedName name="QB_ROW_97320" localSheetId="2" hidden="1">'FEB15-LEDGER'!$C$288</definedName>
    <definedName name="QB_ROW_97320" localSheetId="3" hidden="1">'JAN15-LEDGER'!$C$375</definedName>
    <definedName name="QB_ROW_97320" localSheetId="1" hidden="1">'MAR15-LEDGER'!$C$482</definedName>
    <definedName name="QB_ROW_98010" localSheetId="4" hidden="1">'DEC14-LEDGER'!$B$398</definedName>
    <definedName name="QB_ROW_98010" localSheetId="2" hidden="1">'FEB15-LEDGER'!$B$334</definedName>
    <definedName name="QB_ROW_98010" localSheetId="3" hidden="1">'JAN15-LEDGER'!$B$422</definedName>
    <definedName name="QB_ROW_98010" localSheetId="1" hidden="1">'MAR15-LEDGER'!$B$528</definedName>
    <definedName name="QB_ROW_98310" localSheetId="4" hidden="1">'DEC14-LEDGER'!$B$399</definedName>
    <definedName name="QB_ROW_98310" localSheetId="2" hidden="1">'FEB15-LEDGER'!$B$335</definedName>
    <definedName name="QB_ROW_98310" localSheetId="3" hidden="1">'JAN15-LEDGER'!$B$423</definedName>
    <definedName name="QB_ROW_98310" localSheetId="1" hidden="1">'MAR15-LEDGER'!$B$529</definedName>
    <definedName name="QB_ROW_99010" localSheetId="4" hidden="1">'DEC14-LEDGER'!$B$400</definedName>
    <definedName name="QB_ROW_99010" localSheetId="2" hidden="1">'FEB15-LEDGER'!$B$336</definedName>
    <definedName name="QB_ROW_99010" localSheetId="3" hidden="1">'JAN15-LEDGER'!$B$424</definedName>
    <definedName name="QB_ROW_99010" localSheetId="1" hidden="1">'MAR15-LEDGER'!$B$530</definedName>
    <definedName name="QB_ROW_99310" localSheetId="4" hidden="1">'DEC14-LEDGER'!$B$401</definedName>
    <definedName name="QB_ROW_99310" localSheetId="2" hidden="1">'FEB15-LEDGER'!$B$337</definedName>
    <definedName name="QB_ROW_99310" localSheetId="3" hidden="1">'JAN15-LEDGER'!$B$425</definedName>
    <definedName name="QB_ROW_99310" localSheetId="1" hidden="1">'MAR15-LEDGER'!$B$531</definedName>
    <definedName name="QBCANSUPPORTUPDATE" localSheetId="12">TRUE</definedName>
    <definedName name="QBCANSUPPORTUPDATE" localSheetId="8">TRUE</definedName>
    <definedName name="QBCANSUPPORTUPDATE" localSheetId="4">TRUE</definedName>
    <definedName name="QBCANSUPPORTUPDATE" localSheetId="2">TRUE</definedName>
    <definedName name="QBCANSUPPORTUPDATE" localSheetId="3">TRUE</definedName>
    <definedName name="QBCANSUPPORTUPDATE" localSheetId="9">TRUE</definedName>
    <definedName name="QBCANSUPPORTUPDATE" localSheetId="10">TRUE</definedName>
    <definedName name="QBCANSUPPORTUPDATE" localSheetId="1">TRUE</definedName>
    <definedName name="QBCANSUPPORTUPDATE" localSheetId="11">TRUE</definedName>
    <definedName name="QBCANSUPPORTUPDATE" localSheetId="5">TRUE</definedName>
    <definedName name="QBCANSUPPORTUPDATE" localSheetId="6">TRUE</definedName>
    <definedName name="QBCANSUPPORTUPDATE" localSheetId="7">TRUE</definedName>
    <definedName name="QBCOMPANYFILENAME" localSheetId="12">"C:\Users\MJBattaglia\Documents\Quickbooks - Company File\ICSB 05.02.14 MAIN.QBW"</definedName>
    <definedName name="QBCOMPANYFILENAME" localSheetId="8">"C:\Users\MJBattaglia\Documents\Quickbooks - Company File\ICSB 05.02.14 MAIN.QBW"</definedName>
    <definedName name="QBCOMPANYFILENAME" localSheetId="4">"C:\Users\MJBattaglia\Documents\Quickbooks - Company File\ICSB 05.02.14 MAIN.QBW"</definedName>
    <definedName name="QBCOMPANYFILENAME" localSheetId="2">"C:\Users\MJBattaglia\Documents\Quickbooks - Company File\ICSB 05.02.14 MAIN.QBW"</definedName>
    <definedName name="QBCOMPANYFILENAME" localSheetId="3">"C:\Users\MJBattaglia\Documents\Quickbooks - Company File\ICSB 05.02.14 MAIN.QBW"</definedName>
    <definedName name="QBCOMPANYFILENAME" localSheetId="9">"C:\Users\MJBattaglia\Documents\Quickbooks - Company File\ICSB 05.02.14 MAIN.QBW"</definedName>
    <definedName name="QBCOMPANYFILENAME" localSheetId="10">"C:\Users\MJBattaglia\Documents\Quickbooks - Company File\ICSB 05.02.14 MAIN.QBW"</definedName>
    <definedName name="QBCOMPANYFILENAME" localSheetId="1">"C:\Users\MJBattaglia\Documents\Quickbooks - Company File\ICSB 05.02.14 MAIN.QBW"</definedName>
    <definedName name="QBCOMPANYFILENAME" localSheetId="11">"C:\Users\MJBattaglia\Documents\Quickbooks - Company File\ICSB 05.02.14 MAIN.QBW"</definedName>
    <definedName name="QBCOMPANYFILENAME" localSheetId="5">"C:\Users\MJBattaglia\Documents\Quickbooks - Company File\ICSB 05.02.14 MAIN.QBW"</definedName>
    <definedName name="QBCOMPANYFILENAME" localSheetId="6">"C:\Users\MJBattaglia\Documents\Quickbooks - Company File\ICSB 05.02.14 MAIN.QBW"</definedName>
    <definedName name="QBCOMPANYFILENAME" localSheetId="7">"C:\Users\MJBattaglia\Documents\Quickbooks - Company File\ICSB 05.02.14 MAIN.QBW"</definedName>
    <definedName name="QBENDDATE" localSheetId="12">20140430</definedName>
    <definedName name="QBENDDATE" localSheetId="8">20140831</definedName>
    <definedName name="QBENDDATE" localSheetId="4">20141231</definedName>
    <definedName name="QBENDDATE" localSheetId="2">20150228</definedName>
    <definedName name="QBENDDATE" localSheetId="3">20150131</definedName>
    <definedName name="QBENDDATE" localSheetId="9">20140731</definedName>
    <definedName name="QBENDDATE" localSheetId="10">20140630</definedName>
    <definedName name="QBENDDATE" localSheetId="1">20150331</definedName>
    <definedName name="QBENDDATE" localSheetId="11">20140531</definedName>
    <definedName name="QBENDDATE" localSheetId="5">20141130</definedName>
    <definedName name="QBENDDATE" localSheetId="6">20141031</definedName>
    <definedName name="QBENDDATE" localSheetId="7">20140930</definedName>
    <definedName name="QBHEADERSONSCREEN" localSheetId="12">FALSE</definedName>
    <definedName name="QBHEADERSONSCREEN" localSheetId="8">FALSE</definedName>
    <definedName name="QBHEADERSONSCREEN" localSheetId="4">FALSE</definedName>
    <definedName name="QBHEADERSONSCREEN" localSheetId="2">FALSE</definedName>
    <definedName name="QBHEADERSONSCREEN" localSheetId="3">FALSE</definedName>
    <definedName name="QBHEADERSONSCREEN" localSheetId="9">FALSE</definedName>
    <definedName name="QBHEADERSONSCREEN" localSheetId="10">FALSE</definedName>
    <definedName name="QBHEADERSONSCREEN" localSheetId="1">FALSE</definedName>
    <definedName name="QBHEADERSONSCREEN" localSheetId="11">FALSE</definedName>
    <definedName name="QBHEADERSONSCREEN" localSheetId="5">FALSE</definedName>
    <definedName name="QBHEADERSONSCREEN" localSheetId="6">FALSE</definedName>
    <definedName name="QBHEADERSONSCREEN" localSheetId="7">FALSE</definedName>
    <definedName name="QBMETADATASIZE" localSheetId="12">7293</definedName>
    <definedName name="QBMETADATASIZE" localSheetId="8">7293</definedName>
    <definedName name="QBMETADATASIZE" localSheetId="4">7293</definedName>
    <definedName name="QBMETADATASIZE" localSheetId="2">7293</definedName>
    <definedName name="QBMETADATASIZE" localSheetId="3">7293</definedName>
    <definedName name="QBMETADATASIZE" localSheetId="9">7293</definedName>
    <definedName name="QBMETADATASIZE" localSheetId="10">7293</definedName>
    <definedName name="QBMETADATASIZE" localSheetId="1">7293</definedName>
    <definedName name="QBMETADATASIZE" localSheetId="11">7293</definedName>
    <definedName name="QBMETADATASIZE" localSheetId="5">7293</definedName>
    <definedName name="QBMETADATASIZE" localSheetId="6">7293</definedName>
    <definedName name="QBMETADATASIZE" localSheetId="7">7293</definedName>
    <definedName name="QBPRESERVECOLOR" localSheetId="12">TRUE</definedName>
    <definedName name="QBPRESERVECOLOR" localSheetId="8">TRUE</definedName>
    <definedName name="QBPRESERVECOLOR" localSheetId="4">TRUE</definedName>
    <definedName name="QBPRESERVECOLOR" localSheetId="2">TRUE</definedName>
    <definedName name="QBPRESERVECOLOR" localSheetId="3">TRUE</definedName>
    <definedName name="QBPRESERVECOLOR" localSheetId="9">TRUE</definedName>
    <definedName name="QBPRESERVECOLOR" localSheetId="10">TRUE</definedName>
    <definedName name="QBPRESERVECOLOR" localSheetId="1">TRUE</definedName>
    <definedName name="QBPRESERVECOLOR" localSheetId="11">TRUE</definedName>
    <definedName name="QBPRESERVECOLOR" localSheetId="5">TRUE</definedName>
    <definedName name="QBPRESERVECOLOR" localSheetId="6">TRUE</definedName>
    <definedName name="QBPRESERVECOLOR" localSheetId="7">TRUE</definedName>
    <definedName name="QBPRESERVEFONT" localSheetId="12">TRUE</definedName>
    <definedName name="QBPRESERVEFONT" localSheetId="8">TRUE</definedName>
    <definedName name="QBPRESERVEFONT" localSheetId="4">TRUE</definedName>
    <definedName name="QBPRESERVEFONT" localSheetId="2">TRUE</definedName>
    <definedName name="QBPRESERVEFONT" localSheetId="3">TRUE</definedName>
    <definedName name="QBPRESERVEFONT" localSheetId="9">TRUE</definedName>
    <definedName name="QBPRESERVEFONT" localSheetId="10">TRUE</definedName>
    <definedName name="QBPRESERVEFONT" localSheetId="1">TRUE</definedName>
    <definedName name="QBPRESERVEFONT" localSheetId="11">TRUE</definedName>
    <definedName name="QBPRESERVEFONT" localSheetId="5">TRUE</definedName>
    <definedName name="QBPRESERVEFONT" localSheetId="6">TRUE</definedName>
    <definedName name="QBPRESERVEFONT" localSheetId="7">TRUE</definedName>
    <definedName name="QBPRESERVEROWHEIGHT" localSheetId="12">TRUE</definedName>
    <definedName name="QBPRESERVEROWHEIGHT" localSheetId="8">TRUE</definedName>
    <definedName name="QBPRESERVEROWHEIGHT" localSheetId="4">TRUE</definedName>
    <definedName name="QBPRESERVEROWHEIGHT" localSheetId="2">TRUE</definedName>
    <definedName name="QBPRESERVEROWHEIGHT" localSheetId="3">TRUE</definedName>
    <definedName name="QBPRESERVEROWHEIGHT" localSheetId="9">TRUE</definedName>
    <definedName name="QBPRESERVEROWHEIGHT" localSheetId="10">TRUE</definedName>
    <definedName name="QBPRESERVEROWHEIGHT" localSheetId="1">TRUE</definedName>
    <definedName name="QBPRESERVEROWHEIGHT" localSheetId="11">TRUE</definedName>
    <definedName name="QBPRESERVEROWHEIGHT" localSheetId="5">TRUE</definedName>
    <definedName name="QBPRESERVEROWHEIGHT" localSheetId="6">TRUE</definedName>
    <definedName name="QBPRESERVEROWHEIGHT" localSheetId="7">TRUE</definedName>
    <definedName name="QBPRESERVESPACE" localSheetId="12">TRUE</definedName>
    <definedName name="QBPRESERVESPACE" localSheetId="8">TRUE</definedName>
    <definedName name="QBPRESERVESPACE" localSheetId="4">TRUE</definedName>
    <definedName name="QBPRESERVESPACE" localSheetId="2">TRUE</definedName>
    <definedName name="QBPRESERVESPACE" localSheetId="3">TRUE</definedName>
    <definedName name="QBPRESERVESPACE" localSheetId="9">TRUE</definedName>
    <definedName name="QBPRESERVESPACE" localSheetId="10">TRUE</definedName>
    <definedName name="QBPRESERVESPACE" localSheetId="1">TRUE</definedName>
    <definedName name="QBPRESERVESPACE" localSheetId="11">TRUE</definedName>
    <definedName name="QBPRESERVESPACE" localSheetId="5">TRUE</definedName>
    <definedName name="QBPRESERVESPACE" localSheetId="6">TRUE</definedName>
    <definedName name="QBPRESERVESPACE" localSheetId="7">TRUE</definedName>
    <definedName name="QBREPORTCOLAXIS" localSheetId="12">0</definedName>
    <definedName name="QBREPORTCOLAXIS" localSheetId="8">0</definedName>
    <definedName name="QBREPORTCOLAXIS" localSheetId="4">0</definedName>
    <definedName name="QBREPORTCOLAXIS" localSheetId="2">0</definedName>
    <definedName name="QBREPORTCOLAXIS" localSheetId="3">0</definedName>
    <definedName name="QBREPORTCOLAXIS" localSheetId="9">0</definedName>
    <definedName name="QBREPORTCOLAXIS" localSheetId="10">0</definedName>
    <definedName name="QBREPORTCOLAXIS" localSheetId="1">0</definedName>
    <definedName name="QBREPORTCOLAXIS" localSheetId="11">0</definedName>
    <definedName name="QBREPORTCOLAXIS" localSheetId="5">0</definedName>
    <definedName name="QBREPORTCOLAXIS" localSheetId="6">0</definedName>
    <definedName name="QBREPORTCOLAXIS" localSheetId="7">0</definedName>
    <definedName name="QBREPORTCOMPANYID" localSheetId="12">"5e07f0bcef7c43ec943d9cd1938a384f"</definedName>
    <definedName name="QBREPORTCOMPANYID" localSheetId="8">"5e07f0bcef7c43ec943d9cd1938a384f"</definedName>
    <definedName name="QBREPORTCOMPANYID" localSheetId="4">"5e07f0bcef7c43ec943d9cd1938a384f"</definedName>
    <definedName name="QBREPORTCOMPANYID" localSheetId="2">"5e07f0bcef7c43ec943d9cd1938a384f"</definedName>
    <definedName name="QBREPORTCOMPANYID" localSheetId="3">"5e07f0bcef7c43ec943d9cd1938a384f"</definedName>
    <definedName name="QBREPORTCOMPANYID" localSheetId="9">"5e07f0bcef7c43ec943d9cd1938a384f"</definedName>
    <definedName name="QBREPORTCOMPANYID" localSheetId="10">"5e07f0bcef7c43ec943d9cd1938a384f"</definedName>
    <definedName name="QBREPORTCOMPANYID" localSheetId="1">"5e07f0bcef7c43ec943d9cd1938a384f"</definedName>
    <definedName name="QBREPORTCOMPANYID" localSheetId="11">"5e07f0bcef7c43ec943d9cd1938a384f"</definedName>
    <definedName name="QBREPORTCOMPANYID" localSheetId="5">"5e07f0bcef7c43ec943d9cd1938a384f"</definedName>
    <definedName name="QBREPORTCOMPANYID" localSheetId="6">"5e07f0bcef7c43ec943d9cd1938a384f"</definedName>
    <definedName name="QBREPORTCOMPANYID" localSheetId="7">"5e07f0bcef7c43ec943d9cd1938a384f"</definedName>
    <definedName name="QBREPORTCOMPARECOL_ANNUALBUDGET" localSheetId="12">FALSE</definedName>
    <definedName name="QBREPORTCOMPARECOL_ANNUALBUDGET" localSheetId="8">FALSE</definedName>
    <definedName name="QBREPORTCOMPARECOL_ANNUALBUDGET" localSheetId="4">FALSE</definedName>
    <definedName name="QBREPORTCOMPARECOL_ANNUALBUDGET" localSheetId="2">FALSE</definedName>
    <definedName name="QBREPORTCOMPARECOL_ANNUALBUDGET" localSheetId="3">FALSE</definedName>
    <definedName name="QBREPORTCOMPARECOL_ANNUALBUDGET" localSheetId="9">FALSE</definedName>
    <definedName name="QBREPORTCOMPARECOL_ANNUALBUDGET" localSheetId="10">FALSE</definedName>
    <definedName name="QBREPORTCOMPARECOL_ANNUALBUDGET" localSheetId="1">FALSE</definedName>
    <definedName name="QBREPORTCOMPARECOL_ANNUALBUDGET" localSheetId="11">FALSE</definedName>
    <definedName name="QBREPORTCOMPARECOL_ANNUALBUDGET" localSheetId="5">FALSE</definedName>
    <definedName name="QBREPORTCOMPARECOL_ANNUALBUDGET" localSheetId="6">FALSE</definedName>
    <definedName name="QBREPORTCOMPARECOL_ANNUALBUDGET" localSheetId="7">FALSE</definedName>
    <definedName name="QBREPORTCOMPARECOL_AVGCOGS" localSheetId="12">FALSE</definedName>
    <definedName name="QBREPORTCOMPARECOL_AVGCOGS" localSheetId="8">FALSE</definedName>
    <definedName name="QBREPORTCOMPARECOL_AVGCOGS" localSheetId="4">FALSE</definedName>
    <definedName name="QBREPORTCOMPARECOL_AVGCOGS" localSheetId="2">FALSE</definedName>
    <definedName name="QBREPORTCOMPARECOL_AVGCOGS" localSheetId="3">FALSE</definedName>
    <definedName name="QBREPORTCOMPARECOL_AVGCOGS" localSheetId="9">FALSE</definedName>
    <definedName name="QBREPORTCOMPARECOL_AVGCOGS" localSheetId="10">FALSE</definedName>
    <definedName name="QBREPORTCOMPARECOL_AVGCOGS" localSheetId="1">FALSE</definedName>
    <definedName name="QBREPORTCOMPARECOL_AVGCOGS" localSheetId="11">FALSE</definedName>
    <definedName name="QBREPORTCOMPARECOL_AVGCOGS" localSheetId="5">FALSE</definedName>
    <definedName name="QBREPORTCOMPARECOL_AVGCOGS" localSheetId="6">FALSE</definedName>
    <definedName name="QBREPORTCOMPARECOL_AVGCOGS" localSheetId="7">FALSE</definedName>
    <definedName name="QBREPORTCOMPARECOL_AVGPRICE" localSheetId="12">FALSE</definedName>
    <definedName name="QBREPORTCOMPARECOL_AVGPRICE" localSheetId="8">FALSE</definedName>
    <definedName name="QBREPORTCOMPARECOL_AVGPRICE" localSheetId="4">FALSE</definedName>
    <definedName name="QBREPORTCOMPARECOL_AVGPRICE" localSheetId="2">FALSE</definedName>
    <definedName name="QBREPORTCOMPARECOL_AVGPRICE" localSheetId="3">FALSE</definedName>
    <definedName name="QBREPORTCOMPARECOL_AVGPRICE" localSheetId="9">FALSE</definedName>
    <definedName name="QBREPORTCOMPARECOL_AVGPRICE" localSheetId="10">FALSE</definedName>
    <definedName name="QBREPORTCOMPARECOL_AVGPRICE" localSheetId="1">FALSE</definedName>
    <definedName name="QBREPORTCOMPARECOL_AVGPRICE" localSheetId="11">FALSE</definedName>
    <definedName name="QBREPORTCOMPARECOL_AVGPRICE" localSheetId="5">FALSE</definedName>
    <definedName name="QBREPORTCOMPARECOL_AVGPRICE" localSheetId="6">FALSE</definedName>
    <definedName name="QBREPORTCOMPARECOL_AVGPRICE" localSheetId="7">FALSE</definedName>
    <definedName name="QBREPORTCOMPARECOL_BUDDIFF" localSheetId="12">FALSE</definedName>
    <definedName name="QBREPORTCOMPARECOL_BUDDIFF" localSheetId="8">FALSE</definedName>
    <definedName name="QBREPORTCOMPARECOL_BUDDIFF" localSheetId="4">FALSE</definedName>
    <definedName name="QBREPORTCOMPARECOL_BUDDIFF" localSheetId="2">FALSE</definedName>
    <definedName name="QBREPORTCOMPARECOL_BUDDIFF" localSheetId="3">FALSE</definedName>
    <definedName name="QBREPORTCOMPARECOL_BUDDIFF" localSheetId="9">FALSE</definedName>
    <definedName name="QBREPORTCOMPARECOL_BUDDIFF" localSheetId="10">FALSE</definedName>
    <definedName name="QBREPORTCOMPARECOL_BUDDIFF" localSheetId="1">FALSE</definedName>
    <definedName name="QBREPORTCOMPARECOL_BUDDIFF" localSheetId="11">FALSE</definedName>
    <definedName name="QBREPORTCOMPARECOL_BUDDIFF" localSheetId="5">FALSE</definedName>
    <definedName name="QBREPORTCOMPARECOL_BUDDIFF" localSheetId="6">FALSE</definedName>
    <definedName name="QBREPORTCOMPARECOL_BUDDIFF" localSheetId="7">FALSE</definedName>
    <definedName name="QBREPORTCOMPARECOL_BUDGET" localSheetId="12">FALSE</definedName>
    <definedName name="QBREPORTCOMPARECOL_BUDGET" localSheetId="8">FALSE</definedName>
    <definedName name="QBREPORTCOMPARECOL_BUDGET" localSheetId="4">FALSE</definedName>
    <definedName name="QBREPORTCOMPARECOL_BUDGET" localSheetId="2">FALSE</definedName>
    <definedName name="QBREPORTCOMPARECOL_BUDGET" localSheetId="3">FALSE</definedName>
    <definedName name="QBREPORTCOMPARECOL_BUDGET" localSheetId="9">FALSE</definedName>
    <definedName name="QBREPORTCOMPARECOL_BUDGET" localSheetId="10">FALSE</definedName>
    <definedName name="QBREPORTCOMPARECOL_BUDGET" localSheetId="1">FALSE</definedName>
    <definedName name="QBREPORTCOMPARECOL_BUDGET" localSheetId="11">FALSE</definedName>
    <definedName name="QBREPORTCOMPARECOL_BUDGET" localSheetId="5">FALSE</definedName>
    <definedName name="QBREPORTCOMPARECOL_BUDGET" localSheetId="6">FALSE</definedName>
    <definedName name="QBREPORTCOMPARECOL_BUDGET" localSheetId="7">FALSE</definedName>
    <definedName name="QBREPORTCOMPARECOL_BUDPCT" localSheetId="12">FALSE</definedName>
    <definedName name="QBREPORTCOMPARECOL_BUDPCT" localSheetId="8">FALSE</definedName>
    <definedName name="QBREPORTCOMPARECOL_BUDPCT" localSheetId="4">FALSE</definedName>
    <definedName name="QBREPORTCOMPARECOL_BUDPCT" localSheetId="2">FALSE</definedName>
    <definedName name="QBREPORTCOMPARECOL_BUDPCT" localSheetId="3">FALSE</definedName>
    <definedName name="QBREPORTCOMPARECOL_BUDPCT" localSheetId="9">FALSE</definedName>
    <definedName name="QBREPORTCOMPARECOL_BUDPCT" localSheetId="10">FALSE</definedName>
    <definedName name="QBREPORTCOMPARECOL_BUDPCT" localSheetId="1">FALSE</definedName>
    <definedName name="QBREPORTCOMPARECOL_BUDPCT" localSheetId="11">FALSE</definedName>
    <definedName name="QBREPORTCOMPARECOL_BUDPCT" localSheetId="5">FALSE</definedName>
    <definedName name="QBREPORTCOMPARECOL_BUDPCT" localSheetId="6">FALSE</definedName>
    <definedName name="QBREPORTCOMPARECOL_BUDPCT" localSheetId="7">FALSE</definedName>
    <definedName name="QBREPORTCOMPARECOL_COGS" localSheetId="12">FALSE</definedName>
    <definedName name="QBREPORTCOMPARECOL_COGS" localSheetId="8">FALSE</definedName>
    <definedName name="QBREPORTCOMPARECOL_COGS" localSheetId="4">FALSE</definedName>
    <definedName name="QBREPORTCOMPARECOL_COGS" localSheetId="2">FALSE</definedName>
    <definedName name="QBREPORTCOMPARECOL_COGS" localSheetId="3">FALSE</definedName>
    <definedName name="QBREPORTCOMPARECOL_COGS" localSheetId="9">FALSE</definedName>
    <definedName name="QBREPORTCOMPARECOL_COGS" localSheetId="10">FALSE</definedName>
    <definedName name="QBREPORTCOMPARECOL_COGS" localSheetId="1">FALSE</definedName>
    <definedName name="QBREPORTCOMPARECOL_COGS" localSheetId="11">FALSE</definedName>
    <definedName name="QBREPORTCOMPARECOL_COGS" localSheetId="5">FALSE</definedName>
    <definedName name="QBREPORTCOMPARECOL_COGS" localSheetId="6">FALSE</definedName>
    <definedName name="QBREPORTCOMPARECOL_COGS" localSheetId="7">FALSE</definedName>
    <definedName name="QBREPORTCOMPARECOL_EXCLUDEAMOUNT" localSheetId="12">FALSE</definedName>
    <definedName name="QBREPORTCOMPARECOL_EXCLUDEAMOUNT" localSheetId="8">FALSE</definedName>
    <definedName name="QBREPORTCOMPARECOL_EXCLUDEAMOUNT" localSheetId="4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9">FALSE</definedName>
    <definedName name="QBREPORTCOMPARECOL_EXCLUDEAMOUNT" localSheetId="10">FALSE</definedName>
    <definedName name="QBREPORTCOMPARECOL_EXCLUDEAMOUNT" localSheetId="1">FALSE</definedName>
    <definedName name="QBREPORTCOMPARECOL_EXCLUDEAMOUNT" localSheetId="11">FALSE</definedName>
    <definedName name="QBREPORTCOMPARECOL_EXCLUDEAMOUNT" localSheetId="5">FALSE</definedName>
    <definedName name="QBREPORTCOMPARECOL_EXCLUDEAMOUNT" localSheetId="6">FALSE</definedName>
    <definedName name="QBREPORTCOMPARECOL_EXCLUDEAMOUNT" localSheetId="7">FALSE</definedName>
    <definedName name="QBREPORTCOMPARECOL_EXCLUDECURPERIOD" localSheetId="12">FALSE</definedName>
    <definedName name="QBREPORTCOMPARECOL_EXCLUDECURPERIOD" localSheetId="8">FALSE</definedName>
    <definedName name="QBREPORTCOMPARECOL_EXCLUDECURPERIOD" localSheetId="4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9">FALSE</definedName>
    <definedName name="QBREPORTCOMPARECOL_EXCLUDECURPERIOD" localSheetId="10">FALSE</definedName>
    <definedName name="QBREPORTCOMPARECOL_EXCLUDECURPERIOD" localSheetId="1">FALSE</definedName>
    <definedName name="QBREPORTCOMPARECOL_EXCLUDECURPERIOD" localSheetId="11">FALSE</definedName>
    <definedName name="QBREPORTCOMPARECOL_EXCLUDECURPERIOD" localSheetId="5">FALSE</definedName>
    <definedName name="QBREPORTCOMPARECOL_EXCLUDECURPERIOD" localSheetId="6">FALSE</definedName>
    <definedName name="QBREPORTCOMPARECOL_EXCLUDECURPERIOD" localSheetId="7">FALSE</definedName>
    <definedName name="QBREPORTCOMPARECOL_FORECAST" localSheetId="12">FALSE</definedName>
    <definedName name="QBREPORTCOMPARECOL_FORECAST" localSheetId="8">FALSE</definedName>
    <definedName name="QBREPORTCOMPARECOL_FORECAST" localSheetId="4">FALSE</definedName>
    <definedName name="QBREPORTCOMPARECOL_FORECAST" localSheetId="2">FALSE</definedName>
    <definedName name="QBREPORTCOMPARECOL_FORECAST" localSheetId="3">FALSE</definedName>
    <definedName name="QBREPORTCOMPARECOL_FORECAST" localSheetId="9">FALSE</definedName>
    <definedName name="QBREPORTCOMPARECOL_FORECAST" localSheetId="10">FALSE</definedName>
    <definedName name="QBREPORTCOMPARECOL_FORECAST" localSheetId="1">FALSE</definedName>
    <definedName name="QBREPORTCOMPARECOL_FORECAST" localSheetId="11">FALSE</definedName>
    <definedName name="QBREPORTCOMPARECOL_FORECAST" localSheetId="5">FALSE</definedName>
    <definedName name="QBREPORTCOMPARECOL_FORECAST" localSheetId="6">FALSE</definedName>
    <definedName name="QBREPORTCOMPARECOL_FORECAST" localSheetId="7">FALSE</definedName>
    <definedName name="QBREPORTCOMPARECOL_GROSSMARGIN" localSheetId="12">FALSE</definedName>
    <definedName name="QBREPORTCOMPARECOL_GROSSMARGIN" localSheetId="8">FALSE</definedName>
    <definedName name="QBREPORTCOMPARECOL_GROSSMARGIN" localSheetId="4">FALSE</definedName>
    <definedName name="QBREPORTCOMPARECOL_GROSSMARGIN" localSheetId="2">FALSE</definedName>
    <definedName name="QBREPORTCOMPARECOL_GROSSMARGIN" localSheetId="3">FALSE</definedName>
    <definedName name="QBREPORTCOMPARECOL_GROSSMARGIN" localSheetId="9">FALSE</definedName>
    <definedName name="QBREPORTCOMPARECOL_GROSSMARGIN" localSheetId="10">FALSE</definedName>
    <definedName name="QBREPORTCOMPARECOL_GROSSMARGIN" localSheetId="1">FALSE</definedName>
    <definedName name="QBREPORTCOMPARECOL_GROSSMARGIN" localSheetId="11">FALSE</definedName>
    <definedName name="QBREPORTCOMPARECOL_GROSSMARGIN" localSheetId="5">FALSE</definedName>
    <definedName name="QBREPORTCOMPARECOL_GROSSMARGIN" localSheetId="6">FALSE</definedName>
    <definedName name="QBREPORTCOMPARECOL_GROSSMARGIN" localSheetId="7">FALSE</definedName>
    <definedName name="QBREPORTCOMPARECOL_GROSSMARGINPCT" localSheetId="12">FALSE</definedName>
    <definedName name="QBREPORTCOMPARECOL_GROSSMARGINPCT" localSheetId="8">FALSE</definedName>
    <definedName name="QBREPORTCOMPARECOL_GROSSMARGINPCT" localSheetId="4">FALSE</definedName>
    <definedName name="QBREPORTCOMPARECOL_GROSSMARGINPCT" localSheetId="2">FALSE</definedName>
    <definedName name="QBREPORTCOMPARECOL_GROSSMARGINPCT" localSheetId="3">FALSE</definedName>
    <definedName name="QBREPORTCOMPARECOL_GROSSMARGINPCT" localSheetId="9">FALSE</definedName>
    <definedName name="QBREPORTCOMPARECOL_GROSSMARGINPCT" localSheetId="10">FALSE</definedName>
    <definedName name="QBREPORTCOMPARECOL_GROSSMARGINPCT" localSheetId="1">FALSE</definedName>
    <definedName name="QBREPORTCOMPARECOL_GROSSMARGINPCT" localSheetId="11">FALSE</definedName>
    <definedName name="QBREPORTCOMPARECOL_GROSSMARGINPCT" localSheetId="5">FALSE</definedName>
    <definedName name="QBREPORTCOMPARECOL_GROSSMARGINPCT" localSheetId="6">FALSE</definedName>
    <definedName name="QBREPORTCOMPARECOL_GROSSMARGINPCT" localSheetId="7">FALSE</definedName>
    <definedName name="QBREPORTCOMPARECOL_HOURS" localSheetId="12">FALSE</definedName>
    <definedName name="QBREPORTCOMPARECOL_HOURS" localSheetId="8">FALSE</definedName>
    <definedName name="QBREPORTCOMPARECOL_HOURS" localSheetId="4">FALSE</definedName>
    <definedName name="QBREPORTCOMPARECOL_HOURS" localSheetId="2">FALSE</definedName>
    <definedName name="QBREPORTCOMPARECOL_HOURS" localSheetId="3">FALSE</definedName>
    <definedName name="QBREPORTCOMPARECOL_HOURS" localSheetId="9">FALSE</definedName>
    <definedName name="QBREPORTCOMPARECOL_HOURS" localSheetId="10">FALSE</definedName>
    <definedName name="QBREPORTCOMPARECOL_HOURS" localSheetId="1">FALSE</definedName>
    <definedName name="QBREPORTCOMPARECOL_HOURS" localSheetId="11">FALSE</definedName>
    <definedName name="QBREPORTCOMPARECOL_HOURS" localSheetId="5">FALSE</definedName>
    <definedName name="QBREPORTCOMPARECOL_HOURS" localSheetId="6">FALSE</definedName>
    <definedName name="QBREPORTCOMPARECOL_HOURS" localSheetId="7">FALSE</definedName>
    <definedName name="QBREPORTCOMPARECOL_PCTCOL" localSheetId="12">FALSE</definedName>
    <definedName name="QBREPORTCOMPARECOL_PCTCOL" localSheetId="8">FALSE</definedName>
    <definedName name="QBREPORTCOMPARECOL_PCTCOL" localSheetId="4">FALSE</definedName>
    <definedName name="QBREPORTCOMPARECOL_PCTCOL" localSheetId="2">FALSE</definedName>
    <definedName name="QBREPORTCOMPARECOL_PCTCOL" localSheetId="3">FALSE</definedName>
    <definedName name="QBREPORTCOMPARECOL_PCTCOL" localSheetId="9">FALSE</definedName>
    <definedName name="QBREPORTCOMPARECOL_PCTCOL" localSheetId="10">FALSE</definedName>
    <definedName name="QBREPORTCOMPARECOL_PCTCOL" localSheetId="1">FALSE</definedName>
    <definedName name="QBREPORTCOMPARECOL_PCTCOL" localSheetId="11">FALSE</definedName>
    <definedName name="QBREPORTCOMPARECOL_PCTCOL" localSheetId="5">FALSE</definedName>
    <definedName name="QBREPORTCOMPARECOL_PCTCOL" localSheetId="6">FALSE</definedName>
    <definedName name="QBREPORTCOMPARECOL_PCTCOL" localSheetId="7">FALSE</definedName>
    <definedName name="QBREPORTCOMPARECOL_PCTEXPENSE" localSheetId="12">FALSE</definedName>
    <definedName name="QBREPORTCOMPARECOL_PCTEXPENSE" localSheetId="8">FALSE</definedName>
    <definedName name="QBREPORTCOMPARECOL_PCTEXPENSE" localSheetId="4">FALSE</definedName>
    <definedName name="QBREPORTCOMPARECOL_PCTEXPENSE" localSheetId="2">FALSE</definedName>
    <definedName name="QBREPORTCOMPARECOL_PCTEXPENSE" localSheetId="3">FALSE</definedName>
    <definedName name="QBREPORTCOMPARECOL_PCTEXPENSE" localSheetId="9">FALSE</definedName>
    <definedName name="QBREPORTCOMPARECOL_PCTEXPENSE" localSheetId="10">FALSE</definedName>
    <definedName name="QBREPORTCOMPARECOL_PCTEXPENSE" localSheetId="1">FALSE</definedName>
    <definedName name="QBREPORTCOMPARECOL_PCTEXPENSE" localSheetId="11">FALSE</definedName>
    <definedName name="QBREPORTCOMPARECOL_PCTEXPENSE" localSheetId="5">FALSE</definedName>
    <definedName name="QBREPORTCOMPARECOL_PCTEXPENSE" localSheetId="6">FALSE</definedName>
    <definedName name="QBREPORTCOMPARECOL_PCTEXPENSE" localSheetId="7">FALSE</definedName>
    <definedName name="QBREPORTCOMPARECOL_PCTINCOME" localSheetId="12">FALSE</definedName>
    <definedName name="QBREPORTCOMPARECOL_PCTINCOME" localSheetId="8">FALSE</definedName>
    <definedName name="QBREPORTCOMPARECOL_PCTINCOME" localSheetId="4">FALSE</definedName>
    <definedName name="QBREPORTCOMPARECOL_PCTINCOME" localSheetId="2">FALSE</definedName>
    <definedName name="QBREPORTCOMPARECOL_PCTINCOME" localSheetId="3">FALSE</definedName>
    <definedName name="QBREPORTCOMPARECOL_PCTINCOME" localSheetId="9">FALSE</definedName>
    <definedName name="QBREPORTCOMPARECOL_PCTINCOME" localSheetId="10">FALSE</definedName>
    <definedName name="QBREPORTCOMPARECOL_PCTINCOME" localSheetId="1">FALSE</definedName>
    <definedName name="QBREPORTCOMPARECOL_PCTINCOME" localSheetId="11">FALSE</definedName>
    <definedName name="QBREPORTCOMPARECOL_PCTINCOME" localSheetId="5">FALSE</definedName>
    <definedName name="QBREPORTCOMPARECOL_PCTINCOME" localSheetId="6">FALSE</definedName>
    <definedName name="QBREPORTCOMPARECOL_PCTINCOME" localSheetId="7">FALSE</definedName>
    <definedName name="QBREPORTCOMPARECOL_PCTOFSALES" localSheetId="12">FALSE</definedName>
    <definedName name="QBREPORTCOMPARECOL_PCTOFSALES" localSheetId="8">FALSE</definedName>
    <definedName name="QBREPORTCOMPARECOL_PCTOFSALES" localSheetId="4">FALSE</definedName>
    <definedName name="QBREPORTCOMPARECOL_PCTOFSALES" localSheetId="2">FALSE</definedName>
    <definedName name="QBREPORTCOMPARECOL_PCTOFSALES" localSheetId="3">FALSE</definedName>
    <definedName name="QBREPORTCOMPARECOL_PCTOFSALES" localSheetId="9">FALSE</definedName>
    <definedName name="QBREPORTCOMPARECOL_PCTOFSALES" localSheetId="10">FALSE</definedName>
    <definedName name="QBREPORTCOMPARECOL_PCTOFSALES" localSheetId="1">FALSE</definedName>
    <definedName name="QBREPORTCOMPARECOL_PCTOFSALES" localSheetId="11">FALSE</definedName>
    <definedName name="QBREPORTCOMPARECOL_PCTOFSALES" localSheetId="5">FALSE</definedName>
    <definedName name="QBREPORTCOMPARECOL_PCTOFSALES" localSheetId="6">FALSE</definedName>
    <definedName name="QBREPORTCOMPARECOL_PCTOFSALES" localSheetId="7">FALSE</definedName>
    <definedName name="QBREPORTCOMPARECOL_PCTROW" localSheetId="12">FALSE</definedName>
    <definedName name="QBREPORTCOMPARECOL_PCTROW" localSheetId="8">FALSE</definedName>
    <definedName name="QBREPORTCOMPARECOL_PCTROW" localSheetId="4">FALSE</definedName>
    <definedName name="QBREPORTCOMPARECOL_PCTROW" localSheetId="2">FALSE</definedName>
    <definedName name="QBREPORTCOMPARECOL_PCTROW" localSheetId="3">FALSE</definedName>
    <definedName name="QBREPORTCOMPARECOL_PCTROW" localSheetId="9">FALSE</definedName>
    <definedName name="QBREPORTCOMPARECOL_PCTROW" localSheetId="10">FALSE</definedName>
    <definedName name="QBREPORTCOMPARECOL_PCTROW" localSheetId="1">FALSE</definedName>
    <definedName name="QBREPORTCOMPARECOL_PCTROW" localSheetId="11">FALSE</definedName>
    <definedName name="QBREPORTCOMPARECOL_PCTROW" localSheetId="5">FALSE</definedName>
    <definedName name="QBREPORTCOMPARECOL_PCTROW" localSheetId="6">FALSE</definedName>
    <definedName name="QBREPORTCOMPARECOL_PCTROW" localSheetId="7">FALSE</definedName>
    <definedName name="QBREPORTCOMPARECOL_PPDIFF" localSheetId="12">FALSE</definedName>
    <definedName name="QBREPORTCOMPARECOL_PPDIFF" localSheetId="8">FALSE</definedName>
    <definedName name="QBREPORTCOMPARECOL_PPDIFF" localSheetId="4">FALSE</definedName>
    <definedName name="QBREPORTCOMPARECOL_PPDIFF" localSheetId="2">FALSE</definedName>
    <definedName name="QBREPORTCOMPARECOL_PPDIFF" localSheetId="3">FALSE</definedName>
    <definedName name="QBREPORTCOMPARECOL_PPDIFF" localSheetId="9">FALSE</definedName>
    <definedName name="QBREPORTCOMPARECOL_PPDIFF" localSheetId="10">FALSE</definedName>
    <definedName name="QBREPORTCOMPARECOL_PPDIFF" localSheetId="1">FALSE</definedName>
    <definedName name="QBREPORTCOMPARECOL_PPDIFF" localSheetId="11">FALSE</definedName>
    <definedName name="QBREPORTCOMPARECOL_PPDIFF" localSheetId="5">FALSE</definedName>
    <definedName name="QBREPORTCOMPARECOL_PPDIFF" localSheetId="6">FALSE</definedName>
    <definedName name="QBREPORTCOMPARECOL_PPDIFF" localSheetId="7">FALSE</definedName>
    <definedName name="QBREPORTCOMPARECOL_PPPCT" localSheetId="12">FALSE</definedName>
    <definedName name="QBREPORTCOMPARECOL_PPPCT" localSheetId="8">FALSE</definedName>
    <definedName name="QBREPORTCOMPARECOL_PPPCT" localSheetId="4">FALSE</definedName>
    <definedName name="QBREPORTCOMPARECOL_PPPCT" localSheetId="2">FALSE</definedName>
    <definedName name="QBREPORTCOMPARECOL_PPPCT" localSheetId="3">FALSE</definedName>
    <definedName name="QBREPORTCOMPARECOL_PPPCT" localSheetId="9">FALSE</definedName>
    <definedName name="QBREPORTCOMPARECOL_PPPCT" localSheetId="10">FALSE</definedName>
    <definedName name="QBREPORTCOMPARECOL_PPPCT" localSheetId="1">FALSE</definedName>
    <definedName name="QBREPORTCOMPARECOL_PPPCT" localSheetId="11">FALSE</definedName>
    <definedName name="QBREPORTCOMPARECOL_PPPCT" localSheetId="5">FALSE</definedName>
    <definedName name="QBREPORTCOMPARECOL_PPPCT" localSheetId="6">FALSE</definedName>
    <definedName name="QBREPORTCOMPARECOL_PPPCT" localSheetId="7">FALSE</definedName>
    <definedName name="QBREPORTCOMPARECOL_PREVPERIOD" localSheetId="12">FALSE</definedName>
    <definedName name="QBREPORTCOMPARECOL_PREVPERIOD" localSheetId="8">FALSE</definedName>
    <definedName name="QBREPORTCOMPARECOL_PREVPERIOD" localSheetId="4">FALSE</definedName>
    <definedName name="QBREPORTCOMPARECOL_PREVPERIOD" localSheetId="2">FALSE</definedName>
    <definedName name="QBREPORTCOMPARECOL_PREVPERIOD" localSheetId="3">FALSE</definedName>
    <definedName name="QBREPORTCOMPARECOL_PREVPERIOD" localSheetId="9">FALSE</definedName>
    <definedName name="QBREPORTCOMPARECOL_PREVPERIOD" localSheetId="10">FALSE</definedName>
    <definedName name="QBREPORTCOMPARECOL_PREVPERIOD" localSheetId="1">FALSE</definedName>
    <definedName name="QBREPORTCOMPARECOL_PREVPERIOD" localSheetId="11">FALSE</definedName>
    <definedName name="QBREPORTCOMPARECOL_PREVPERIOD" localSheetId="5">FALSE</definedName>
    <definedName name="QBREPORTCOMPARECOL_PREVPERIOD" localSheetId="6">FALSE</definedName>
    <definedName name="QBREPORTCOMPARECOL_PREVPERIOD" localSheetId="7">FALSE</definedName>
    <definedName name="QBREPORTCOMPARECOL_PREVYEAR" localSheetId="12">FALSE</definedName>
    <definedName name="QBREPORTCOMPARECOL_PREVYEAR" localSheetId="8">FALSE</definedName>
    <definedName name="QBREPORTCOMPARECOL_PREVYEAR" localSheetId="4">FALSE</definedName>
    <definedName name="QBREPORTCOMPARECOL_PREVYEAR" localSheetId="2">FALSE</definedName>
    <definedName name="QBREPORTCOMPARECOL_PREVYEAR" localSheetId="3">FALSE</definedName>
    <definedName name="QBREPORTCOMPARECOL_PREVYEAR" localSheetId="9">FALSE</definedName>
    <definedName name="QBREPORTCOMPARECOL_PREVYEAR" localSheetId="10">FALSE</definedName>
    <definedName name="QBREPORTCOMPARECOL_PREVYEAR" localSheetId="1">FALSE</definedName>
    <definedName name="QBREPORTCOMPARECOL_PREVYEAR" localSheetId="11">FALSE</definedName>
    <definedName name="QBREPORTCOMPARECOL_PREVYEAR" localSheetId="5">FALSE</definedName>
    <definedName name="QBREPORTCOMPARECOL_PREVYEAR" localSheetId="6">FALSE</definedName>
    <definedName name="QBREPORTCOMPARECOL_PREVYEAR" localSheetId="7">FALSE</definedName>
    <definedName name="QBREPORTCOMPARECOL_PYDIFF" localSheetId="12">FALSE</definedName>
    <definedName name="QBREPORTCOMPARECOL_PYDIFF" localSheetId="8">FALSE</definedName>
    <definedName name="QBREPORTCOMPARECOL_PYDIFF" localSheetId="4">FALSE</definedName>
    <definedName name="QBREPORTCOMPARECOL_PYDIFF" localSheetId="2">FALSE</definedName>
    <definedName name="QBREPORTCOMPARECOL_PYDIFF" localSheetId="3">FALSE</definedName>
    <definedName name="QBREPORTCOMPARECOL_PYDIFF" localSheetId="9">FALSE</definedName>
    <definedName name="QBREPORTCOMPARECOL_PYDIFF" localSheetId="10">FALSE</definedName>
    <definedName name="QBREPORTCOMPARECOL_PYDIFF" localSheetId="1">FALSE</definedName>
    <definedName name="QBREPORTCOMPARECOL_PYDIFF" localSheetId="11">FALSE</definedName>
    <definedName name="QBREPORTCOMPARECOL_PYDIFF" localSheetId="5">FALSE</definedName>
    <definedName name="QBREPORTCOMPARECOL_PYDIFF" localSheetId="6">FALSE</definedName>
    <definedName name="QBREPORTCOMPARECOL_PYDIFF" localSheetId="7">FALSE</definedName>
    <definedName name="QBREPORTCOMPARECOL_PYPCT" localSheetId="12">FALSE</definedName>
    <definedName name="QBREPORTCOMPARECOL_PYPCT" localSheetId="8">FALSE</definedName>
    <definedName name="QBREPORTCOMPARECOL_PYPCT" localSheetId="4">FALSE</definedName>
    <definedName name="QBREPORTCOMPARECOL_PYPCT" localSheetId="2">FALSE</definedName>
    <definedName name="QBREPORTCOMPARECOL_PYPCT" localSheetId="3">FALSE</definedName>
    <definedName name="QBREPORTCOMPARECOL_PYPCT" localSheetId="9">FALSE</definedName>
    <definedName name="QBREPORTCOMPARECOL_PYPCT" localSheetId="10">FALSE</definedName>
    <definedName name="QBREPORTCOMPARECOL_PYPCT" localSheetId="1">FALSE</definedName>
    <definedName name="QBREPORTCOMPARECOL_PYPCT" localSheetId="11">FALSE</definedName>
    <definedName name="QBREPORTCOMPARECOL_PYPCT" localSheetId="5">FALSE</definedName>
    <definedName name="QBREPORTCOMPARECOL_PYPCT" localSheetId="6">FALSE</definedName>
    <definedName name="QBREPORTCOMPARECOL_PYPCT" localSheetId="7">FALSE</definedName>
    <definedName name="QBREPORTCOMPARECOL_QTY" localSheetId="12">FALSE</definedName>
    <definedName name="QBREPORTCOMPARECOL_QTY" localSheetId="8">FALSE</definedName>
    <definedName name="QBREPORTCOMPARECOL_QTY" localSheetId="4">FALSE</definedName>
    <definedName name="QBREPORTCOMPARECOL_QTY" localSheetId="2">FALSE</definedName>
    <definedName name="QBREPORTCOMPARECOL_QTY" localSheetId="3">FALSE</definedName>
    <definedName name="QBREPORTCOMPARECOL_QTY" localSheetId="9">FALSE</definedName>
    <definedName name="QBREPORTCOMPARECOL_QTY" localSheetId="10">FALSE</definedName>
    <definedName name="QBREPORTCOMPARECOL_QTY" localSheetId="1">FALSE</definedName>
    <definedName name="QBREPORTCOMPARECOL_QTY" localSheetId="11">FALSE</definedName>
    <definedName name="QBREPORTCOMPARECOL_QTY" localSheetId="5">FALSE</definedName>
    <definedName name="QBREPORTCOMPARECOL_QTY" localSheetId="6">FALSE</definedName>
    <definedName name="QBREPORTCOMPARECOL_QTY" localSheetId="7">FALSE</definedName>
    <definedName name="QBREPORTCOMPARECOL_RATE" localSheetId="12">FALSE</definedName>
    <definedName name="QBREPORTCOMPARECOL_RATE" localSheetId="8">FALSE</definedName>
    <definedName name="QBREPORTCOMPARECOL_RATE" localSheetId="4">FALSE</definedName>
    <definedName name="QBREPORTCOMPARECOL_RATE" localSheetId="2">FALSE</definedName>
    <definedName name="QBREPORTCOMPARECOL_RATE" localSheetId="3">FALSE</definedName>
    <definedName name="QBREPORTCOMPARECOL_RATE" localSheetId="9">FALSE</definedName>
    <definedName name="QBREPORTCOMPARECOL_RATE" localSheetId="10">FALSE</definedName>
    <definedName name="QBREPORTCOMPARECOL_RATE" localSheetId="1">FALSE</definedName>
    <definedName name="QBREPORTCOMPARECOL_RATE" localSheetId="11">FALSE</definedName>
    <definedName name="QBREPORTCOMPARECOL_RATE" localSheetId="5">FALSE</definedName>
    <definedName name="QBREPORTCOMPARECOL_RATE" localSheetId="6">FALSE</definedName>
    <definedName name="QBREPORTCOMPARECOL_RATE" localSheetId="7">FALSE</definedName>
    <definedName name="QBREPORTCOMPARECOL_TRIPBILLEDMILES" localSheetId="12">FALSE</definedName>
    <definedName name="QBREPORTCOMPARECOL_TRIPBILLEDMILES" localSheetId="8">FALSE</definedName>
    <definedName name="QBREPORTCOMPARECOL_TRIPBILLEDMILES" localSheetId="4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9">FALSE</definedName>
    <definedName name="QBREPORTCOMPARECOL_TRIPBILLEDMILES" localSheetId="10">FALSE</definedName>
    <definedName name="QBREPORTCOMPARECOL_TRIPBILLEDMILES" localSheetId="1">FALSE</definedName>
    <definedName name="QBREPORTCOMPARECOL_TRIPBILLEDMILES" localSheetId="11">FALSE</definedName>
    <definedName name="QBREPORTCOMPARECOL_TRIPBILLEDMILES" localSheetId="5">FALSE</definedName>
    <definedName name="QBREPORTCOMPARECOL_TRIPBILLEDMILES" localSheetId="6">FALSE</definedName>
    <definedName name="QBREPORTCOMPARECOL_TRIPBILLEDMILES" localSheetId="7">FALSE</definedName>
    <definedName name="QBREPORTCOMPARECOL_TRIPBILLINGAMOUNT" localSheetId="12">FALSE</definedName>
    <definedName name="QBREPORTCOMPARECOL_TRIPBILLINGAMOUNT" localSheetId="8">FALSE</definedName>
    <definedName name="QBREPORTCOMPARECOL_TRIPBILLINGAMOUNT" localSheetId="4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9">FALSE</definedName>
    <definedName name="QBREPORTCOMPARECOL_TRIPBILLINGAMOUNT" localSheetId="10">FALSE</definedName>
    <definedName name="QBREPORTCOMPARECOL_TRIPBILLINGAMOUNT" localSheetId="1">FALSE</definedName>
    <definedName name="QBREPORTCOMPARECOL_TRIPBILLINGAMOUNT" localSheetId="11">FALSE</definedName>
    <definedName name="QBREPORTCOMPARECOL_TRIPBILLINGAMOUNT" localSheetId="5">FALSE</definedName>
    <definedName name="QBREPORTCOMPARECOL_TRIPBILLINGAMOUNT" localSheetId="6">FALSE</definedName>
    <definedName name="QBREPORTCOMPARECOL_TRIPBILLINGAMOUNT" localSheetId="7">FALSE</definedName>
    <definedName name="QBREPORTCOMPARECOL_TRIPMILES" localSheetId="12">FALSE</definedName>
    <definedName name="QBREPORTCOMPARECOL_TRIPMILES" localSheetId="8">FALSE</definedName>
    <definedName name="QBREPORTCOMPARECOL_TRIPMILES" localSheetId="4">FALSE</definedName>
    <definedName name="QBREPORTCOMPARECOL_TRIPMILES" localSheetId="2">FALSE</definedName>
    <definedName name="QBREPORTCOMPARECOL_TRIPMILES" localSheetId="3">FALSE</definedName>
    <definedName name="QBREPORTCOMPARECOL_TRIPMILES" localSheetId="9">FALSE</definedName>
    <definedName name="QBREPORTCOMPARECOL_TRIPMILES" localSheetId="10">FALSE</definedName>
    <definedName name="QBREPORTCOMPARECOL_TRIPMILES" localSheetId="1">FALSE</definedName>
    <definedName name="QBREPORTCOMPARECOL_TRIPMILES" localSheetId="11">FALSE</definedName>
    <definedName name="QBREPORTCOMPARECOL_TRIPMILES" localSheetId="5">FALSE</definedName>
    <definedName name="QBREPORTCOMPARECOL_TRIPMILES" localSheetId="6">FALSE</definedName>
    <definedName name="QBREPORTCOMPARECOL_TRIPMILES" localSheetId="7">FALSE</definedName>
    <definedName name="QBREPORTCOMPARECOL_TRIPNOTBILLABLEMILES" localSheetId="12">FALSE</definedName>
    <definedName name="QBREPORTCOMPARECOL_TRIPNOTBILLABLEMILES" localSheetId="8">FALSE</definedName>
    <definedName name="QBREPORTCOMPARECOL_TRIPNOTBILLABLEMILES" localSheetId="4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9">FALSE</definedName>
    <definedName name="QBREPORTCOMPARECOL_TRIPNOTBILLABLEMILES" localSheetId="10">FALSE</definedName>
    <definedName name="QBREPORTCOMPARECOL_TRIPNOTBILLABLEMILES" localSheetId="1">FALSE</definedName>
    <definedName name="QBREPORTCOMPARECOL_TRIPNOTBILLABLEMILES" localSheetId="11">FALSE</definedName>
    <definedName name="QBREPORTCOMPARECOL_TRIPNOTBILLABLEMILES" localSheetId="5">FALSE</definedName>
    <definedName name="QBREPORTCOMPARECOL_TRIPNOTBILLABLEMILES" localSheetId="6">FALSE</definedName>
    <definedName name="QBREPORTCOMPARECOL_TRIPNOTBILLABLEMILES" localSheetId="7">FALSE</definedName>
    <definedName name="QBREPORTCOMPARECOL_TRIPTAXDEDUCTIBLEAMOUNT" localSheetId="12">FALSE</definedName>
    <definedName name="QBREPORTCOMPARECOL_TRIPTAXDEDUCTIBLEAMOUNT" localSheetId="8">FALSE</definedName>
    <definedName name="QBREPORTCOMPARECOL_TRIPTAXDEDUCTIBLEAMOUNT" localSheetId="4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9">FALSE</definedName>
    <definedName name="QBREPORTCOMPARECOL_TRIPTAXDEDUCTIBLEAMOUNT" localSheetId="10">FALSE</definedName>
    <definedName name="QBREPORTCOMPARECOL_TRIPTAXDEDUCTIBLEAMOUNT" localSheetId="1">FALSE</definedName>
    <definedName name="QBREPORTCOMPARECOL_TRIPTAXDEDUCTIBLEAMOUNT" localSheetId="11">FALSE</definedName>
    <definedName name="QBREPORTCOMPARECOL_TRIPTAXDEDUCTIBLEAMOUNT" localSheetId="5">FALSE</definedName>
    <definedName name="QBREPORTCOMPARECOL_TRIPTAXDEDUCTIBLEAMOUNT" localSheetId="6">FALSE</definedName>
    <definedName name="QBREPORTCOMPARECOL_TRIPTAXDEDUCTIBLEAMOUNT" localSheetId="7">FALSE</definedName>
    <definedName name="QBREPORTCOMPARECOL_TRIPUNBILLEDMILES" localSheetId="12">FALSE</definedName>
    <definedName name="QBREPORTCOMPARECOL_TRIPUNBILLEDMILES" localSheetId="8">FALSE</definedName>
    <definedName name="QBREPORTCOMPARECOL_TRIPUNBILLEDMILES" localSheetId="4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9">FALSE</definedName>
    <definedName name="QBREPORTCOMPARECOL_TRIPUNBILLEDMILES" localSheetId="10">FALSE</definedName>
    <definedName name="QBREPORTCOMPARECOL_TRIPUNBILLEDMILES" localSheetId="1">FALSE</definedName>
    <definedName name="QBREPORTCOMPARECOL_TRIPUNBILLEDMILES" localSheetId="11">FALSE</definedName>
    <definedName name="QBREPORTCOMPARECOL_TRIPUNBILLEDMILES" localSheetId="5">FALSE</definedName>
    <definedName name="QBREPORTCOMPARECOL_TRIPUNBILLEDMILES" localSheetId="6">FALSE</definedName>
    <definedName name="QBREPORTCOMPARECOL_TRIPUNBILLEDMILES" localSheetId="7">FALSE</definedName>
    <definedName name="QBREPORTCOMPARECOL_YTD" localSheetId="12">FALSE</definedName>
    <definedName name="QBREPORTCOMPARECOL_YTD" localSheetId="8">FALSE</definedName>
    <definedName name="QBREPORTCOMPARECOL_YTD" localSheetId="4">FALSE</definedName>
    <definedName name="QBREPORTCOMPARECOL_YTD" localSheetId="2">FALSE</definedName>
    <definedName name="QBREPORTCOMPARECOL_YTD" localSheetId="3">FALSE</definedName>
    <definedName name="QBREPORTCOMPARECOL_YTD" localSheetId="9">FALSE</definedName>
    <definedName name="QBREPORTCOMPARECOL_YTD" localSheetId="10">FALSE</definedName>
    <definedName name="QBREPORTCOMPARECOL_YTD" localSheetId="1">FALSE</definedName>
    <definedName name="QBREPORTCOMPARECOL_YTD" localSheetId="11">FALSE</definedName>
    <definedName name="QBREPORTCOMPARECOL_YTD" localSheetId="5">FALSE</definedName>
    <definedName name="QBREPORTCOMPARECOL_YTD" localSheetId="6">FALSE</definedName>
    <definedName name="QBREPORTCOMPARECOL_YTD" localSheetId="7">FALSE</definedName>
    <definedName name="QBREPORTCOMPARECOL_YTDBUDGET" localSheetId="12">FALSE</definedName>
    <definedName name="QBREPORTCOMPARECOL_YTDBUDGET" localSheetId="8">FALSE</definedName>
    <definedName name="QBREPORTCOMPARECOL_YTDBUDGET" localSheetId="4">FALSE</definedName>
    <definedName name="QBREPORTCOMPARECOL_YTDBUDGET" localSheetId="2">FALSE</definedName>
    <definedName name="QBREPORTCOMPARECOL_YTDBUDGET" localSheetId="3">FALSE</definedName>
    <definedName name="QBREPORTCOMPARECOL_YTDBUDGET" localSheetId="9">FALSE</definedName>
    <definedName name="QBREPORTCOMPARECOL_YTDBUDGET" localSheetId="10">FALSE</definedName>
    <definedName name="QBREPORTCOMPARECOL_YTDBUDGET" localSheetId="1">FALSE</definedName>
    <definedName name="QBREPORTCOMPARECOL_YTDBUDGET" localSheetId="11">FALSE</definedName>
    <definedName name="QBREPORTCOMPARECOL_YTDBUDGET" localSheetId="5">FALSE</definedName>
    <definedName name="QBREPORTCOMPARECOL_YTDBUDGET" localSheetId="6">FALSE</definedName>
    <definedName name="QBREPORTCOMPARECOL_YTDBUDGET" localSheetId="7">FALSE</definedName>
    <definedName name="QBREPORTCOMPARECOL_YTDPCT" localSheetId="12">FALSE</definedName>
    <definedName name="QBREPORTCOMPARECOL_YTDPCT" localSheetId="8">FALSE</definedName>
    <definedName name="QBREPORTCOMPARECOL_YTDPCT" localSheetId="4">FALSE</definedName>
    <definedName name="QBREPORTCOMPARECOL_YTDPCT" localSheetId="2">FALSE</definedName>
    <definedName name="QBREPORTCOMPARECOL_YTDPCT" localSheetId="3">FALSE</definedName>
    <definedName name="QBREPORTCOMPARECOL_YTDPCT" localSheetId="9">FALSE</definedName>
    <definedName name="QBREPORTCOMPARECOL_YTDPCT" localSheetId="10">FALSE</definedName>
    <definedName name="QBREPORTCOMPARECOL_YTDPCT" localSheetId="1">FALSE</definedName>
    <definedName name="QBREPORTCOMPARECOL_YTDPCT" localSheetId="11">FALSE</definedName>
    <definedName name="QBREPORTCOMPARECOL_YTDPCT" localSheetId="5">FALSE</definedName>
    <definedName name="QBREPORTCOMPARECOL_YTDPCT" localSheetId="6">FALSE</definedName>
    <definedName name="QBREPORTCOMPARECOL_YTDPCT" localSheetId="7">FALSE</definedName>
    <definedName name="QBREPORTROWAXIS" localSheetId="12">12</definedName>
    <definedName name="QBREPORTROWAXIS" localSheetId="8">12</definedName>
    <definedName name="QBREPORTROWAXIS" localSheetId="4">12</definedName>
    <definedName name="QBREPORTROWAXIS" localSheetId="2">12</definedName>
    <definedName name="QBREPORTROWAXIS" localSheetId="3">12</definedName>
    <definedName name="QBREPORTROWAXIS" localSheetId="9">12</definedName>
    <definedName name="QBREPORTROWAXIS" localSheetId="10">12</definedName>
    <definedName name="QBREPORTROWAXIS" localSheetId="1">12</definedName>
    <definedName name="QBREPORTROWAXIS" localSheetId="11">12</definedName>
    <definedName name="QBREPORTROWAXIS" localSheetId="5">12</definedName>
    <definedName name="QBREPORTROWAXIS" localSheetId="6">12</definedName>
    <definedName name="QBREPORTROWAXIS" localSheetId="7">12</definedName>
    <definedName name="QBREPORTSUBCOLAXIS" localSheetId="12">0</definedName>
    <definedName name="QBREPORTSUBCOLAXIS" localSheetId="8">0</definedName>
    <definedName name="QBREPORTSUBCOLAXIS" localSheetId="4">0</definedName>
    <definedName name="QBREPORTSUBCOLAXIS" localSheetId="2">0</definedName>
    <definedName name="QBREPORTSUBCOLAXIS" localSheetId="3">0</definedName>
    <definedName name="QBREPORTSUBCOLAXIS" localSheetId="9">0</definedName>
    <definedName name="QBREPORTSUBCOLAXIS" localSheetId="10">0</definedName>
    <definedName name="QBREPORTSUBCOLAXIS" localSheetId="1">0</definedName>
    <definedName name="QBREPORTSUBCOLAXIS" localSheetId="11">0</definedName>
    <definedName name="QBREPORTSUBCOLAXIS" localSheetId="5">0</definedName>
    <definedName name="QBREPORTSUBCOLAXIS" localSheetId="6">0</definedName>
    <definedName name="QBREPORTSUBCOLAXIS" localSheetId="7">0</definedName>
    <definedName name="QBREPORTTYPE" localSheetId="12">42</definedName>
    <definedName name="QBREPORTTYPE" localSheetId="8">42</definedName>
    <definedName name="QBREPORTTYPE" localSheetId="4">42</definedName>
    <definedName name="QBREPORTTYPE" localSheetId="2">42</definedName>
    <definedName name="QBREPORTTYPE" localSheetId="3">42</definedName>
    <definedName name="QBREPORTTYPE" localSheetId="9">42</definedName>
    <definedName name="QBREPORTTYPE" localSheetId="10">42</definedName>
    <definedName name="QBREPORTTYPE" localSheetId="1">42</definedName>
    <definedName name="QBREPORTTYPE" localSheetId="11">42</definedName>
    <definedName name="QBREPORTTYPE" localSheetId="5">42</definedName>
    <definedName name="QBREPORTTYPE" localSheetId="6">42</definedName>
    <definedName name="QBREPORTTYPE" localSheetId="7">42</definedName>
    <definedName name="QBROWHEADERS" localSheetId="12">4</definedName>
    <definedName name="QBROWHEADERS" localSheetId="8">4</definedName>
    <definedName name="QBROWHEADERS" localSheetId="4">4</definedName>
    <definedName name="QBROWHEADERS" localSheetId="2">4</definedName>
    <definedName name="QBROWHEADERS" localSheetId="3">4</definedName>
    <definedName name="QBROWHEADERS" localSheetId="9">4</definedName>
    <definedName name="QBROWHEADERS" localSheetId="10">4</definedName>
    <definedName name="QBROWHEADERS" localSheetId="1">4</definedName>
    <definedName name="QBROWHEADERS" localSheetId="11">4</definedName>
    <definedName name="QBROWHEADERS" localSheetId="5">4</definedName>
    <definedName name="QBROWHEADERS" localSheetId="6">4</definedName>
    <definedName name="QBROWHEADERS" localSheetId="7">4</definedName>
    <definedName name="QBSTARTDATE" localSheetId="12">20140401</definedName>
    <definedName name="QBSTARTDATE" localSheetId="8">20140801</definedName>
    <definedName name="QBSTARTDATE" localSheetId="4">20141201</definedName>
    <definedName name="QBSTARTDATE" localSheetId="2">20150201</definedName>
    <definedName name="QBSTARTDATE" localSheetId="3">20150101</definedName>
    <definedName name="QBSTARTDATE" localSheetId="9">20140701</definedName>
    <definedName name="QBSTARTDATE" localSheetId="10">20140601</definedName>
    <definedName name="QBSTARTDATE" localSheetId="1">20150301</definedName>
    <definedName name="QBSTARTDATE" localSheetId="11">20140501</definedName>
    <definedName name="QBSTARTDATE" localSheetId="5">20141101</definedName>
    <definedName name="QBSTARTDATE" localSheetId="6">20141001</definedName>
    <definedName name="QBSTARTDATE" localSheetId="7">20140901</definedName>
  </definedNames>
  <calcPr calcId="145621"/>
</workbook>
</file>

<file path=xl/calcChain.xml><?xml version="1.0" encoding="utf-8"?>
<calcChain xmlns="http://schemas.openxmlformats.org/spreadsheetml/2006/main">
  <c r="C8" i="2" l="1"/>
  <c r="C4" i="2"/>
  <c r="U345" i="18"/>
  <c r="U343" i="18"/>
  <c r="U341" i="18"/>
  <c r="U339" i="18"/>
  <c r="U337" i="18"/>
  <c r="U335" i="18"/>
  <c r="U333" i="18"/>
  <c r="U330" i="18"/>
  <c r="U328" i="18"/>
  <c r="U331" i="18" s="1"/>
  <c r="U326" i="18"/>
  <c r="U323" i="18"/>
  <c r="U321" i="18"/>
  <c r="U318" i="18"/>
  <c r="U316" i="18"/>
  <c r="U314" i="18"/>
  <c r="U312" i="18"/>
  <c r="U310" i="18"/>
  <c r="U308" i="18"/>
  <c r="U306" i="18"/>
  <c r="U304" i="18"/>
  <c r="U302" i="18"/>
  <c r="U300" i="18"/>
  <c r="U298" i="18"/>
  <c r="U296" i="18"/>
  <c r="U319" i="18" s="1"/>
  <c r="U294" i="18"/>
  <c r="U290" i="18"/>
  <c r="U288" i="18"/>
  <c r="U286" i="18"/>
  <c r="U284" i="18"/>
  <c r="U282" i="18"/>
  <c r="U280" i="18"/>
  <c r="U291" i="18" s="1"/>
  <c r="U278" i="18"/>
  <c r="U275" i="18"/>
  <c r="U273" i="18"/>
  <c r="U271" i="18"/>
  <c r="U269" i="18"/>
  <c r="U267" i="18"/>
  <c r="S265" i="18"/>
  <c r="U263" i="18"/>
  <c r="U264" i="18" s="1"/>
  <c r="U265" i="18" s="1"/>
  <c r="U260" i="18"/>
  <c r="U261" i="18" s="1"/>
  <c r="U258" i="18"/>
  <c r="S255" i="18"/>
  <c r="U248" i="18"/>
  <c r="U249" i="18" s="1"/>
  <c r="U250" i="18" s="1"/>
  <c r="U251" i="18" s="1"/>
  <c r="U252" i="18" s="1"/>
  <c r="U253" i="18" s="1"/>
  <c r="U254" i="18" s="1"/>
  <c r="U255" i="18" s="1"/>
  <c r="S246" i="18"/>
  <c r="U244" i="18"/>
  <c r="U245" i="18" s="1"/>
  <c r="U246" i="18" s="1"/>
  <c r="S242" i="18"/>
  <c r="S241" i="18"/>
  <c r="U240" i="18"/>
  <c r="U241" i="18" s="1"/>
  <c r="U238" i="18"/>
  <c r="U236" i="18"/>
  <c r="U234" i="18"/>
  <c r="U232" i="18"/>
  <c r="U230" i="18"/>
  <c r="U226" i="18"/>
  <c r="U224" i="18"/>
  <c r="U222" i="18"/>
  <c r="U220" i="18"/>
  <c r="U227" i="18" s="1"/>
  <c r="U216" i="18"/>
  <c r="U214" i="18"/>
  <c r="U212" i="18"/>
  <c r="U210" i="18"/>
  <c r="S210" i="18"/>
  <c r="U209" i="18"/>
  <c r="U207" i="18"/>
  <c r="U205" i="18"/>
  <c r="S205" i="18"/>
  <c r="U204" i="18"/>
  <c r="S202" i="18"/>
  <c r="S217" i="18" s="1"/>
  <c r="U201" i="18"/>
  <c r="U202" i="18" s="1"/>
  <c r="U199" i="18"/>
  <c r="U197" i="18"/>
  <c r="U195" i="18"/>
  <c r="U193" i="18"/>
  <c r="U217" i="18" s="1"/>
  <c r="S190" i="18"/>
  <c r="U188" i="18"/>
  <c r="U189" i="18" s="1"/>
  <c r="U190" i="18" s="1"/>
  <c r="U185" i="18"/>
  <c r="U183" i="18"/>
  <c r="U180" i="18"/>
  <c r="S180" i="18"/>
  <c r="S181" i="18" s="1"/>
  <c r="U179" i="18"/>
  <c r="U177" i="18"/>
  <c r="U175" i="18"/>
  <c r="U173" i="18"/>
  <c r="U181" i="18" s="1"/>
  <c r="S170" i="18"/>
  <c r="S186" i="18" s="1"/>
  <c r="U169" i="18"/>
  <c r="U170" i="18" s="1"/>
  <c r="U167" i="18"/>
  <c r="U165" i="18"/>
  <c r="U163" i="18"/>
  <c r="U161" i="18"/>
  <c r="U159" i="18"/>
  <c r="U186" i="18" s="1"/>
  <c r="U156" i="18"/>
  <c r="U154" i="18"/>
  <c r="U152" i="18"/>
  <c r="U150" i="18"/>
  <c r="U148" i="18"/>
  <c r="U146" i="18"/>
  <c r="U144" i="18"/>
  <c r="U142" i="18"/>
  <c r="U140" i="18"/>
  <c r="U138" i="18"/>
  <c r="U136" i="18"/>
  <c r="U134" i="18"/>
  <c r="U132" i="18"/>
  <c r="U129" i="18"/>
  <c r="U127" i="18"/>
  <c r="U125" i="18"/>
  <c r="U123" i="18"/>
  <c r="U130" i="18" s="1"/>
  <c r="U120" i="18"/>
  <c r="U118" i="18"/>
  <c r="U116" i="18"/>
  <c r="S114" i="18"/>
  <c r="S113" i="18"/>
  <c r="U112" i="18"/>
  <c r="U113" i="18" s="1"/>
  <c r="U114" i="18" s="1"/>
  <c r="U110" i="18"/>
  <c r="U107" i="18"/>
  <c r="U105" i="18"/>
  <c r="U103" i="18"/>
  <c r="U101" i="18"/>
  <c r="U99" i="18"/>
  <c r="U95" i="18"/>
  <c r="U93" i="18"/>
  <c r="U91" i="18"/>
  <c r="U89" i="18"/>
  <c r="U87" i="18"/>
  <c r="U85" i="18"/>
  <c r="U83" i="18"/>
  <c r="U81" i="18"/>
  <c r="U79" i="18"/>
  <c r="U77" i="18"/>
  <c r="U75" i="18"/>
  <c r="U72" i="18"/>
  <c r="U70" i="18"/>
  <c r="U73" i="18" s="1"/>
  <c r="U67" i="18"/>
  <c r="U65" i="18"/>
  <c r="U63" i="18"/>
  <c r="U61" i="18"/>
  <c r="U59" i="18"/>
  <c r="U57" i="18"/>
  <c r="U55" i="18"/>
  <c r="U53" i="18"/>
  <c r="U51" i="18"/>
  <c r="U49" i="18"/>
  <c r="U47" i="18"/>
  <c r="U45" i="18"/>
  <c r="S43" i="18"/>
  <c r="U39" i="18"/>
  <c r="U40" i="18" s="1"/>
  <c r="U41" i="18" s="1"/>
  <c r="U42" i="18" s="1"/>
  <c r="U43" i="18" s="1"/>
  <c r="U37" i="18"/>
  <c r="U35" i="18"/>
  <c r="U33" i="18"/>
  <c r="U31" i="18"/>
  <c r="U29" i="18"/>
  <c r="U27" i="18"/>
  <c r="S25" i="18"/>
  <c r="S346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U22" i="18" s="1"/>
  <c r="U23" i="18" s="1"/>
  <c r="U24" i="18" s="1"/>
  <c r="U25" i="18" s="1"/>
  <c r="U242" i="18" l="1"/>
  <c r="U346" i="18" s="1"/>
  <c r="U539" i="17"/>
  <c r="U537" i="17"/>
  <c r="U535" i="17"/>
  <c r="U533" i="17"/>
  <c r="U531" i="17"/>
  <c r="U529" i="17"/>
  <c r="U527" i="17"/>
  <c r="U524" i="17"/>
  <c r="U522" i="17"/>
  <c r="U520" i="17"/>
  <c r="U525" i="17" s="1"/>
  <c r="U517" i="17"/>
  <c r="U515" i="17"/>
  <c r="U512" i="17"/>
  <c r="U510" i="17"/>
  <c r="U508" i="17"/>
  <c r="U506" i="17"/>
  <c r="U504" i="17"/>
  <c r="U502" i="17"/>
  <c r="U500" i="17"/>
  <c r="U498" i="17"/>
  <c r="U496" i="17"/>
  <c r="U494" i="17"/>
  <c r="U492" i="17"/>
  <c r="U490" i="17"/>
  <c r="U513" i="17" s="1"/>
  <c r="U488" i="17"/>
  <c r="U484" i="17"/>
  <c r="U482" i="17"/>
  <c r="U480" i="17"/>
  <c r="U478" i="17"/>
  <c r="U476" i="17"/>
  <c r="U474" i="17"/>
  <c r="U472" i="17"/>
  <c r="U485" i="17" s="1"/>
  <c r="U469" i="17"/>
  <c r="U467" i="17"/>
  <c r="U465" i="17"/>
  <c r="U463" i="17"/>
  <c r="U461" i="17"/>
  <c r="S459" i="17"/>
  <c r="U416" i="17"/>
  <c r="U417" i="17" s="1"/>
  <c r="U418" i="17" s="1"/>
  <c r="U419" i="17" s="1"/>
  <c r="U420" i="17" s="1"/>
  <c r="U421" i="17" s="1"/>
  <c r="U422" i="17" s="1"/>
  <c r="U423" i="17" s="1"/>
  <c r="U424" i="17" s="1"/>
  <c r="U425" i="17" s="1"/>
  <c r="U426" i="17" s="1"/>
  <c r="U427" i="17" s="1"/>
  <c r="U428" i="17" s="1"/>
  <c r="U429" i="17" s="1"/>
  <c r="U430" i="17" s="1"/>
  <c r="U431" i="17" s="1"/>
  <c r="U432" i="17" s="1"/>
  <c r="U433" i="17" s="1"/>
  <c r="U434" i="17" s="1"/>
  <c r="U435" i="17" s="1"/>
  <c r="U436" i="17" s="1"/>
  <c r="U437" i="17" s="1"/>
  <c r="U438" i="17" s="1"/>
  <c r="U439" i="17" s="1"/>
  <c r="U440" i="17" s="1"/>
  <c r="U441" i="17" s="1"/>
  <c r="U442" i="17" s="1"/>
  <c r="U443" i="17" s="1"/>
  <c r="U444" i="17" s="1"/>
  <c r="U445" i="17" s="1"/>
  <c r="U446" i="17" s="1"/>
  <c r="U447" i="17" s="1"/>
  <c r="U448" i="17" s="1"/>
  <c r="U449" i="17" s="1"/>
  <c r="U450" i="17" s="1"/>
  <c r="U451" i="17" s="1"/>
  <c r="U452" i="17" s="1"/>
  <c r="U453" i="17" s="1"/>
  <c r="U454" i="17" s="1"/>
  <c r="U455" i="17" s="1"/>
  <c r="U456" i="17" s="1"/>
  <c r="U457" i="17" s="1"/>
  <c r="U458" i="17" s="1"/>
  <c r="U459" i="17" s="1"/>
  <c r="U414" i="17"/>
  <c r="U413" i="17"/>
  <c r="U411" i="17"/>
  <c r="S408" i="17"/>
  <c r="U400" i="17"/>
  <c r="U401" i="17" s="1"/>
  <c r="U402" i="17" s="1"/>
  <c r="U403" i="17" s="1"/>
  <c r="U404" i="17" s="1"/>
  <c r="U405" i="17" s="1"/>
  <c r="U406" i="17" s="1"/>
  <c r="U407" i="17" s="1"/>
  <c r="U408" i="17" s="1"/>
  <c r="U399" i="17"/>
  <c r="S397" i="17"/>
  <c r="U396" i="17"/>
  <c r="U397" i="17" s="1"/>
  <c r="U395" i="17"/>
  <c r="S392" i="17"/>
  <c r="S393" i="17" s="1"/>
  <c r="U381" i="17"/>
  <c r="U382" i="17" s="1"/>
  <c r="U383" i="17" s="1"/>
  <c r="U384" i="17" s="1"/>
  <c r="U385" i="17" s="1"/>
  <c r="U386" i="17" s="1"/>
  <c r="U387" i="17" s="1"/>
  <c r="U388" i="17" s="1"/>
  <c r="U389" i="17" s="1"/>
  <c r="U390" i="17" s="1"/>
  <c r="U391" i="17" s="1"/>
  <c r="U392" i="17" s="1"/>
  <c r="U380" i="17"/>
  <c r="U379" i="17"/>
  <c r="U377" i="17"/>
  <c r="U375" i="17"/>
  <c r="U373" i="17"/>
  <c r="S373" i="17"/>
  <c r="U372" i="17"/>
  <c r="U370" i="17"/>
  <c r="U368" i="17"/>
  <c r="U364" i="17"/>
  <c r="U362" i="17"/>
  <c r="U360" i="17"/>
  <c r="U358" i="17"/>
  <c r="U365" i="17" s="1"/>
  <c r="U354" i="17"/>
  <c r="U352" i="17"/>
  <c r="U350" i="17"/>
  <c r="U348" i="17"/>
  <c r="U346" i="17"/>
  <c r="U344" i="17"/>
  <c r="U342" i="17"/>
  <c r="U340" i="17"/>
  <c r="U338" i="17"/>
  <c r="U336" i="17"/>
  <c r="U355" i="17" s="1"/>
  <c r="U334" i="17"/>
  <c r="S331" i="17"/>
  <c r="U330" i="17"/>
  <c r="U331" i="17" s="1"/>
  <c r="U329" i="17"/>
  <c r="S327" i="17"/>
  <c r="U326" i="17"/>
  <c r="U324" i="17"/>
  <c r="U321" i="17"/>
  <c r="U319" i="17"/>
  <c r="U317" i="17"/>
  <c r="U315" i="17"/>
  <c r="U322" i="17" s="1"/>
  <c r="S312" i="17"/>
  <c r="U310" i="17"/>
  <c r="U311" i="17" s="1"/>
  <c r="U312" i="17" s="1"/>
  <c r="U308" i="17"/>
  <c r="U306" i="17"/>
  <c r="U304" i="17"/>
  <c r="U302" i="17"/>
  <c r="U300" i="17"/>
  <c r="U297" i="17"/>
  <c r="U295" i="17"/>
  <c r="U293" i="17"/>
  <c r="U291" i="17"/>
  <c r="U289" i="17"/>
  <c r="S287" i="17"/>
  <c r="U286" i="17"/>
  <c r="U287" i="17" s="1"/>
  <c r="S284" i="17"/>
  <c r="U243" i="17"/>
  <c r="U244" i="17" s="1"/>
  <c r="U245" i="17" s="1"/>
  <c r="U246" i="17" s="1"/>
  <c r="U247" i="17" s="1"/>
  <c r="U248" i="17" s="1"/>
  <c r="U249" i="17" s="1"/>
  <c r="U250" i="17" s="1"/>
  <c r="U251" i="17" s="1"/>
  <c r="U252" i="17" s="1"/>
  <c r="U253" i="17" s="1"/>
  <c r="U254" i="17" s="1"/>
  <c r="U255" i="17" s="1"/>
  <c r="U256" i="17" s="1"/>
  <c r="U257" i="17" s="1"/>
  <c r="U258" i="17" s="1"/>
  <c r="U259" i="17" s="1"/>
  <c r="U260" i="17" s="1"/>
  <c r="U261" i="17" s="1"/>
  <c r="U262" i="17" s="1"/>
  <c r="U263" i="17" s="1"/>
  <c r="U264" i="17" s="1"/>
  <c r="U265" i="17" s="1"/>
  <c r="U266" i="17" s="1"/>
  <c r="U267" i="17" s="1"/>
  <c r="U268" i="17" s="1"/>
  <c r="U269" i="17" s="1"/>
  <c r="U270" i="17" s="1"/>
  <c r="U271" i="17" s="1"/>
  <c r="U272" i="17" s="1"/>
  <c r="U273" i="17" s="1"/>
  <c r="U274" i="17" s="1"/>
  <c r="U275" i="17" s="1"/>
  <c r="U276" i="17" s="1"/>
  <c r="U277" i="17" s="1"/>
  <c r="U278" i="17" s="1"/>
  <c r="U279" i="17" s="1"/>
  <c r="U280" i="17" s="1"/>
  <c r="U281" i="17" s="1"/>
  <c r="U282" i="17" s="1"/>
  <c r="U283" i="17" s="1"/>
  <c r="U284" i="17" s="1"/>
  <c r="U241" i="17"/>
  <c r="U239" i="17"/>
  <c r="U237" i="17"/>
  <c r="U235" i="17"/>
  <c r="U233" i="17"/>
  <c r="U231" i="17"/>
  <c r="U228" i="17"/>
  <c r="U226" i="17"/>
  <c r="U224" i="17"/>
  <c r="U222" i="17"/>
  <c r="U229" i="17" s="1"/>
  <c r="U219" i="17"/>
  <c r="S217" i="17"/>
  <c r="U215" i="17"/>
  <c r="U216" i="17" s="1"/>
  <c r="U217" i="17" s="1"/>
  <c r="S213" i="17"/>
  <c r="U203" i="17"/>
  <c r="U204" i="17" s="1"/>
  <c r="U205" i="17" s="1"/>
  <c r="U206" i="17" s="1"/>
  <c r="U207" i="17" s="1"/>
  <c r="U208" i="17" s="1"/>
  <c r="U209" i="17" s="1"/>
  <c r="U210" i="17" s="1"/>
  <c r="U211" i="17" s="1"/>
  <c r="U212" i="17" s="1"/>
  <c r="U213" i="17" s="1"/>
  <c r="S201" i="17"/>
  <c r="S200" i="17"/>
  <c r="U199" i="17"/>
  <c r="U200" i="17" s="1"/>
  <c r="U201" i="17" s="1"/>
  <c r="U197" i="17"/>
  <c r="U194" i="17"/>
  <c r="U192" i="17"/>
  <c r="S190" i="17"/>
  <c r="U175" i="17"/>
  <c r="U176" i="17" s="1"/>
  <c r="U177" i="17" s="1"/>
  <c r="U178" i="17" s="1"/>
  <c r="U179" i="17" s="1"/>
  <c r="U180" i="17" s="1"/>
  <c r="U181" i="17" s="1"/>
  <c r="U182" i="17" s="1"/>
  <c r="U183" i="17" s="1"/>
  <c r="U184" i="17" s="1"/>
  <c r="U185" i="17" s="1"/>
  <c r="U186" i="17" s="1"/>
  <c r="U187" i="17" s="1"/>
  <c r="U188" i="17" s="1"/>
  <c r="U189" i="17" s="1"/>
  <c r="U190" i="17" s="1"/>
  <c r="U174" i="17"/>
  <c r="U172" i="17"/>
  <c r="U170" i="17"/>
  <c r="U166" i="17"/>
  <c r="U164" i="17"/>
  <c r="U162" i="17"/>
  <c r="U160" i="17"/>
  <c r="U158" i="17"/>
  <c r="U156" i="17"/>
  <c r="U154" i="17"/>
  <c r="U152" i="17"/>
  <c r="U150" i="17"/>
  <c r="U148" i="17"/>
  <c r="S146" i="17"/>
  <c r="U145" i="17"/>
  <c r="U146" i="17" s="1"/>
  <c r="U143" i="17"/>
  <c r="U142" i="17"/>
  <c r="U140" i="17"/>
  <c r="U137" i="17"/>
  <c r="U135" i="17"/>
  <c r="U133" i="17"/>
  <c r="U131" i="17"/>
  <c r="U129" i="17"/>
  <c r="U127" i="17"/>
  <c r="U125" i="17"/>
  <c r="U123" i="17"/>
  <c r="U121" i="17"/>
  <c r="U119" i="17"/>
  <c r="U117" i="17"/>
  <c r="U115" i="17"/>
  <c r="S113" i="17"/>
  <c r="U98" i="17"/>
  <c r="U99" i="17" s="1"/>
  <c r="U100" i="17" s="1"/>
  <c r="U101" i="17" s="1"/>
  <c r="U102" i="17" s="1"/>
  <c r="U103" i="17" s="1"/>
  <c r="U104" i="17" s="1"/>
  <c r="U105" i="17" s="1"/>
  <c r="U106" i="17" s="1"/>
  <c r="U107" i="17" s="1"/>
  <c r="U108" i="17" s="1"/>
  <c r="U109" i="17" s="1"/>
  <c r="U110" i="17" s="1"/>
  <c r="U111" i="17" s="1"/>
  <c r="U112" i="17" s="1"/>
  <c r="U113" i="17" s="1"/>
  <c r="U97" i="17"/>
  <c r="U96" i="17"/>
  <c r="U94" i="17"/>
  <c r="U92" i="17"/>
  <c r="U90" i="17"/>
  <c r="S88" i="17"/>
  <c r="U47" i="17"/>
  <c r="U48" i="17" s="1"/>
  <c r="U49" i="17" s="1"/>
  <c r="U50" i="17" s="1"/>
  <c r="U51" i="17" s="1"/>
  <c r="U52" i="17" s="1"/>
  <c r="U53" i="17" s="1"/>
  <c r="U54" i="17" s="1"/>
  <c r="U55" i="17" s="1"/>
  <c r="U56" i="17" s="1"/>
  <c r="U57" i="17" s="1"/>
  <c r="U58" i="17" s="1"/>
  <c r="U59" i="17" s="1"/>
  <c r="U60" i="17" s="1"/>
  <c r="U61" i="17" s="1"/>
  <c r="U62" i="17" s="1"/>
  <c r="U63" i="17" s="1"/>
  <c r="U64" i="17" s="1"/>
  <c r="U65" i="17" s="1"/>
  <c r="U66" i="17" s="1"/>
  <c r="U67" i="17" s="1"/>
  <c r="U68" i="17" s="1"/>
  <c r="U69" i="17" s="1"/>
  <c r="U70" i="17" s="1"/>
  <c r="U71" i="17" s="1"/>
  <c r="U72" i="17" s="1"/>
  <c r="U73" i="17" s="1"/>
  <c r="U74" i="17" s="1"/>
  <c r="U75" i="17" s="1"/>
  <c r="U76" i="17" s="1"/>
  <c r="U77" i="17" s="1"/>
  <c r="U78" i="17" s="1"/>
  <c r="U79" i="17" s="1"/>
  <c r="U80" i="17" s="1"/>
  <c r="U81" i="17" s="1"/>
  <c r="U82" i="17" s="1"/>
  <c r="U83" i="17" s="1"/>
  <c r="U84" i="17" s="1"/>
  <c r="U85" i="17" s="1"/>
  <c r="U86" i="17" s="1"/>
  <c r="U87" i="17" s="1"/>
  <c r="U88" i="17" s="1"/>
  <c r="U46" i="17"/>
  <c r="U44" i="17"/>
  <c r="U42" i="17"/>
  <c r="S40" i="17"/>
  <c r="S540" i="17" s="1"/>
  <c r="U5" i="17"/>
  <c r="U6" i="17" s="1"/>
  <c r="U7" i="17" s="1"/>
  <c r="U8" i="17" s="1"/>
  <c r="U9" i="17" s="1"/>
  <c r="U10" i="17" s="1"/>
  <c r="U11" i="17" s="1"/>
  <c r="U12" i="17" s="1"/>
  <c r="U13" i="17" s="1"/>
  <c r="U14" i="17" s="1"/>
  <c r="U15" i="17" s="1"/>
  <c r="U16" i="17" s="1"/>
  <c r="U17" i="17" s="1"/>
  <c r="U18" i="17" s="1"/>
  <c r="U19" i="17" s="1"/>
  <c r="U20" i="17" s="1"/>
  <c r="U21" i="17" s="1"/>
  <c r="U22" i="17" s="1"/>
  <c r="U23" i="17" s="1"/>
  <c r="U24" i="17" s="1"/>
  <c r="U25" i="17" s="1"/>
  <c r="U26" i="17" s="1"/>
  <c r="U27" i="17" s="1"/>
  <c r="U28" i="17" s="1"/>
  <c r="U29" i="17" s="1"/>
  <c r="U30" i="17" s="1"/>
  <c r="U31" i="17" s="1"/>
  <c r="U32" i="17" s="1"/>
  <c r="U33" i="17" s="1"/>
  <c r="U34" i="17" s="1"/>
  <c r="U35" i="17" s="1"/>
  <c r="U36" i="17" s="1"/>
  <c r="U37" i="17" s="1"/>
  <c r="U38" i="17" s="1"/>
  <c r="U39" i="17" s="1"/>
  <c r="U40" i="17" s="1"/>
  <c r="U4" i="17"/>
  <c r="U3" i="17"/>
  <c r="U327" i="17" l="1"/>
  <c r="U540" i="17" s="1"/>
  <c r="U393" i="17"/>
  <c r="U433" i="16"/>
  <c r="U431" i="16"/>
  <c r="U429" i="16"/>
  <c r="U427" i="16"/>
  <c r="U425" i="16"/>
  <c r="U423" i="16"/>
  <c r="U421" i="16"/>
  <c r="U418" i="16"/>
  <c r="U416" i="16"/>
  <c r="U414" i="16"/>
  <c r="U419" i="16" s="1"/>
  <c r="U411" i="16"/>
  <c r="U409" i="16"/>
  <c r="S406" i="16"/>
  <c r="S407" i="16" s="1"/>
  <c r="U405" i="16"/>
  <c r="U406" i="16" s="1"/>
  <c r="U403" i="16"/>
  <c r="U401" i="16"/>
  <c r="U399" i="16"/>
  <c r="U397" i="16"/>
  <c r="U395" i="16"/>
  <c r="U393" i="16"/>
  <c r="U391" i="16"/>
  <c r="U389" i="16"/>
  <c r="U387" i="16"/>
  <c r="U385" i="16"/>
  <c r="U383" i="16"/>
  <c r="U381" i="16"/>
  <c r="U407" i="16" s="1"/>
  <c r="U377" i="16"/>
  <c r="U375" i="16"/>
  <c r="U373" i="16"/>
  <c r="U371" i="16"/>
  <c r="U369" i="16"/>
  <c r="U367" i="16"/>
  <c r="U378" i="16" s="1"/>
  <c r="U365" i="16"/>
  <c r="U362" i="16"/>
  <c r="U360" i="16"/>
  <c r="U358" i="16"/>
  <c r="U356" i="16"/>
  <c r="U354" i="16"/>
  <c r="S352" i="16"/>
  <c r="U334" i="16"/>
  <c r="U335" i="16" s="1"/>
  <c r="U336" i="16" s="1"/>
  <c r="U337" i="16" s="1"/>
  <c r="U338" i="16" s="1"/>
  <c r="U339" i="16" s="1"/>
  <c r="U340" i="16" s="1"/>
  <c r="U341" i="16" s="1"/>
  <c r="U342" i="16" s="1"/>
  <c r="U343" i="16" s="1"/>
  <c r="U344" i="16" s="1"/>
  <c r="U345" i="16" s="1"/>
  <c r="U346" i="16" s="1"/>
  <c r="U347" i="16" s="1"/>
  <c r="U348" i="16" s="1"/>
  <c r="U349" i="16" s="1"/>
  <c r="U350" i="16" s="1"/>
  <c r="U351" i="16" s="1"/>
  <c r="U352" i="16" s="1"/>
  <c r="U331" i="16"/>
  <c r="U329" i="16"/>
  <c r="U332" i="16" s="1"/>
  <c r="S326" i="16"/>
  <c r="U319" i="16"/>
  <c r="U320" i="16" s="1"/>
  <c r="U321" i="16" s="1"/>
  <c r="U322" i="16" s="1"/>
  <c r="U323" i="16" s="1"/>
  <c r="U324" i="16" s="1"/>
  <c r="U325" i="16" s="1"/>
  <c r="U326" i="16" s="1"/>
  <c r="S317" i="16"/>
  <c r="U311" i="16"/>
  <c r="U312" i="16" s="1"/>
  <c r="U313" i="16" s="1"/>
  <c r="U314" i="16" s="1"/>
  <c r="U315" i="16" s="1"/>
  <c r="U316" i="16" s="1"/>
  <c r="U317" i="16" s="1"/>
  <c r="S309" i="16"/>
  <c r="S308" i="16"/>
  <c r="U302" i="16"/>
  <c r="U303" i="16" s="1"/>
  <c r="U304" i="16" s="1"/>
  <c r="U305" i="16" s="1"/>
  <c r="U306" i="16" s="1"/>
  <c r="U307" i="16" s="1"/>
  <c r="U308" i="16" s="1"/>
  <c r="U301" i="16"/>
  <c r="U299" i="16"/>
  <c r="U297" i="16"/>
  <c r="U295" i="16"/>
  <c r="U293" i="16"/>
  <c r="U291" i="16"/>
  <c r="U287" i="16"/>
  <c r="U285" i="16"/>
  <c r="U283" i="16"/>
  <c r="U281" i="16"/>
  <c r="U288" i="16" s="1"/>
  <c r="U277" i="16"/>
  <c r="U275" i="16"/>
  <c r="U273" i="16"/>
  <c r="U271" i="16"/>
  <c r="U269" i="16"/>
  <c r="S267" i="16"/>
  <c r="U261" i="16"/>
  <c r="U262" i="16" s="1"/>
  <c r="U263" i="16" s="1"/>
  <c r="U264" i="16" s="1"/>
  <c r="U265" i="16" s="1"/>
  <c r="U266" i="16" s="1"/>
  <c r="U267" i="16" s="1"/>
  <c r="S259" i="16"/>
  <c r="U258" i="16"/>
  <c r="U259" i="16" s="1"/>
  <c r="U256" i="16"/>
  <c r="U254" i="16"/>
  <c r="U252" i="16"/>
  <c r="S250" i="16"/>
  <c r="S278" i="16" s="1"/>
  <c r="U248" i="16"/>
  <c r="U249" i="16" s="1"/>
  <c r="U250" i="16" s="1"/>
  <c r="S245" i="16"/>
  <c r="U243" i="16"/>
  <c r="U244" i="16" s="1"/>
  <c r="U245" i="16" s="1"/>
  <c r="U240" i="16"/>
  <c r="U238" i="16"/>
  <c r="U235" i="16"/>
  <c r="U233" i="16"/>
  <c r="U231" i="16"/>
  <c r="U229" i="16"/>
  <c r="U236" i="16" s="1"/>
  <c r="S226" i="16"/>
  <c r="U225" i="16"/>
  <c r="U226" i="16" s="1"/>
  <c r="U223" i="16"/>
  <c r="U221" i="16"/>
  <c r="U219" i="16"/>
  <c r="U217" i="16"/>
  <c r="S215" i="16"/>
  <c r="S241" i="16" s="1"/>
  <c r="U209" i="16"/>
  <c r="U210" i="16" s="1"/>
  <c r="U211" i="16" s="1"/>
  <c r="U212" i="16" s="1"/>
  <c r="U213" i="16" s="1"/>
  <c r="U214" i="16" s="1"/>
  <c r="U215" i="16" s="1"/>
  <c r="U241" i="16" s="1"/>
  <c r="U206" i="16"/>
  <c r="U204" i="16"/>
  <c r="U202" i="16"/>
  <c r="U200" i="16"/>
  <c r="U198" i="16"/>
  <c r="U196" i="16"/>
  <c r="S194" i="16"/>
  <c r="U180" i="16"/>
  <c r="U181" i="16" s="1"/>
  <c r="U182" i="16" s="1"/>
  <c r="U183" i="16" s="1"/>
  <c r="U184" i="16" s="1"/>
  <c r="U185" i="16" s="1"/>
  <c r="U186" i="16" s="1"/>
  <c r="U187" i="16" s="1"/>
  <c r="U188" i="16" s="1"/>
  <c r="U189" i="16" s="1"/>
  <c r="U190" i="16" s="1"/>
  <c r="U191" i="16" s="1"/>
  <c r="U192" i="16" s="1"/>
  <c r="U193" i="16" s="1"/>
  <c r="U194" i="16" s="1"/>
  <c r="U178" i="16"/>
  <c r="U176" i="16"/>
  <c r="U174" i="16"/>
  <c r="U172" i="16"/>
  <c r="U170" i="16"/>
  <c r="U168" i="16"/>
  <c r="U165" i="16"/>
  <c r="U163" i="16"/>
  <c r="U161" i="16"/>
  <c r="U159" i="16"/>
  <c r="U166" i="16" s="1"/>
  <c r="U156" i="16"/>
  <c r="S154" i="16"/>
  <c r="U153" i="16"/>
  <c r="U154" i="16" s="1"/>
  <c r="U151" i="16"/>
  <c r="U148" i="16"/>
  <c r="U146" i="16"/>
  <c r="U149" i="16" s="1"/>
  <c r="U143" i="16"/>
  <c r="U141" i="16"/>
  <c r="U139" i="16"/>
  <c r="U137" i="16"/>
  <c r="U135" i="16"/>
  <c r="U131" i="16"/>
  <c r="U129" i="16"/>
  <c r="U127" i="16"/>
  <c r="U125" i="16"/>
  <c r="U123" i="16"/>
  <c r="U121" i="16"/>
  <c r="U119" i="16"/>
  <c r="U117" i="16"/>
  <c r="U115" i="16"/>
  <c r="U113" i="16"/>
  <c r="U111" i="16"/>
  <c r="U108" i="16"/>
  <c r="U106" i="16"/>
  <c r="U109" i="16" s="1"/>
  <c r="U103" i="16"/>
  <c r="U101" i="16"/>
  <c r="U99" i="16"/>
  <c r="U97" i="16"/>
  <c r="U95" i="16"/>
  <c r="U93" i="16"/>
  <c r="U91" i="16"/>
  <c r="U89" i="16"/>
  <c r="U87" i="16"/>
  <c r="U85" i="16"/>
  <c r="U83" i="16"/>
  <c r="U81" i="16"/>
  <c r="S79" i="16"/>
  <c r="U77" i="16"/>
  <c r="U78" i="16" s="1"/>
  <c r="U79" i="16" s="1"/>
  <c r="U75" i="16"/>
  <c r="U73" i="16"/>
  <c r="U71" i="16"/>
  <c r="S69" i="16"/>
  <c r="U54" i="16"/>
  <c r="U55" i="16" s="1"/>
  <c r="U56" i="16" s="1"/>
  <c r="U57" i="16" s="1"/>
  <c r="U58" i="16" s="1"/>
  <c r="U59" i="16" s="1"/>
  <c r="U60" i="16" s="1"/>
  <c r="U61" i="16" s="1"/>
  <c r="U62" i="16" s="1"/>
  <c r="U63" i="16" s="1"/>
  <c r="U64" i="16" s="1"/>
  <c r="U65" i="16" s="1"/>
  <c r="U66" i="16" s="1"/>
  <c r="U67" i="16" s="1"/>
  <c r="U68" i="16" s="1"/>
  <c r="U69" i="16" s="1"/>
  <c r="U52" i="16"/>
  <c r="U50" i="16"/>
  <c r="S48" i="16"/>
  <c r="S434" i="16" s="1"/>
  <c r="U4" i="16"/>
  <c r="U5" i="16" s="1"/>
  <c r="U6" i="16" s="1"/>
  <c r="U7" i="16" s="1"/>
  <c r="U8" i="16" s="1"/>
  <c r="U9" i="16" s="1"/>
  <c r="U10" i="16" s="1"/>
  <c r="U11" i="16" s="1"/>
  <c r="U12" i="16" s="1"/>
  <c r="U13" i="16" s="1"/>
  <c r="U14" i="16" s="1"/>
  <c r="U15" i="16" s="1"/>
  <c r="U16" i="16" s="1"/>
  <c r="U17" i="16" s="1"/>
  <c r="U18" i="16" s="1"/>
  <c r="U19" i="16" s="1"/>
  <c r="U20" i="16" s="1"/>
  <c r="U21" i="16" s="1"/>
  <c r="U22" i="16" s="1"/>
  <c r="U23" i="16" s="1"/>
  <c r="U24" i="16" s="1"/>
  <c r="U25" i="16" s="1"/>
  <c r="U26" i="16" s="1"/>
  <c r="U27" i="16" s="1"/>
  <c r="U28" i="16" s="1"/>
  <c r="U29" i="16" s="1"/>
  <c r="U30" i="16" s="1"/>
  <c r="U31" i="16" s="1"/>
  <c r="U32" i="16" s="1"/>
  <c r="U33" i="16" s="1"/>
  <c r="U34" i="16" s="1"/>
  <c r="U35" i="16" s="1"/>
  <c r="U36" i="16" s="1"/>
  <c r="U37" i="16" s="1"/>
  <c r="U38" i="16" s="1"/>
  <c r="U39" i="16" s="1"/>
  <c r="U40" i="16" s="1"/>
  <c r="U41" i="16" s="1"/>
  <c r="U42" i="16" s="1"/>
  <c r="U43" i="16" s="1"/>
  <c r="U44" i="16" s="1"/>
  <c r="U45" i="16" s="1"/>
  <c r="U46" i="16" s="1"/>
  <c r="U47" i="16" s="1"/>
  <c r="U48" i="16" s="1"/>
  <c r="U3" i="16"/>
  <c r="U278" i="16" l="1"/>
  <c r="U434" i="16" s="1"/>
  <c r="U309" i="16"/>
  <c r="U409" i="15"/>
  <c r="U407" i="15"/>
  <c r="U405" i="15"/>
  <c r="U403" i="15"/>
  <c r="U401" i="15"/>
  <c r="U399" i="15"/>
  <c r="U397" i="15"/>
  <c r="U394" i="15"/>
  <c r="U392" i="15"/>
  <c r="U390" i="15"/>
  <c r="U395" i="15" s="1"/>
  <c r="U387" i="15"/>
  <c r="U385" i="15"/>
  <c r="U382" i="15"/>
  <c r="U380" i="15"/>
  <c r="U378" i="15"/>
  <c r="U376" i="15"/>
  <c r="U374" i="15"/>
  <c r="U372" i="15"/>
  <c r="U370" i="15"/>
  <c r="U368" i="15"/>
  <c r="U366" i="15"/>
  <c r="U364" i="15"/>
  <c r="U362" i="15"/>
  <c r="U360" i="15"/>
  <c r="S358" i="15"/>
  <c r="S383" i="15" s="1"/>
  <c r="U357" i="15"/>
  <c r="U358" i="15" s="1"/>
  <c r="U383" i="15" s="1"/>
  <c r="U353" i="15"/>
  <c r="U351" i="15"/>
  <c r="U349" i="15"/>
  <c r="U347" i="15"/>
  <c r="U345" i="15"/>
  <c r="U343" i="15"/>
  <c r="U341" i="15"/>
  <c r="U354" i="15" s="1"/>
  <c r="U338" i="15"/>
  <c r="U336" i="15"/>
  <c r="U334" i="15"/>
  <c r="U332" i="15"/>
  <c r="S332" i="15"/>
  <c r="U331" i="15"/>
  <c r="U329" i="15"/>
  <c r="S327" i="15"/>
  <c r="U321" i="15"/>
  <c r="U322" i="15" s="1"/>
  <c r="U323" i="15" s="1"/>
  <c r="U324" i="15" s="1"/>
  <c r="U325" i="15" s="1"/>
  <c r="U326" i="15" s="1"/>
  <c r="U327" i="15" s="1"/>
  <c r="U319" i="15"/>
  <c r="U318" i="15"/>
  <c r="U316" i="15"/>
  <c r="S313" i="15"/>
  <c r="U305" i="15"/>
  <c r="U306" i="15" s="1"/>
  <c r="U307" i="15" s="1"/>
  <c r="U308" i="15" s="1"/>
  <c r="U309" i="15" s="1"/>
  <c r="U310" i="15" s="1"/>
  <c r="U311" i="15" s="1"/>
  <c r="U312" i="15" s="1"/>
  <c r="U313" i="15" s="1"/>
  <c r="U304" i="15"/>
  <c r="U303" i="15"/>
  <c r="S301" i="15"/>
  <c r="U297" i="15"/>
  <c r="U298" i="15" s="1"/>
  <c r="U299" i="15" s="1"/>
  <c r="U300" i="15" s="1"/>
  <c r="U301" i="15" s="1"/>
  <c r="U294" i="15"/>
  <c r="S294" i="15"/>
  <c r="U293" i="15"/>
  <c r="U291" i="15"/>
  <c r="U289" i="15"/>
  <c r="S287" i="15"/>
  <c r="S295" i="15" s="1"/>
  <c r="U285" i="15"/>
  <c r="U286" i="15" s="1"/>
  <c r="U287" i="15" s="1"/>
  <c r="U283" i="15"/>
  <c r="U281" i="15"/>
  <c r="U295" i="15" s="1"/>
  <c r="U277" i="15"/>
  <c r="U275" i="15"/>
  <c r="U273" i="15"/>
  <c r="U271" i="15"/>
  <c r="U278" i="15" s="1"/>
  <c r="S268" i="15"/>
  <c r="U267" i="15"/>
  <c r="U265" i="15"/>
  <c r="U263" i="15"/>
  <c r="U261" i="15"/>
  <c r="U259" i="15"/>
  <c r="S257" i="15"/>
  <c r="U256" i="15"/>
  <c r="U257" i="15" s="1"/>
  <c r="U254" i="15"/>
  <c r="U252" i="15"/>
  <c r="U250" i="15"/>
  <c r="U248" i="15"/>
  <c r="S246" i="15"/>
  <c r="U244" i="15"/>
  <c r="U245" i="15" s="1"/>
  <c r="U246" i="15" s="1"/>
  <c r="S241" i="15"/>
  <c r="U239" i="15"/>
  <c r="U240" i="15" s="1"/>
  <c r="U241" i="15" s="1"/>
  <c r="U236" i="15"/>
  <c r="U234" i="15"/>
  <c r="U231" i="15"/>
  <c r="U229" i="15"/>
  <c r="S229" i="15"/>
  <c r="U228" i="15"/>
  <c r="U226" i="15"/>
  <c r="U232" i="15" s="1"/>
  <c r="S226" i="15"/>
  <c r="S232" i="15" s="1"/>
  <c r="U225" i="15"/>
  <c r="U223" i="15"/>
  <c r="U220" i="15"/>
  <c r="S220" i="15"/>
  <c r="U219" i="15"/>
  <c r="U217" i="15"/>
  <c r="U215" i="15"/>
  <c r="U213" i="15"/>
  <c r="S211" i="15"/>
  <c r="U210" i="15"/>
  <c r="U211" i="15" s="1"/>
  <c r="U208" i="15"/>
  <c r="U237" i="15" s="1"/>
  <c r="S208" i="15"/>
  <c r="S237" i="15" s="1"/>
  <c r="U207" i="15"/>
  <c r="U204" i="15"/>
  <c r="U202" i="15"/>
  <c r="U200" i="15"/>
  <c r="U198" i="15"/>
  <c r="U196" i="15"/>
  <c r="U194" i="15"/>
  <c r="U192" i="15"/>
  <c r="U190" i="15"/>
  <c r="U188" i="15"/>
  <c r="U186" i="15"/>
  <c r="U184" i="15"/>
  <c r="U182" i="15"/>
  <c r="U180" i="15"/>
  <c r="U177" i="15"/>
  <c r="U175" i="15"/>
  <c r="U173" i="15"/>
  <c r="U171" i="15"/>
  <c r="U178" i="15" s="1"/>
  <c r="U168" i="15"/>
  <c r="U166" i="15"/>
  <c r="S164" i="15"/>
  <c r="U153" i="15"/>
  <c r="U154" i="15" s="1"/>
  <c r="U155" i="15" s="1"/>
  <c r="U156" i="15" s="1"/>
  <c r="U157" i="15" s="1"/>
  <c r="U158" i="15" s="1"/>
  <c r="U159" i="15" s="1"/>
  <c r="U160" i="15" s="1"/>
  <c r="U161" i="15" s="1"/>
  <c r="U162" i="15" s="1"/>
  <c r="U163" i="15" s="1"/>
  <c r="U164" i="15" s="1"/>
  <c r="S150" i="15"/>
  <c r="S151" i="15" s="1"/>
  <c r="U149" i="15"/>
  <c r="U150" i="15" s="1"/>
  <c r="U151" i="15" s="1"/>
  <c r="U147" i="15"/>
  <c r="S144" i="15"/>
  <c r="U143" i="15"/>
  <c r="U144" i="15" s="1"/>
  <c r="U141" i="15"/>
  <c r="S139" i="15"/>
  <c r="U126" i="15"/>
  <c r="U127" i="15" s="1"/>
  <c r="U128" i="15" s="1"/>
  <c r="U129" i="15" s="1"/>
  <c r="U130" i="15" s="1"/>
  <c r="U131" i="15" s="1"/>
  <c r="U132" i="15" s="1"/>
  <c r="U133" i="15" s="1"/>
  <c r="U134" i="15" s="1"/>
  <c r="U135" i="15" s="1"/>
  <c r="U136" i="15" s="1"/>
  <c r="U137" i="15" s="1"/>
  <c r="U138" i="15" s="1"/>
  <c r="U139" i="15" s="1"/>
  <c r="U124" i="15"/>
  <c r="U122" i="15"/>
  <c r="U118" i="15"/>
  <c r="U116" i="15"/>
  <c r="U114" i="15"/>
  <c r="U112" i="15"/>
  <c r="U110" i="15"/>
  <c r="U108" i="15"/>
  <c r="U106" i="15"/>
  <c r="U104" i="15"/>
  <c r="U102" i="15"/>
  <c r="U100" i="15"/>
  <c r="S98" i="15"/>
  <c r="U97" i="15"/>
  <c r="U98" i="15" s="1"/>
  <c r="U95" i="15"/>
  <c r="U94" i="15"/>
  <c r="U92" i="15"/>
  <c r="U89" i="15"/>
  <c r="U87" i="15"/>
  <c r="U85" i="15"/>
  <c r="U83" i="15"/>
  <c r="U81" i="15"/>
  <c r="U79" i="15"/>
  <c r="U77" i="15"/>
  <c r="U75" i="15"/>
  <c r="U73" i="15"/>
  <c r="U71" i="15"/>
  <c r="U69" i="15"/>
  <c r="U67" i="15"/>
  <c r="S65" i="15"/>
  <c r="U53" i="15"/>
  <c r="U54" i="15" s="1"/>
  <c r="U55" i="15" s="1"/>
  <c r="U56" i="15" s="1"/>
  <c r="U57" i="15" s="1"/>
  <c r="U58" i="15" s="1"/>
  <c r="U59" i="15" s="1"/>
  <c r="U60" i="15" s="1"/>
  <c r="U61" i="15" s="1"/>
  <c r="U62" i="15" s="1"/>
  <c r="U63" i="15" s="1"/>
  <c r="U64" i="15" s="1"/>
  <c r="U65" i="15" s="1"/>
  <c r="U52" i="15"/>
  <c r="U50" i="15"/>
  <c r="U48" i="15"/>
  <c r="U46" i="15"/>
  <c r="U44" i="15"/>
  <c r="U42" i="15"/>
  <c r="U40" i="15"/>
  <c r="S38" i="15"/>
  <c r="U3" i="15"/>
  <c r="U4" i="15" s="1"/>
  <c r="U5" i="15" s="1"/>
  <c r="U6" i="15" s="1"/>
  <c r="U7" i="15" s="1"/>
  <c r="U8" i="15" s="1"/>
  <c r="U9" i="15" s="1"/>
  <c r="U10" i="15" s="1"/>
  <c r="U11" i="15" s="1"/>
  <c r="U12" i="15" s="1"/>
  <c r="U13" i="15" s="1"/>
  <c r="U14" i="15" s="1"/>
  <c r="U15" i="15" s="1"/>
  <c r="U16" i="15" s="1"/>
  <c r="U17" i="15" s="1"/>
  <c r="U18" i="15" s="1"/>
  <c r="U19" i="15" s="1"/>
  <c r="U20" i="15" s="1"/>
  <c r="U21" i="15" s="1"/>
  <c r="U22" i="15" s="1"/>
  <c r="U23" i="15" s="1"/>
  <c r="U24" i="15" s="1"/>
  <c r="U25" i="15" s="1"/>
  <c r="U26" i="15" s="1"/>
  <c r="U27" i="15" s="1"/>
  <c r="U28" i="15" s="1"/>
  <c r="U29" i="15" s="1"/>
  <c r="U30" i="15" s="1"/>
  <c r="U31" i="15" s="1"/>
  <c r="U32" i="15" s="1"/>
  <c r="U33" i="15" s="1"/>
  <c r="U34" i="15" s="1"/>
  <c r="U35" i="15" s="1"/>
  <c r="U36" i="15" s="1"/>
  <c r="U37" i="15" s="1"/>
  <c r="U38" i="15" s="1"/>
  <c r="U410" i="15" l="1"/>
  <c r="U268" i="15"/>
  <c r="S410" i="15"/>
  <c r="S223" i="13" l="1"/>
  <c r="Q223" i="13"/>
  <c r="S222" i="13"/>
  <c r="S219" i="13"/>
  <c r="S217" i="13"/>
  <c r="Q217" i="13"/>
  <c r="S216" i="13"/>
  <c r="S214" i="13"/>
  <c r="Q214" i="13"/>
  <c r="S213" i="13"/>
  <c r="S212" i="13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4" i="13"/>
  <c r="Q194" i="13"/>
  <c r="S193" i="13"/>
  <c r="S192" i="13"/>
  <c r="S191" i="13"/>
  <c r="S190" i="13"/>
  <c r="S189" i="13"/>
  <c r="S188" i="13"/>
  <c r="S186" i="13"/>
  <c r="Q186" i="13"/>
  <c r="S185" i="13"/>
  <c r="S184" i="13"/>
  <c r="S183" i="13"/>
  <c r="S182" i="13"/>
  <c r="S181" i="13"/>
  <c r="S179" i="13"/>
  <c r="Q179" i="13"/>
  <c r="S178" i="13"/>
  <c r="Q178" i="13"/>
  <c r="S177" i="13"/>
  <c r="S175" i="13"/>
  <c r="S172" i="13"/>
  <c r="S171" i="13"/>
  <c r="S168" i="13"/>
  <c r="S167" i="13"/>
  <c r="S165" i="13"/>
  <c r="S163" i="13"/>
  <c r="S161" i="13"/>
  <c r="S158" i="13"/>
  <c r="S156" i="13"/>
  <c r="Q156" i="13"/>
  <c r="S155" i="13"/>
  <c r="Q155" i="13"/>
  <c r="S154" i="13"/>
  <c r="Q154" i="13"/>
  <c r="S153" i="13"/>
  <c r="S151" i="13"/>
  <c r="S149" i="13"/>
  <c r="S146" i="13"/>
  <c r="Q146" i="13"/>
  <c r="S145" i="13"/>
  <c r="S143" i="13"/>
  <c r="Q143" i="13"/>
  <c r="S142" i="13"/>
  <c r="S140" i="13"/>
  <c r="S138" i="13"/>
  <c r="Q138" i="13"/>
  <c r="S137" i="13"/>
  <c r="S136" i="13"/>
  <c r="S135" i="13"/>
  <c r="S134" i="13"/>
  <c r="S133" i="13"/>
  <c r="S132" i="13"/>
  <c r="S131" i="13"/>
  <c r="S130" i="13"/>
  <c r="S129" i="13"/>
  <c r="S128" i="13"/>
  <c r="S127" i="13"/>
  <c r="S126" i="13"/>
  <c r="S123" i="13"/>
  <c r="S121" i="13"/>
  <c r="S119" i="13"/>
  <c r="S116" i="13"/>
  <c r="S114" i="13"/>
  <c r="Q114" i="13"/>
  <c r="S113" i="13"/>
  <c r="S111" i="13"/>
  <c r="Q111" i="13"/>
  <c r="S110" i="13"/>
  <c r="S106" i="13"/>
  <c r="Q106" i="13"/>
  <c r="S105" i="13"/>
  <c r="S103" i="13"/>
  <c r="S101" i="13"/>
  <c r="S99" i="13"/>
  <c r="S97" i="13"/>
  <c r="S95" i="13"/>
  <c r="Q95" i="13"/>
  <c r="S94" i="13"/>
  <c r="S92" i="13"/>
  <c r="S91" i="13"/>
  <c r="S89" i="13"/>
  <c r="S86" i="13"/>
  <c r="S84" i="13"/>
  <c r="S82" i="13"/>
  <c r="S80" i="13"/>
  <c r="S78" i="13"/>
  <c r="S76" i="13"/>
  <c r="Q76" i="13"/>
  <c r="S75" i="13"/>
  <c r="S74" i="13"/>
  <c r="S73" i="13"/>
  <c r="S72" i="13"/>
  <c r="S71" i="13"/>
  <c r="S70" i="13"/>
  <c r="S69" i="13"/>
  <c r="S67" i="13"/>
  <c r="Q67" i="13"/>
  <c r="S66" i="13"/>
  <c r="S64" i="13"/>
  <c r="S62" i="13"/>
  <c r="S60" i="13"/>
  <c r="Q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26" i="12" l="1"/>
  <c r="Q226" i="12"/>
  <c r="S225" i="12"/>
  <c r="S222" i="12"/>
  <c r="Q222" i="12"/>
  <c r="S221" i="12"/>
  <c r="S219" i="12"/>
  <c r="Q219" i="12"/>
  <c r="S218" i="12"/>
  <c r="S217" i="12"/>
  <c r="S216" i="12"/>
  <c r="S215" i="12"/>
  <c r="S214" i="12"/>
  <c r="S213" i="12"/>
  <c r="S212" i="12"/>
  <c r="S211" i="12"/>
  <c r="S210" i="12"/>
  <c r="S209" i="12"/>
  <c r="S207" i="12"/>
  <c r="Q207" i="12"/>
  <c r="S206" i="12"/>
  <c r="S205" i="12"/>
  <c r="S204" i="12"/>
  <c r="S203" i="12"/>
  <c r="S202" i="12"/>
  <c r="S201" i="12"/>
  <c r="S200" i="12"/>
  <c r="S199" i="12"/>
  <c r="S198" i="12"/>
  <c r="S197" i="12"/>
  <c r="S196" i="12"/>
  <c r="S195" i="12"/>
  <c r="S193" i="12"/>
  <c r="Q193" i="12"/>
  <c r="S192" i="12"/>
  <c r="S191" i="12"/>
  <c r="S190" i="12"/>
  <c r="S189" i="12"/>
  <c r="S188" i="12"/>
  <c r="S187" i="12"/>
  <c r="S186" i="12"/>
  <c r="S185" i="12"/>
  <c r="S184" i="12"/>
  <c r="S183" i="12"/>
  <c r="S181" i="12"/>
  <c r="Q181" i="12"/>
  <c r="S180" i="12"/>
  <c r="S179" i="12"/>
  <c r="S178" i="12"/>
  <c r="S177" i="12"/>
  <c r="S176" i="12"/>
  <c r="S175" i="12"/>
  <c r="S174" i="12"/>
  <c r="S173" i="12"/>
  <c r="S172" i="12"/>
  <c r="S171" i="12"/>
  <c r="S170" i="12"/>
  <c r="S169" i="12"/>
  <c r="S168" i="12"/>
  <c r="S167" i="12"/>
  <c r="S166" i="12"/>
  <c r="S165" i="12"/>
  <c r="S164" i="12"/>
  <c r="S163" i="12"/>
  <c r="S162" i="12"/>
  <c r="S161" i="12"/>
  <c r="S160" i="12"/>
  <c r="S158" i="12"/>
  <c r="Q158" i="12"/>
  <c r="S157" i="12"/>
  <c r="Q157" i="12"/>
  <c r="S156" i="12"/>
  <c r="S155" i="12"/>
  <c r="S153" i="12"/>
  <c r="S150" i="12"/>
  <c r="S149" i="12"/>
  <c r="S146" i="12"/>
  <c r="Q146" i="12"/>
  <c r="S145" i="12"/>
  <c r="S143" i="12"/>
  <c r="S141" i="12"/>
  <c r="Q141" i="12"/>
  <c r="S140" i="12"/>
  <c r="S138" i="12"/>
  <c r="S135" i="12"/>
  <c r="S133" i="12"/>
  <c r="Q133" i="12"/>
  <c r="S132" i="12"/>
  <c r="S131" i="12"/>
  <c r="S129" i="12"/>
  <c r="S126" i="12"/>
  <c r="Q126" i="12"/>
  <c r="S125" i="12"/>
  <c r="S123" i="12"/>
  <c r="Q123" i="12"/>
  <c r="S122" i="12"/>
  <c r="S120" i="12"/>
  <c r="S117" i="12"/>
  <c r="S115" i="12"/>
  <c r="S113" i="12"/>
  <c r="S110" i="12"/>
  <c r="S108" i="12"/>
  <c r="S104" i="12"/>
  <c r="S102" i="12"/>
  <c r="S100" i="12"/>
  <c r="S98" i="12"/>
  <c r="S96" i="12"/>
  <c r="S94" i="12"/>
  <c r="S92" i="12"/>
  <c r="S91" i="12"/>
  <c r="S89" i="12"/>
  <c r="S86" i="12"/>
  <c r="S84" i="12"/>
  <c r="S82" i="12"/>
  <c r="S80" i="12"/>
  <c r="S78" i="12"/>
  <c r="S76" i="12"/>
  <c r="Q76" i="12"/>
  <c r="S75" i="12"/>
  <c r="S74" i="12"/>
  <c r="S73" i="12"/>
  <c r="S72" i="12"/>
  <c r="S70" i="12"/>
  <c r="Q70" i="12"/>
  <c r="S69" i="12"/>
  <c r="S67" i="12"/>
  <c r="S65" i="12"/>
  <c r="S63" i="12"/>
  <c r="Q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5" i="12"/>
  <c r="S4" i="12"/>
  <c r="S3" i="12"/>
  <c r="S168" i="11" l="1"/>
  <c r="Q168" i="11"/>
  <c r="S166" i="11"/>
  <c r="S164" i="11"/>
  <c r="Q164" i="11"/>
  <c r="S163" i="11"/>
  <c r="S161" i="11"/>
  <c r="Q161" i="11"/>
  <c r="S160" i="11"/>
  <c r="S159" i="11"/>
  <c r="S158" i="11"/>
  <c r="S157" i="11"/>
  <c r="S156" i="11"/>
  <c r="S154" i="11"/>
  <c r="Q154" i="11"/>
  <c r="S153" i="11"/>
  <c r="S152" i="11"/>
  <c r="S151" i="11"/>
  <c r="S150" i="11"/>
  <c r="S149" i="11"/>
  <c r="S148" i="11"/>
  <c r="S147" i="11"/>
  <c r="S145" i="11"/>
  <c r="Q145" i="11"/>
  <c r="S144" i="11"/>
  <c r="S143" i="11"/>
  <c r="S142" i="11"/>
  <c r="S141" i="11"/>
  <c r="S140" i="11"/>
  <c r="S138" i="11"/>
  <c r="Q138" i="11"/>
  <c r="S137" i="11"/>
  <c r="Q137" i="11"/>
  <c r="S136" i="11"/>
  <c r="S134" i="11"/>
  <c r="S131" i="11"/>
  <c r="S130" i="11"/>
  <c r="S128" i="11"/>
  <c r="S126" i="11"/>
  <c r="S124" i="11"/>
  <c r="S121" i="11"/>
  <c r="S119" i="11"/>
  <c r="Q119" i="11"/>
  <c r="S118" i="11"/>
  <c r="S117" i="11"/>
  <c r="S115" i="11"/>
  <c r="S112" i="11"/>
  <c r="Q112" i="11"/>
  <c r="S111" i="11"/>
  <c r="S109" i="11"/>
  <c r="Q109" i="11"/>
  <c r="S108" i="11"/>
  <c r="S106" i="11"/>
  <c r="Q106" i="11"/>
  <c r="S105" i="11"/>
  <c r="S104" i="11"/>
  <c r="S103" i="11"/>
  <c r="S100" i="11"/>
  <c r="Q100" i="11"/>
  <c r="S99" i="11"/>
  <c r="S98" i="11"/>
  <c r="S96" i="11"/>
  <c r="S94" i="11"/>
  <c r="S91" i="11"/>
  <c r="Q91" i="11"/>
  <c r="S90" i="11"/>
  <c r="S89" i="11"/>
  <c r="S88" i="11"/>
  <c r="S86" i="11"/>
  <c r="Q86" i="11"/>
  <c r="S85" i="11"/>
  <c r="S84" i="11"/>
  <c r="S83" i="11"/>
  <c r="S82" i="11"/>
  <c r="S81" i="11"/>
  <c r="S77" i="11"/>
  <c r="S75" i="11"/>
  <c r="S73" i="11"/>
  <c r="S71" i="11"/>
  <c r="S69" i="11"/>
  <c r="S67" i="11"/>
  <c r="S65" i="11"/>
  <c r="S64" i="11"/>
  <c r="S62" i="11"/>
  <c r="S59" i="11"/>
  <c r="S57" i="11"/>
  <c r="S55" i="11"/>
  <c r="S53" i="11"/>
  <c r="S51" i="11"/>
  <c r="S49" i="11"/>
  <c r="Q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4" i="11"/>
  <c r="S32" i="11"/>
  <c r="S30" i="11"/>
  <c r="S28" i="11"/>
  <c r="Q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S9" i="11"/>
  <c r="S8" i="11"/>
  <c r="S7" i="11"/>
  <c r="S6" i="11"/>
  <c r="S5" i="11"/>
  <c r="S4" i="11"/>
  <c r="S3" i="11"/>
  <c r="Q252" i="10" l="1"/>
  <c r="S251" i="10"/>
  <c r="S252" i="10" s="1"/>
  <c r="S248" i="10"/>
  <c r="Q246" i="10"/>
  <c r="S245" i="10"/>
  <c r="S246" i="10" s="1"/>
  <c r="Q243" i="10"/>
  <c r="S239" i="10"/>
  <c r="S240" i="10" s="1"/>
  <c r="S241" i="10" s="1"/>
  <c r="S242" i="10" s="1"/>
  <c r="S243" i="10" s="1"/>
  <c r="Q237" i="10"/>
  <c r="S227" i="10"/>
  <c r="S228" i="10" s="1"/>
  <c r="S229" i="10" s="1"/>
  <c r="S230" i="10" s="1"/>
  <c r="S231" i="10" s="1"/>
  <c r="S232" i="10" s="1"/>
  <c r="S233" i="10" s="1"/>
  <c r="S234" i="10" s="1"/>
  <c r="S235" i="10" s="1"/>
  <c r="S236" i="10" s="1"/>
  <c r="S237" i="10" s="1"/>
  <c r="Q225" i="10"/>
  <c r="S188" i="10"/>
  <c r="S189" i="10" s="1"/>
  <c r="S190" i="10" s="1"/>
  <c r="S191" i="10" s="1"/>
  <c r="S192" i="10" s="1"/>
  <c r="S193" i="10" s="1"/>
  <c r="S194" i="10" s="1"/>
  <c r="S195" i="10" s="1"/>
  <c r="S196" i="10" s="1"/>
  <c r="S197" i="10" s="1"/>
  <c r="S198" i="10" s="1"/>
  <c r="S199" i="10" s="1"/>
  <c r="S200" i="10" s="1"/>
  <c r="S201" i="10" s="1"/>
  <c r="S202" i="10" s="1"/>
  <c r="S203" i="10" s="1"/>
  <c r="S204" i="10" s="1"/>
  <c r="S205" i="10" s="1"/>
  <c r="S206" i="10" s="1"/>
  <c r="S207" i="10" s="1"/>
  <c r="S208" i="10" s="1"/>
  <c r="S209" i="10" s="1"/>
  <c r="S210" i="10" s="1"/>
  <c r="S211" i="10" s="1"/>
  <c r="S212" i="10" s="1"/>
  <c r="S213" i="10" s="1"/>
  <c r="S214" i="10" s="1"/>
  <c r="S215" i="10" s="1"/>
  <c r="S216" i="10" s="1"/>
  <c r="S217" i="10" s="1"/>
  <c r="S218" i="10" s="1"/>
  <c r="S219" i="10" s="1"/>
  <c r="S220" i="10" s="1"/>
  <c r="S221" i="10" s="1"/>
  <c r="S222" i="10" s="1"/>
  <c r="S223" i="10" s="1"/>
  <c r="S224" i="10" s="1"/>
  <c r="S225" i="10" s="1"/>
  <c r="Q185" i="10"/>
  <c r="Q186" i="10" s="1"/>
  <c r="S182" i="10"/>
  <c r="S183" i="10" s="1"/>
  <c r="S184" i="10" s="1"/>
  <c r="S185" i="10" s="1"/>
  <c r="S186" i="10" s="1"/>
  <c r="S180" i="10"/>
  <c r="Q176" i="10"/>
  <c r="Q177" i="10" s="1"/>
  <c r="S175" i="10"/>
  <c r="S176" i="10" s="1"/>
  <c r="S177" i="10" s="1"/>
  <c r="S171" i="10"/>
  <c r="S169" i="10"/>
  <c r="S167" i="10"/>
  <c r="S165" i="10"/>
  <c r="Q162" i="10"/>
  <c r="S161" i="10"/>
  <c r="S162" i="10" s="1"/>
  <c r="S157" i="10"/>
  <c r="S155" i="10"/>
  <c r="Q152" i="10"/>
  <c r="S151" i="10"/>
  <c r="S152" i="10" s="1"/>
  <c r="Q149" i="10"/>
  <c r="S148" i="10"/>
  <c r="S149" i="10" s="1"/>
  <c r="S146" i="10"/>
  <c r="Q146" i="10"/>
  <c r="S145" i="10"/>
  <c r="S142" i="10"/>
  <c r="Q142" i="10"/>
  <c r="S141" i="10"/>
  <c r="Q139" i="10"/>
  <c r="S138" i="10"/>
  <c r="S139" i="10" s="1"/>
  <c r="Q136" i="10"/>
  <c r="S135" i="10"/>
  <c r="S136" i="10" s="1"/>
  <c r="Q132" i="10"/>
  <c r="S130" i="10"/>
  <c r="S131" i="10" s="1"/>
  <c r="S132" i="10" s="1"/>
  <c r="Q128" i="10"/>
  <c r="S126" i="10"/>
  <c r="S127" i="10" s="1"/>
  <c r="S128" i="10" s="1"/>
  <c r="S122" i="10"/>
  <c r="S120" i="10"/>
  <c r="S118" i="10"/>
  <c r="S116" i="10"/>
  <c r="S114" i="10"/>
  <c r="S112" i="10"/>
  <c r="S109" i="10"/>
  <c r="S107" i="10"/>
  <c r="S104" i="10"/>
  <c r="S102" i="10"/>
  <c r="S100" i="10"/>
  <c r="S98" i="10"/>
  <c r="S96" i="10"/>
  <c r="Q94" i="10"/>
  <c r="S83" i="10"/>
  <c r="S84" i="10" s="1"/>
  <c r="S85" i="10" s="1"/>
  <c r="S86" i="10" s="1"/>
  <c r="S87" i="10" s="1"/>
  <c r="S88" i="10" s="1"/>
  <c r="S89" i="10" s="1"/>
  <c r="S90" i="10" s="1"/>
  <c r="S91" i="10" s="1"/>
  <c r="S92" i="10" s="1"/>
  <c r="S93" i="10" s="1"/>
  <c r="S94" i="10" s="1"/>
  <c r="Q81" i="10"/>
  <c r="S78" i="10"/>
  <c r="S79" i="10" s="1"/>
  <c r="S80" i="10" s="1"/>
  <c r="S81" i="10" s="1"/>
  <c r="S76" i="10"/>
  <c r="S74" i="10"/>
  <c r="Q72" i="10"/>
  <c r="S3" i="10"/>
  <c r="S4" i="10" s="1"/>
  <c r="S5" i="10" s="1"/>
  <c r="S6" i="10" s="1"/>
  <c r="S7" i="10" s="1"/>
  <c r="S8" i="10" s="1"/>
  <c r="S9" i="10" s="1"/>
  <c r="S10" i="10" s="1"/>
  <c r="S11" i="10" s="1"/>
  <c r="S12" i="10" s="1"/>
  <c r="S13" i="10" s="1"/>
  <c r="S14" i="10" s="1"/>
  <c r="S15" i="10" s="1"/>
  <c r="S16" i="10" s="1"/>
  <c r="S17" i="10" s="1"/>
  <c r="S18" i="10" s="1"/>
  <c r="S19" i="10" s="1"/>
  <c r="S20" i="10" s="1"/>
  <c r="S21" i="10" s="1"/>
  <c r="S22" i="10" s="1"/>
  <c r="S23" i="10" s="1"/>
  <c r="S24" i="10" s="1"/>
  <c r="S25" i="10" s="1"/>
  <c r="S26" i="10" s="1"/>
  <c r="S27" i="10" s="1"/>
  <c r="S28" i="10" s="1"/>
  <c r="S29" i="10" s="1"/>
  <c r="S30" i="10" s="1"/>
  <c r="S31" i="10" s="1"/>
  <c r="S32" i="10" s="1"/>
  <c r="S33" i="10" s="1"/>
  <c r="S34" i="10" s="1"/>
  <c r="S35" i="10" s="1"/>
  <c r="S36" i="10" s="1"/>
  <c r="S37" i="10" s="1"/>
  <c r="S38" i="10" s="1"/>
  <c r="S39" i="10" s="1"/>
  <c r="S40" i="10" s="1"/>
  <c r="S41" i="10" s="1"/>
  <c r="S42" i="10" s="1"/>
  <c r="S43" i="10" s="1"/>
  <c r="S44" i="10" s="1"/>
  <c r="S45" i="10" s="1"/>
  <c r="S46" i="10" s="1"/>
  <c r="S47" i="10" s="1"/>
  <c r="S48" i="10" s="1"/>
  <c r="S49" i="10" s="1"/>
  <c r="S50" i="10" s="1"/>
  <c r="S51" i="10" s="1"/>
  <c r="S52" i="10" s="1"/>
  <c r="S53" i="10" s="1"/>
  <c r="S54" i="10" s="1"/>
  <c r="S55" i="10" s="1"/>
  <c r="S56" i="10" s="1"/>
  <c r="S57" i="10" s="1"/>
  <c r="S58" i="10" s="1"/>
  <c r="S59" i="10" s="1"/>
  <c r="S60" i="10" s="1"/>
  <c r="S61" i="10" s="1"/>
  <c r="S62" i="10" s="1"/>
  <c r="S63" i="10" s="1"/>
  <c r="S64" i="10" s="1"/>
  <c r="S65" i="10" s="1"/>
  <c r="S66" i="10" s="1"/>
  <c r="S67" i="10" s="1"/>
  <c r="S68" i="10" s="1"/>
  <c r="S69" i="10" s="1"/>
  <c r="S70" i="10" s="1"/>
  <c r="S71" i="10" s="1"/>
  <c r="S72" i="10" s="1"/>
  <c r="Q253" i="10" l="1"/>
  <c r="S110" i="10"/>
  <c r="S172" i="10"/>
  <c r="Q159" i="10"/>
  <c r="S158" i="10"/>
  <c r="S159" i="10" s="1"/>
  <c r="S253" i="10" s="1"/>
  <c r="S151" i="8"/>
  <c r="Q151" i="8"/>
  <c r="S149" i="8"/>
  <c r="S148" i="8"/>
  <c r="S146" i="8"/>
  <c r="Q146" i="8"/>
  <c r="S145" i="8"/>
  <c r="S143" i="8"/>
  <c r="Q143" i="8"/>
  <c r="S142" i="8"/>
  <c r="S141" i="8"/>
  <c r="S140" i="8"/>
  <c r="S139" i="8"/>
  <c r="S138" i="8"/>
  <c r="S136" i="8"/>
  <c r="Q136" i="8"/>
  <c r="S135" i="8"/>
  <c r="S134" i="8"/>
  <c r="S133" i="8"/>
  <c r="S132" i="8"/>
  <c r="S131" i="8"/>
  <c r="S130" i="8"/>
  <c r="S129" i="8"/>
  <c r="S127" i="8"/>
  <c r="Q127" i="8"/>
  <c r="S126" i="8"/>
  <c r="S124" i="8"/>
  <c r="Q124" i="8"/>
  <c r="S123" i="8"/>
  <c r="Q123" i="8"/>
  <c r="S122" i="8"/>
  <c r="S120" i="8"/>
  <c r="Q120" i="8"/>
  <c r="S119" i="8"/>
  <c r="S116" i="8"/>
  <c r="Q116" i="8"/>
  <c r="S115" i="8"/>
  <c r="Q115" i="8"/>
  <c r="S114" i="8"/>
  <c r="S112" i="8"/>
  <c r="S110" i="8"/>
  <c r="Q110" i="8"/>
  <c r="S109" i="8"/>
  <c r="S107" i="8"/>
  <c r="S104" i="8"/>
  <c r="S102" i="8"/>
  <c r="Q102" i="8"/>
  <c r="S101" i="8"/>
  <c r="Q101" i="8"/>
  <c r="S100" i="8"/>
  <c r="S98" i="8"/>
  <c r="Q98" i="8"/>
  <c r="S97" i="8"/>
  <c r="S96" i="8"/>
  <c r="S95" i="8"/>
  <c r="S92" i="8"/>
  <c r="Q92" i="8"/>
  <c r="S91" i="8"/>
  <c r="S89" i="8"/>
  <c r="Q89" i="8"/>
  <c r="S88" i="8"/>
  <c r="S87" i="8"/>
  <c r="S85" i="8"/>
  <c r="S82" i="8"/>
  <c r="S80" i="8"/>
  <c r="Q80" i="8"/>
  <c r="S79" i="8"/>
  <c r="S77" i="8"/>
  <c r="S74" i="8"/>
  <c r="Q74" i="8"/>
  <c r="S73" i="8"/>
  <c r="S69" i="8"/>
  <c r="S67" i="8"/>
  <c r="S65" i="8"/>
  <c r="S63" i="8"/>
  <c r="S61" i="8"/>
  <c r="S59" i="8"/>
  <c r="S57" i="8"/>
  <c r="S56" i="8"/>
  <c r="S54" i="8"/>
  <c r="S51" i="8"/>
  <c r="S49" i="8"/>
  <c r="S47" i="8"/>
  <c r="S45" i="8"/>
  <c r="S43" i="8"/>
  <c r="S41" i="8"/>
  <c r="Q41" i="8"/>
  <c r="S40" i="8"/>
  <c r="S39" i="8"/>
  <c r="S37" i="8"/>
  <c r="S35" i="8"/>
  <c r="S33" i="8"/>
  <c r="S31" i="8"/>
  <c r="Q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3" i="8"/>
  <c r="I20" i="2" l="1"/>
  <c r="S216" i="7"/>
  <c r="Q216" i="7"/>
  <c r="S214" i="7"/>
  <c r="S213" i="7"/>
  <c r="S212" i="7"/>
  <c r="S210" i="7"/>
  <c r="Q210" i="7"/>
  <c r="S209" i="7"/>
  <c r="S207" i="7"/>
  <c r="Q207" i="7"/>
  <c r="S206" i="7"/>
  <c r="S205" i="7"/>
  <c r="S204" i="7"/>
  <c r="S203" i="7"/>
  <c r="S202" i="7"/>
  <c r="S201" i="7"/>
  <c r="S200" i="7"/>
  <c r="S199" i="7"/>
  <c r="S198" i="7"/>
  <c r="S197" i="7"/>
  <c r="S196" i="7"/>
  <c r="S195" i="7"/>
  <c r="S194" i="7"/>
  <c r="S193" i="7"/>
  <c r="S191" i="7"/>
  <c r="Q191" i="7"/>
  <c r="S190" i="7"/>
  <c r="S189" i="7"/>
  <c r="S188" i="7"/>
  <c r="S187" i="7"/>
  <c r="S186" i="7"/>
  <c r="S185" i="7"/>
  <c r="S184" i="7"/>
  <c r="S183" i="7"/>
  <c r="S182" i="7"/>
  <c r="S180" i="7"/>
  <c r="Q180" i="7"/>
  <c r="S179" i="7"/>
  <c r="S178" i="7"/>
  <c r="S177" i="7"/>
  <c r="S175" i="7"/>
  <c r="Q175" i="7"/>
  <c r="S174" i="7"/>
  <c r="S172" i="7"/>
  <c r="Q172" i="7"/>
  <c r="S171" i="7"/>
  <c r="S168" i="7"/>
  <c r="Q168" i="7"/>
  <c r="S167" i="7"/>
  <c r="Q167" i="7"/>
  <c r="S166" i="7"/>
  <c r="S165" i="7"/>
  <c r="S164" i="7"/>
  <c r="S163" i="7"/>
  <c r="S162" i="7"/>
  <c r="S161" i="7"/>
  <c r="S160" i="7"/>
  <c r="S159" i="7"/>
  <c r="S158" i="7"/>
  <c r="S157" i="7"/>
  <c r="S156" i="7"/>
  <c r="S155" i="7"/>
  <c r="S154" i="7"/>
  <c r="S152" i="7"/>
  <c r="S150" i="7"/>
  <c r="S147" i="7"/>
  <c r="S145" i="7"/>
  <c r="Q145" i="7"/>
  <c r="S144" i="7"/>
  <c r="Q144" i="7"/>
  <c r="S143" i="7"/>
  <c r="S141" i="7"/>
  <c r="Q141" i="7"/>
  <c r="S140" i="7"/>
  <c r="S137" i="7"/>
  <c r="Q137" i="7"/>
  <c r="S136" i="7"/>
  <c r="S134" i="7"/>
  <c r="Q134" i="7"/>
  <c r="S133" i="7"/>
  <c r="S132" i="7"/>
  <c r="S130" i="7"/>
  <c r="Q130" i="7"/>
  <c r="S129" i="7"/>
  <c r="S128" i="7"/>
  <c r="S127" i="7"/>
  <c r="S126" i="7"/>
  <c r="S125" i="7"/>
  <c r="S122" i="7"/>
  <c r="S120" i="7"/>
  <c r="S118" i="7"/>
  <c r="S115" i="7"/>
  <c r="S113" i="7"/>
  <c r="Q113" i="7"/>
  <c r="S112" i="7"/>
  <c r="S108" i="7"/>
  <c r="S106" i="7"/>
  <c r="S104" i="7"/>
  <c r="S102" i="7"/>
  <c r="S100" i="7"/>
  <c r="S98" i="7"/>
  <c r="Q98" i="7"/>
  <c r="S97" i="7"/>
  <c r="S96" i="7"/>
  <c r="S94" i="7"/>
  <c r="S93" i="7"/>
  <c r="S91" i="7"/>
  <c r="S88" i="7"/>
  <c r="S86" i="7"/>
  <c r="S84" i="7"/>
  <c r="S82" i="7"/>
  <c r="S80" i="7"/>
  <c r="S78" i="7"/>
  <c r="Q78" i="7"/>
  <c r="S77" i="7"/>
  <c r="S76" i="7"/>
  <c r="S75" i="7"/>
  <c r="S74" i="7"/>
  <c r="S73" i="7"/>
  <c r="S72" i="7"/>
  <c r="S71" i="7"/>
  <c r="S69" i="7"/>
  <c r="S67" i="7"/>
  <c r="S65" i="7"/>
  <c r="S63" i="7"/>
  <c r="Q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146" i="6" l="1"/>
  <c r="Q146" i="6"/>
  <c r="S144" i="6"/>
  <c r="S143" i="6"/>
  <c r="S141" i="6"/>
  <c r="Q141" i="6"/>
  <c r="S140" i="6"/>
  <c r="S139" i="6"/>
  <c r="S138" i="6"/>
  <c r="S137" i="6"/>
  <c r="S136" i="6"/>
  <c r="S135" i="6"/>
  <c r="S133" i="6"/>
  <c r="Q133" i="6"/>
  <c r="S132" i="6"/>
  <c r="S131" i="6"/>
  <c r="S130" i="6"/>
  <c r="S129" i="6"/>
  <c r="S128" i="6"/>
  <c r="S127" i="6"/>
  <c r="S126" i="6"/>
  <c r="S125" i="6"/>
  <c r="S123" i="6"/>
  <c r="Q123" i="6"/>
  <c r="S122" i="6"/>
  <c r="S121" i="6"/>
  <c r="S120" i="6"/>
  <c r="S119" i="6"/>
  <c r="S118" i="6"/>
  <c r="S117" i="6"/>
  <c r="S116" i="6"/>
  <c r="S113" i="6"/>
  <c r="S112" i="6"/>
  <c r="S110" i="6"/>
  <c r="S107" i="6"/>
  <c r="S105" i="6"/>
  <c r="Q105" i="6"/>
  <c r="S104" i="6"/>
  <c r="S103" i="6"/>
  <c r="S101" i="6"/>
  <c r="S98" i="6"/>
  <c r="Q98" i="6"/>
  <c r="S97" i="6"/>
  <c r="S95" i="6"/>
  <c r="Q95" i="6"/>
  <c r="S94" i="6"/>
  <c r="S93" i="6"/>
  <c r="S91" i="6"/>
  <c r="Q91" i="6"/>
  <c r="S90" i="6"/>
  <c r="S87" i="6"/>
  <c r="S85" i="6"/>
  <c r="S83" i="6"/>
  <c r="S80" i="6"/>
  <c r="Q80" i="6"/>
  <c r="S79" i="6"/>
  <c r="S75" i="6"/>
  <c r="S73" i="6"/>
  <c r="S71" i="6"/>
  <c r="S69" i="6"/>
  <c r="S67" i="6"/>
  <c r="S65" i="6"/>
  <c r="S63" i="6"/>
  <c r="S62" i="6"/>
  <c r="S60" i="6"/>
  <c r="S57" i="6"/>
  <c r="S55" i="6"/>
  <c r="S53" i="6"/>
  <c r="S51" i="6"/>
  <c r="S49" i="6"/>
  <c r="S47" i="6"/>
  <c r="Q47" i="6"/>
  <c r="S46" i="6"/>
  <c r="S45" i="6"/>
  <c r="S44" i="6"/>
  <c r="S43" i="6"/>
  <c r="S42" i="6"/>
  <c r="S40" i="6"/>
  <c r="S38" i="6"/>
  <c r="S36" i="6"/>
  <c r="S34" i="6"/>
  <c r="Q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S3" i="6"/>
  <c r="S204" i="5" l="1"/>
  <c r="Q204" i="5"/>
  <c r="S203" i="5"/>
  <c r="Q203" i="5"/>
  <c r="S202" i="5"/>
  <c r="S201" i="5"/>
  <c r="S200" i="5"/>
  <c r="S199" i="5"/>
  <c r="S198" i="5"/>
  <c r="S197" i="5"/>
  <c r="S196" i="5"/>
  <c r="S195" i="5"/>
  <c r="S194" i="5"/>
  <c r="S192" i="5"/>
  <c r="Q192" i="5"/>
  <c r="S191" i="5"/>
  <c r="S190" i="5"/>
  <c r="S189" i="5"/>
  <c r="S188" i="5"/>
  <c r="S187" i="5"/>
  <c r="S186" i="5"/>
  <c r="S185" i="5"/>
  <c r="S183" i="5"/>
  <c r="Q183" i="5"/>
  <c r="S182" i="5"/>
  <c r="S181" i="5"/>
  <c r="S180" i="5"/>
  <c r="S177" i="5"/>
  <c r="S175" i="5"/>
  <c r="Q175" i="5"/>
  <c r="S174" i="5"/>
  <c r="Q174" i="5"/>
  <c r="S173" i="5"/>
  <c r="S172" i="5"/>
  <c r="S170" i="5"/>
  <c r="Q170" i="5"/>
  <c r="S169" i="5"/>
  <c r="S166" i="5"/>
  <c r="Q166" i="5"/>
  <c r="S165" i="5"/>
  <c r="S163" i="5"/>
  <c r="Q163" i="5"/>
  <c r="S162" i="5"/>
  <c r="Q162" i="5"/>
  <c r="S161" i="5"/>
  <c r="Q161" i="5"/>
  <c r="S160" i="5"/>
  <c r="S158" i="5"/>
  <c r="Q158" i="5"/>
  <c r="S157" i="5"/>
  <c r="S154" i="5"/>
  <c r="Q154" i="5"/>
  <c r="S153" i="5"/>
  <c r="S151" i="5"/>
  <c r="Q151" i="5"/>
  <c r="S150" i="5"/>
  <c r="S148" i="5"/>
  <c r="Q148" i="5"/>
  <c r="S147" i="5"/>
  <c r="S146" i="5"/>
  <c r="S145" i="5"/>
  <c r="S142" i="5"/>
  <c r="Q142" i="5"/>
  <c r="S141" i="5"/>
  <c r="S139" i="5"/>
  <c r="Q139" i="5"/>
  <c r="S138" i="5"/>
  <c r="S136" i="5"/>
  <c r="Q136" i="5"/>
  <c r="S135" i="5"/>
  <c r="S134" i="5"/>
  <c r="S133" i="5"/>
  <c r="S132" i="5"/>
  <c r="S131" i="5"/>
  <c r="S130" i="5"/>
  <c r="S129" i="5"/>
  <c r="S128" i="5"/>
  <c r="S127" i="5"/>
  <c r="S126" i="5"/>
  <c r="S125" i="5"/>
  <c r="S122" i="5"/>
  <c r="S121" i="5"/>
  <c r="S119" i="5"/>
  <c r="Q119" i="5"/>
  <c r="S118" i="5"/>
  <c r="S117" i="5"/>
  <c r="S116" i="5"/>
  <c r="S115" i="5"/>
  <c r="S114" i="5"/>
  <c r="S113" i="5"/>
  <c r="S112" i="5"/>
  <c r="S111" i="5"/>
  <c r="S110" i="5"/>
  <c r="S109" i="5"/>
  <c r="S108" i="5"/>
  <c r="S107" i="5"/>
  <c r="S106" i="5"/>
  <c r="S105" i="5"/>
  <c r="S104" i="5"/>
  <c r="S103" i="5"/>
  <c r="S99" i="5"/>
  <c r="S97" i="5"/>
  <c r="S95" i="5"/>
  <c r="S93" i="5"/>
  <c r="S91" i="5"/>
  <c r="S89" i="5"/>
  <c r="Q89" i="5"/>
  <c r="S88" i="5"/>
  <c r="S86" i="5"/>
  <c r="S85" i="5"/>
  <c r="S83" i="5"/>
  <c r="S80" i="5"/>
  <c r="S78" i="5"/>
  <c r="S76" i="5"/>
  <c r="S74" i="5"/>
  <c r="S72" i="5"/>
  <c r="S70" i="5"/>
  <c r="Q70" i="5"/>
  <c r="S69" i="5"/>
  <c r="S68" i="5"/>
  <c r="S67" i="5"/>
  <c r="S66" i="5"/>
  <c r="S65" i="5"/>
  <c r="S64" i="5"/>
  <c r="S63" i="5"/>
  <c r="S62" i="5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6" i="5"/>
  <c r="S44" i="5"/>
  <c r="S42" i="5"/>
  <c r="S40" i="5"/>
  <c r="Q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F29" i="2" l="1"/>
  <c r="C29" i="2"/>
  <c r="I28" i="2" l="1"/>
  <c r="I27" i="2"/>
  <c r="I25" i="2"/>
  <c r="C11" i="2"/>
  <c r="I24" i="2"/>
  <c r="I23" i="2"/>
  <c r="I22" i="2"/>
  <c r="I21" i="2"/>
  <c r="I19" i="2"/>
  <c r="I18" i="2"/>
  <c r="I17" i="2"/>
  <c r="I26" i="2" l="1"/>
  <c r="I29" i="2" l="1"/>
</calcChain>
</file>

<file path=xl/sharedStrings.xml><?xml version="1.0" encoding="utf-8"?>
<sst xmlns="http://schemas.openxmlformats.org/spreadsheetml/2006/main" count="7807" uniqueCount="1064">
  <si>
    <t>Notes</t>
  </si>
  <si>
    <t>Revenues</t>
  </si>
  <si>
    <t>Expenses</t>
  </si>
  <si>
    <t>Net Income</t>
  </si>
  <si>
    <t>Year to Date - Monthly Financial Summaries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</si>
  <si>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</si>
  <si>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</si>
  <si>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</si>
  <si>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</si>
  <si>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</si>
  <si>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</si>
  <si>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</si>
  <si>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</si>
  <si>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</si>
  <si>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</si>
  <si>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YTD</t>
  </si>
  <si>
    <t>January</t>
  </si>
  <si>
    <t xml:space="preserve">January </t>
  </si>
  <si>
    <t>February</t>
  </si>
  <si>
    <t>March</t>
  </si>
  <si>
    <t>Type</t>
  </si>
  <si>
    <t>Date</t>
  </si>
  <si>
    <t>Num</t>
  </si>
  <si>
    <t>Name</t>
  </si>
  <si>
    <t>Memo</t>
  </si>
  <si>
    <t>Split</t>
  </si>
  <si>
    <t>Amount</t>
  </si>
  <si>
    <t>Balance</t>
  </si>
  <si>
    <t>11101 · Wells Faro- Checking</t>
  </si>
  <si>
    <t>Total 11101 · Wells Faro- Checking</t>
  </si>
  <si>
    <t>11102 · Wells Fargo - Sm Bus MM</t>
  </si>
  <si>
    <t>Total 11102 · Wells Fargo - Sm Bus MM</t>
  </si>
  <si>
    <t>11103 · Wells Fargo - Free Bus Checking</t>
  </si>
  <si>
    <t>Total 11103 · Wells Fargo - Free Bus Checking</t>
  </si>
  <si>
    <t>11104 · PayPal</t>
  </si>
  <si>
    <t>Total 11104 · PayPal</t>
  </si>
  <si>
    <t>11600 · Accounts Receivable</t>
  </si>
  <si>
    <t>Total 11600 · Accounts Receivable</t>
  </si>
  <si>
    <t>11701 · Accounts Receivable - JSBM</t>
  </si>
  <si>
    <t>Total 11701 · Accounts Receivable - JSBM</t>
  </si>
  <si>
    <t>13100 · Deferred Income - JSBM (BS)</t>
  </si>
  <si>
    <t>Total 13100 · Deferred Income - JSBM (BS)</t>
  </si>
  <si>
    <t>14990 · Undeposited Funds</t>
  </si>
  <si>
    <t>Total 14990 · Undeposited Funds</t>
  </si>
  <si>
    <t>15000 · Web Site</t>
  </si>
  <si>
    <t>Total 15000 · Web Site</t>
  </si>
  <si>
    <t>15500 · Laptop</t>
  </si>
  <si>
    <t>Total 15500 · Laptop</t>
  </si>
  <si>
    <t>16000 · JSBM</t>
  </si>
  <si>
    <t>16100 · Accumulated Depreciation</t>
  </si>
  <si>
    <t>Total 16100 · Accumulated Depreciation</t>
  </si>
  <si>
    <t>16000 · JSBM - Other</t>
  </si>
  <si>
    <t>Total 16000 · JSBM - Other</t>
  </si>
  <si>
    <t>Total 16000 · JSBM</t>
  </si>
  <si>
    <t>21100 · Accounts Payable</t>
  </si>
  <si>
    <t>Total 21100 · Accounts Payable</t>
  </si>
  <si>
    <t>22000 · 2008 Conference Fee Advance</t>
  </si>
  <si>
    <t>Total 22000 · 2008 Conference Fee Advance</t>
  </si>
  <si>
    <t>23000 · Un-earned Income</t>
  </si>
  <si>
    <t>Total 23000 · Un-earned Income</t>
  </si>
  <si>
    <t>20010 · White Fellows Funds</t>
  </si>
  <si>
    <t>Total 20010 · White Fellows Funds</t>
  </si>
  <si>
    <t>30000 · Members Equity</t>
  </si>
  <si>
    <t>Total 30000 · Members Equity</t>
  </si>
  <si>
    <t>32000 · WEC Committee Fund</t>
  </si>
  <si>
    <t>Total 32000 · WEC Committee Fund</t>
  </si>
  <si>
    <t>39000 · Current Year Earnings</t>
  </si>
  <si>
    <t>Total 39000 · Current Year Earnings</t>
  </si>
  <si>
    <t>41000 · Affilate Fees Revenue</t>
  </si>
  <si>
    <t>Total 41000 · Affilate Fees Revenue</t>
  </si>
  <si>
    <t>41100 · World Conference Fees</t>
  </si>
  <si>
    <t>Total 41100 · World Conference Fees</t>
  </si>
  <si>
    <t>41200 · JSBM Postage Revenue</t>
  </si>
  <si>
    <t>Total 41200 · JSBM Postage Revenue</t>
  </si>
  <si>
    <t>41250 · JSBM Royalties</t>
  </si>
  <si>
    <t>Total 41250 · JSBM Royalties</t>
  </si>
  <si>
    <t>49800 · Special Project</t>
  </si>
  <si>
    <t>Total 49800 · Special Project</t>
  </si>
  <si>
    <t>60050 · Administration Expense</t>
  </si>
  <si>
    <t>60051 · ICSB Office Travel</t>
  </si>
  <si>
    <t>Total 60051 · ICSB Office Travel</t>
  </si>
  <si>
    <t>60053 · Telephone</t>
  </si>
  <si>
    <t>Total 60053 · Telephone</t>
  </si>
  <si>
    <t>60058 · Office Expense</t>
  </si>
  <si>
    <t>Total 60058 · Office Expense</t>
  </si>
  <si>
    <t>60060 · ICSB Professional Fees</t>
  </si>
  <si>
    <t>60059 · Acct &amp; Bookkeeping</t>
  </si>
  <si>
    <t>Total 60059 · Acct &amp; Bookkeeping</t>
  </si>
  <si>
    <t>60061 · Accounting Fees</t>
  </si>
  <si>
    <t>Total 60061 · Accounting Fees</t>
  </si>
  <si>
    <t>Total 60060 · ICSB Professional Fees</t>
  </si>
  <si>
    <t>Total 60050 · Administration Expense</t>
  </si>
  <si>
    <t>60052 · ICSB-GW Office</t>
  </si>
  <si>
    <t>Total 60052 · ICSB-GW Office</t>
  </si>
  <si>
    <t>61000 · Executive Expenses</t>
  </si>
  <si>
    <t>61003 · Past President Travel</t>
  </si>
  <si>
    <t>Total 61003 · Past President Travel</t>
  </si>
  <si>
    <t>61005 · SVP Travel (6 SVPS)</t>
  </si>
  <si>
    <t>Total 61005 · SVP Travel (6 SVPS)</t>
  </si>
  <si>
    <t>Total 61000 · Executive Expenses</t>
  </si>
  <si>
    <t>63000 · Marketing Expense</t>
  </si>
  <si>
    <t>Total 63000 · Marketing Expense</t>
  </si>
  <si>
    <t>63005 · Affiliate Chapter Development</t>
  </si>
  <si>
    <t>Total 63005 · Affiliate Chapter Development</t>
  </si>
  <si>
    <t>64000 · Web Site Expense</t>
  </si>
  <si>
    <t>Total 64000 · Web Site Expense</t>
  </si>
  <si>
    <t>65003 · Bank Fees</t>
  </si>
  <si>
    <t>Total 65003 · Bank Fees</t>
  </si>
  <si>
    <t>TOTAL</t>
  </si>
  <si>
    <t>Check</t>
  </si>
  <si>
    <t>Payment</t>
  </si>
  <si>
    <t>Deposit</t>
  </si>
  <si>
    <t>Invoice</t>
  </si>
  <si>
    <t>WT FED 04-16-14</t>
  </si>
  <si>
    <t>WT FED 04-17-14</t>
  </si>
  <si>
    <t>1039</t>
  </si>
  <si>
    <t>1038</t>
  </si>
  <si>
    <t>1051</t>
  </si>
  <si>
    <t>WTFED 04-18-14</t>
  </si>
  <si>
    <t>567</t>
  </si>
  <si>
    <t>568</t>
  </si>
  <si>
    <t>569</t>
  </si>
  <si>
    <t>570</t>
  </si>
  <si>
    <t>581</t>
  </si>
  <si>
    <t>594</t>
  </si>
  <si>
    <t>595</t>
  </si>
  <si>
    <t>572</t>
  </si>
  <si>
    <t>574</t>
  </si>
  <si>
    <t>576</t>
  </si>
  <si>
    <t>578</t>
  </si>
  <si>
    <t>580</t>
  </si>
  <si>
    <t>582</t>
  </si>
  <si>
    <t>584</t>
  </si>
  <si>
    <t>586</t>
  </si>
  <si>
    <t>588</t>
  </si>
  <si>
    <t>591</t>
  </si>
  <si>
    <t>593</t>
  </si>
  <si>
    <t>Basecamp</t>
  </si>
  <si>
    <t>Ayman ElTarabishy</t>
  </si>
  <si>
    <t>Wells Fargo</t>
  </si>
  <si>
    <t>Red Top Cab of Arlington</t>
  </si>
  <si>
    <t>Salute Military Golf Association</t>
  </si>
  <si>
    <t>Apple Online</t>
  </si>
  <si>
    <t>iStockPhoto.com</t>
  </si>
  <si>
    <t>Telecon</t>
  </si>
  <si>
    <t>George Washington University</t>
  </si>
  <si>
    <t>Hotel Singapore</t>
  </si>
  <si>
    <t>1and1.com</t>
  </si>
  <si>
    <t>Starbucks</t>
  </si>
  <si>
    <t>Education Hub Africa</t>
  </si>
  <si>
    <t>SEAANZ</t>
  </si>
  <si>
    <t>Registry of Chairtable Trusts</t>
  </si>
  <si>
    <t>Franchise Tax Board</t>
  </si>
  <si>
    <t>Maureen Joudrey</t>
  </si>
  <si>
    <t>ECSB</t>
  </si>
  <si>
    <t>Conference Partners Dublin</t>
  </si>
  <si>
    <t>ProQuest</t>
  </si>
  <si>
    <t>T-Mobile</t>
  </si>
  <si>
    <t>Georgetown Suites Harbour</t>
  </si>
  <si>
    <t>Aerling</t>
  </si>
  <si>
    <t>Argentina</t>
  </si>
  <si>
    <t>CSBE-I</t>
  </si>
  <si>
    <t>Dublin Institute of Technology</t>
  </si>
  <si>
    <t>China-Mainland</t>
  </si>
  <si>
    <t>CCSBE</t>
  </si>
  <si>
    <t>Korea</t>
  </si>
  <si>
    <t>MCSBE</t>
  </si>
  <si>
    <t>Puerto Rico and the Caribbean</t>
  </si>
  <si>
    <t>Taiwan</t>
  </si>
  <si>
    <t>USASBE</t>
  </si>
  <si>
    <t>New ICSB Brochures for Singapore/Malaysia trip</t>
  </si>
  <si>
    <t>ATM withdraw in Singapore re: travel expeses</t>
  </si>
  <si>
    <t>ATM transaction fee</t>
  </si>
  <si>
    <t>Taxi expense for Ayman El Tarabishy</t>
  </si>
  <si>
    <t>Test payment for $1</t>
  </si>
  <si>
    <t>IOS developer account for one year re: ICSB apps</t>
  </si>
  <si>
    <t>Photo credits online for ICSB.org and all other websites</t>
  </si>
  <si>
    <t>Technology expense per Ayman Tarabishy</t>
  </si>
  <si>
    <t>GW-ICSB Office Invoice Q2 FY 14</t>
  </si>
  <si>
    <t>Bankcard fee</t>
  </si>
  <si>
    <t>International Purchase Transaction Fee</t>
  </si>
  <si>
    <t>Bankcard discount fee</t>
  </si>
  <si>
    <t>Bankcard interchange fee</t>
  </si>
  <si>
    <t>Hotel expense in Singapoire re AACSB conference</t>
  </si>
  <si>
    <t>Client Service Analysis Charge</t>
  </si>
  <si>
    <t>Domain hosting account yearly renewal</t>
  </si>
  <si>
    <t>International transaction fee</t>
  </si>
  <si>
    <t>Meeting expense re: Ayman El Tarabishy in Malaysia</t>
  </si>
  <si>
    <t>Partial Payment of Training Fees</t>
  </si>
  <si>
    <t>q3 invoice</t>
  </si>
  <si>
    <t>Partial payment of traning fees</t>
  </si>
  <si>
    <t>Sate of CA Tax Return - Registry of Charitable Trusts</t>
  </si>
  <si>
    <t>financial years filings</t>
  </si>
  <si>
    <t>Salary for Maureen Joudrey (Summer 2014)</t>
  </si>
  <si>
    <t>Q3 invoice</t>
  </si>
  <si>
    <t>International purchase transaction fee</t>
  </si>
  <si>
    <t>Maureen Joudrey ICSB 2014 hotel expense</t>
  </si>
  <si>
    <t>Royalties from previous year online consumption</t>
  </si>
  <si>
    <t>T-Mobile telephone travel expense for Ayman Tarabishy</t>
  </si>
  <si>
    <t>Jeff Alves hotel in Wash DC for IDB Korean Week event (May 14-17)</t>
  </si>
  <si>
    <t>Ki Chan Kim hotel in Wash DC for IDB Korean Week event (May 14-17)</t>
  </si>
  <si>
    <t>M.Joudrey roundtrip airfare to ICSB 2014 Dublin</t>
  </si>
  <si>
    <t>GW-ICSB Office Invoice Q1 2012-13</t>
  </si>
  <si>
    <t>ICSB 2014 World Conference fees for Dr. Hugo Kantis (per agreement with R. Ascua dated Apr 10) -...</t>
  </si>
  <si>
    <t>ICSB 2014 World Conference fees for Mr. Juan Federico (per agreement with R. Ascua dated Apr 10)...</t>
  </si>
  <si>
    <t>ICSB 2014 World Conference fees for Ms. Maria Fernanda Andres  (per agreement with R. Ascua date...</t>
  </si>
  <si>
    <t>Affiliate Fees Billed for Q3 &lt;Oct-Dec 2013&gt;</t>
  </si>
  <si>
    <t>Affiliate Fees Billed for Q3 &lt;Jan-Mar 2014&gt;</t>
  </si>
  <si>
    <t>Affiliate Fees Billed for Q4 &lt;Jan-Mar 2014&gt;</t>
  </si>
  <si>
    <t>Affiliate Fees Billed for DC Members</t>
  </si>
  <si>
    <t>ICSB 2014 Host (Dublin Institute of Technology-DIT) -   2nd Payment re: World Conference Contrac...</t>
  </si>
  <si>
    <t>First Component - ICSB 2015 World Conference Host - Due 12 months before the conference (June 14...</t>
  </si>
  <si>
    <t>JSBM ONLINE; editions 52.1; 52.2; 52.3; 52.4 ($5 per year for individual member; $15 for print; ...</t>
  </si>
  <si>
    <t>Participant fees for Training on May 5-10, 2014 at GWU in partnership with CEPL</t>
  </si>
  <si>
    <t>Taxi expense for Michael from Nashville</t>
  </si>
  <si>
    <t>T-Mobile telephone travel expense for Ayman Tarabishy; China in Dec.</t>
  </si>
  <si>
    <t>-SPLIT-</t>
  </si>
  <si>
    <t>61001 · President Travel</t>
  </si>
  <si>
    <t>Total 61001 · President Travel</t>
  </si>
  <si>
    <t>69800 · Special Projects</t>
  </si>
  <si>
    <t>Total 69800 · Special Projects</t>
  </si>
  <si>
    <t>WT</t>
  </si>
  <si>
    <t>WTFED</t>
  </si>
  <si>
    <t>1052</t>
  </si>
  <si>
    <t>2363</t>
  </si>
  <si>
    <t>596</t>
  </si>
  <si>
    <t>Blue Host</t>
  </si>
  <si>
    <t>Small Rivers Paper</t>
  </si>
  <si>
    <t>American Airlines</t>
  </si>
  <si>
    <t>MeetingOne.com</t>
  </si>
  <si>
    <t>Ki-Chan Kim</t>
  </si>
  <si>
    <t>Amtrak</t>
  </si>
  <si>
    <t>St. Regis Hotel DC</t>
  </si>
  <si>
    <t>DC Taxicab</t>
  </si>
  <si>
    <t>invoice #567 icsb 2014 participant</t>
  </si>
  <si>
    <t>Argentina participants travel per agreement with Ruben. All to be re-imbursed see invoices.</t>
  </si>
  <si>
    <t>Renewal of hosting account for www.icsb.org</t>
  </si>
  <si>
    <t>Paper supply expense</t>
  </si>
  <si>
    <t>Client service analysis charge</t>
  </si>
  <si>
    <t>Bank card fee</t>
  </si>
  <si>
    <t>International transaction purchase fee</t>
  </si>
  <si>
    <t>Bank card interchange fee</t>
  </si>
  <si>
    <t>Airfare for Maureen Joudrey to Dublin for ICSB 2014</t>
  </si>
  <si>
    <t>Conference registration for Jim Beers re: icsb mentors program</t>
  </si>
  <si>
    <t>Webinaraccount phone charges for three months</t>
  </si>
  <si>
    <t>Invoice #568 &amp; 569 for pre-paid travel to icsb 2014</t>
  </si>
  <si>
    <t>Invoice #596 argentina</t>
  </si>
  <si>
    <t>Ticket to DC from South Korea (May 2014) per A. Tarabishy. Approval from J. Alves</t>
  </si>
  <si>
    <t>Rail expense to Washington DC for Jeff Alves (May 2014)</t>
  </si>
  <si>
    <t>VISA dinner with Janet Zablock, Christian Edvardsen, Jeff Alves, Ayman Tarabishy and Michael Bat...</t>
  </si>
  <si>
    <t>Cab for VISA in DC during SBA Small Business Week</t>
  </si>
  <si>
    <t>Invoices #550 &amp; #592</t>
  </si>
  <si>
    <t>Conference registration for Tony Mendes (USASBE) re: icsb world conference 2014</t>
  </si>
  <si>
    <t>Conference registration for Jeff Vanevenhoven (USASBE) re: icsb world conference 2014</t>
  </si>
  <si>
    <t>ICSB 2014 World Conference fees for Marta Patricia (per agreement with R. Ascua dated Apr 10) - ...</t>
  </si>
  <si>
    <t>Airfare to Fort Worth for USASBE 2014 Conference for Michael Battaglia</t>
  </si>
  <si>
    <t>Dulles taxi service - Ayman from Nashville</t>
  </si>
  <si>
    <t>61010 · Board Meetings</t>
  </si>
  <si>
    <t>Total 61010 · Board Meetings</t>
  </si>
  <si>
    <t>63003 · Marketing</t>
  </si>
  <si>
    <t>Total 63003 · Marketing</t>
  </si>
  <si>
    <t>63000 · Marketing Expense - Other</t>
  </si>
  <si>
    <t>Total 63000 · Marketing Expense - Other</t>
  </si>
  <si>
    <t>66001 · Best Paper Award</t>
  </si>
  <si>
    <t>Total 66001 · Best Paper Award</t>
  </si>
  <si>
    <t>Credit Memo</t>
  </si>
  <si>
    <t>WT FED</t>
  </si>
  <si>
    <t>1500000</t>
  </si>
  <si>
    <t>1076</t>
  </si>
  <si>
    <t>1077</t>
  </si>
  <si>
    <t>1079</t>
  </si>
  <si>
    <t>1081</t>
  </si>
  <si>
    <t>1053</t>
  </si>
  <si>
    <t>1082</t>
  </si>
  <si>
    <t>Cash</t>
  </si>
  <si>
    <t>598</t>
  </si>
  <si>
    <t>599</t>
  </si>
  <si>
    <t>Crackbird Dublin</t>
  </si>
  <si>
    <t>VISA, Inc.</t>
  </si>
  <si>
    <t>KC PEACHES DUBLIN</t>
  </si>
  <si>
    <t>Envirocab</t>
  </si>
  <si>
    <t>Westin Dublin</t>
  </si>
  <si>
    <t>Digital Print Dublin</t>
  </si>
  <si>
    <t>THE WALNUT DUBLIN</t>
  </si>
  <si>
    <t>MATT THE THRESHER DUBLIN</t>
  </si>
  <si>
    <t>Trinity College</t>
  </si>
  <si>
    <t>Fedex Kinko's</t>
  </si>
  <si>
    <t>DOBBINS WINE BISTR DUBLIN</t>
  </si>
  <si>
    <t>Flux Dublin</t>
  </si>
  <si>
    <t>Hailo Dublin Taxi</t>
  </si>
  <si>
    <t>Hudson News Boston</t>
  </si>
  <si>
    <t>PEARL BRASSERIE DUBLIN</t>
  </si>
  <si>
    <t>Doubletree by Hilton Dublin</t>
  </si>
  <si>
    <t>SLANEY BAR DUBLIN</t>
  </si>
  <si>
    <t>Smallrivers Paper</t>
  </si>
  <si>
    <t>Butlers Cafe Dublin</t>
  </si>
  <si>
    <t>THE BARGE CHARLEMOUNT</t>
  </si>
  <si>
    <t>GWU Parking Services</t>
  </si>
  <si>
    <t>Renner &amp; Company CPA</t>
  </si>
  <si>
    <t>Michael Battaglia</t>
  </si>
  <si>
    <t>Myrto Chilova</t>
  </si>
  <si>
    <t>Dan Kain Trophies</t>
  </si>
  <si>
    <t>United Arab Emirates University (UAEU)</t>
  </si>
  <si>
    <t>Meeting/meal expense per A. Tarabishy</t>
  </si>
  <si>
    <t>Affiliate Fees Q4</t>
  </si>
  <si>
    <t>Charged CC via Authorize.net</t>
  </si>
  <si>
    <t>Affiliate development expense per A. Tarabishy</t>
  </si>
  <si>
    <t>Taxi cab expense for Michael Batatglia to airport for ICSB 2014</t>
  </si>
  <si>
    <t>VISA Hotel expense for Muhamed AlBaili at ICSB 2014</t>
  </si>
  <si>
    <t>Board meeting printing expense in Dublin</t>
  </si>
  <si>
    <t>ICSB 2014 WC Baord meeting expense per A. Tarabishy</t>
  </si>
  <si>
    <t>Dinner expense with ACSB delegation re: Ayman Tarabishy</t>
  </si>
  <si>
    <t>Book of Kells tour for ACSB Board members</t>
  </si>
  <si>
    <t>Printing expense for ICSB 2015 W.C. Banner for Dublin event</t>
  </si>
  <si>
    <t>Meal expense per A. Tarabishy with ACSB and ICSB Baord memebrs</t>
  </si>
  <si>
    <t>Board meeting expense to take members to meeting via taxi</t>
  </si>
  <si>
    <t>News stand expense in Boston airport re; M. Battaglia</t>
  </si>
  <si>
    <t>affiliate fees Q4</t>
  </si>
  <si>
    <t>ICSB Board dinner per A. Tarabishy in Dublin with J. Alves, J. Zablock and others</t>
  </si>
  <si>
    <t>ICSB 2014 WC Board meeting expense</t>
  </si>
  <si>
    <t>ICSB 2014 WC Meeting expense</t>
  </si>
  <si>
    <t>Printing expense</t>
  </si>
  <si>
    <t>Travel coffee expense</t>
  </si>
  <si>
    <t>International Purchase Transaction fee</t>
  </si>
  <si>
    <t>VISA Hotel expense forJanet Zablock at ICSB 2014</t>
  </si>
  <si>
    <t>ICSB 2014 WC Hotel Expense for Michal Battaglia</t>
  </si>
  <si>
    <t>ACSB/ICSB Board meeting expense after meeting at dinner</t>
  </si>
  <si>
    <t>M. Battaglia parking expense to unload boxes from Dublin to office</t>
  </si>
  <si>
    <t>GW-ICSB Office Invoice Q3 FY 14</t>
  </si>
  <si>
    <t>GW-ICSB Office Invoice Q4 FY 14</t>
  </si>
  <si>
    <t>Audit Expense re: Board of Directors</t>
  </si>
  <si>
    <t>JSBM Management stipend for previous year through Dec 2013</t>
  </si>
  <si>
    <t>JSBM Best Paper for BCERC Confernece 2014 refer Dr. Solomon</t>
  </si>
  <si>
    <t>ICSB 2014 plaques, President Awards and Awards of Recognition (total 5 invoices)</t>
  </si>
  <si>
    <t>Payment for outstanding affiliate fees</t>
  </si>
  <si>
    <t>Credit for Affiliate Fees billed per Board of Directors and decision re: Egyptian Revolution (Ag...</t>
  </si>
  <si>
    <t>Fee to Host ICSB 2015 World Conference per signed agreement dated   June 12, 2014 between ICSB &amp;...</t>
  </si>
  <si>
    <t>61014 · Unallocated - Pres discretio</t>
  </si>
  <si>
    <t>Total 61014 · Unallocated - Pres discretio</t>
  </si>
  <si>
    <t>1078</t>
  </si>
  <si>
    <t>1080</t>
  </si>
  <si>
    <t>1054</t>
  </si>
  <si>
    <t>1083</t>
  </si>
  <si>
    <t>1084</t>
  </si>
  <si>
    <t>1085</t>
  </si>
  <si>
    <t>1009</t>
  </si>
  <si>
    <t>1011</t>
  </si>
  <si>
    <t>1012</t>
  </si>
  <si>
    <t>600</t>
  </si>
  <si>
    <t>SPM Strategies</t>
  </si>
  <si>
    <t>Kosalya International</t>
  </si>
  <si>
    <t>J. Hanns Pichler</t>
  </si>
  <si>
    <t>Geralyn Franklin</t>
  </si>
  <si>
    <t>ConferenceCall.com</t>
  </si>
  <si>
    <t>Wiley</t>
  </si>
  <si>
    <t>MailChimp</t>
  </si>
  <si>
    <t>Atomizer Software</t>
  </si>
  <si>
    <t>MacMannes</t>
  </si>
  <si>
    <t>YUIR BENOLIEL</t>
  </si>
  <si>
    <t>RUAEE (Russia)</t>
  </si>
  <si>
    <t>WOrdpress Developer website expense</t>
  </si>
  <si>
    <t>Financial review, 990 prep, etc. for the year 2012-13</t>
  </si>
  <si>
    <t>Vp Historian Travel for past year</t>
  </si>
  <si>
    <t>SVP Finance Travel budget for Dublin</t>
  </si>
  <si>
    <t>Conference call charges for past three months</t>
  </si>
  <si>
    <t>JSBM Royalty Payment</t>
  </si>
  <si>
    <t>Affiliate Fees payment</t>
  </si>
  <si>
    <t>Phone and parking stipend</t>
  </si>
  <si>
    <t>Currency fee for deposit CCSBE check</t>
  </si>
  <si>
    <t>Expenses incurred on personal credit card see Approval by SVP finance</t>
  </si>
  <si>
    <t>Email client for mass emails</t>
  </si>
  <si>
    <t>Application Work for the past 12 months for ICSB and ICSB GW</t>
  </si>
  <si>
    <t>Marketing expense ICSB President Awrad; invoice #843828</t>
  </si>
  <si>
    <t>JSBM Best Paper Award for Franchisiing Conference per Dr. SOlomon</t>
  </si>
  <si>
    <t>Payment for E-Books re: Malaysia</t>
  </si>
  <si>
    <t>Chapter fees billed for FY 2014-15</t>
  </si>
  <si>
    <t>41051 · ICSB GW Conference Registration</t>
  </si>
  <si>
    <t>Total 41051 · ICSB GW Conference Registration</t>
  </si>
  <si>
    <t>66000 · ICSB GW Conference Expenses</t>
  </si>
  <si>
    <t>Total 66000 · ICSB GW Conference Expenses</t>
  </si>
  <si>
    <t>62000 · Publications</t>
  </si>
  <si>
    <t>62002 · Journal</t>
  </si>
  <si>
    <t>Total 62002 · Journal</t>
  </si>
  <si>
    <t>Total 62000 · Publications</t>
  </si>
  <si>
    <t>85004 · Taxes</t>
  </si>
  <si>
    <t>Total 85004 · Taxes</t>
  </si>
  <si>
    <t>1089</t>
  </si>
  <si>
    <t>WT Fed#01818</t>
  </si>
  <si>
    <t>1090</t>
  </si>
  <si>
    <t>WT F50924617605000</t>
  </si>
  <si>
    <t>1046</t>
  </si>
  <si>
    <t>1045</t>
  </si>
  <si>
    <t>1047</t>
  </si>
  <si>
    <t xml:space="preserve"> XXXX-XXXXXX-5999</t>
  </si>
  <si>
    <t>626</t>
  </si>
  <si>
    <t>627</t>
  </si>
  <si>
    <t>628</t>
  </si>
  <si>
    <t>629</t>
  </si>
  <si>
    <t>631</t>
  </si>
  <si>
    <t>632</t>
  </si>
  <si>
    <t>Paypal</t>
  </si>
  <si>
    <t>Next Day Flyers</t>
  </si>
  <si>
    <t>Tosca Restaurant</t>
  </si>
  <si>
    <t>Founding Farmers</t>
  </si>
  <si>
    <t>Washington Nationals</t>
  </si>
  <si>
    <t>Japan</t>
  </si>
  <si>
    <t>CVS</t>
  </si>
  <si>
    <t>Blue Smoke Restaurant</t>
  </si>
  <si>
    <t>GW Catering</t>
  </si>
  <si>
    <t>WMATA</t>
  </si>
  <si>
    <t>Purple Onion Catering</t>
  </si>
  <si>
    <t>Nick's Riverside Grill</t>
  </si>
  <si>
    <t>Arlington Meter</t>
  </si>
  <si>
    <t>Ina Gjikondi</t>
  </si>
  <si>
    <t>Center for Public Leadership</t>
  </si>
  <si>
    <t>Joao Leitao</t>
  </si>
  <si>
    <t>United Air</t>
  </si>
  <si>
    <t>CheapoAir</t>
  </si>
  <si>
    <t>CA Secretary of State</t>
  </si>
  <si>
    <t>TUGBA KALAFATOGLU</t>
  </si>
  <si>
    <t>CEPL</t>
  </si>
  <si>
    <t>Brazil</t>
  </si>
  <si>
    <t>JSBM Management Fee per Invoice</t>
  </si>
  <si>
    <t>Bank verification</t>
  </si>
  <si>
    <t>ICSB Argentina PayPal verification</t>
  </si>
  <si>
    <t>REF ICSB TRAVEL AOM</t>
  </si>
  <si>
    <t>Renewal of hosting account for www.icsb.org and other domains</t>
  </si>
  <si>
    <t>ICSB Brochures/Business Cards</t>
  </si>
  <si>
    <t>WT F60905486279000 Industrial Bank /Org=Kasbs Srf# F60905486279000</t>
  </si>
  <si>
    <t>Commonwealth Bank /Org=Kun Ling Lotte Chow Srf#</t>
  </si>
  <si>
    <t>Salary for Maureen Joudrey (Fall 2014)</t>
  </si>
  <si>
    <t>Dinner expense re: Ayman El Tarabishy for Development</t>
  </si>
  <si>
    <t>Lunch expense per A Tarabishy</t>
  </si>
  <si>
    <t>Tickets to Nationals game for Nigeria training event</t>
  </si>
  <si>
    <t>WT Fed Reference</t>
  </si>
  <si>
    <t>Taipei Fubon Com /Org=Youth Career Development</t>
  </si>
  <si>
    <t>Refund for order</t>
  </si>
  <si>
    <t>SmartTrip cards for the Nigeria Training</t>
  </si>
  <si>
    <t>Coffee/Breakfast for Nigeria Training</t>
  </si>
  <si>
    <t>Food/Beverage at Nationals Stadium re: Nigeria training</t>
  </si>
  <si>
    <t>Catering for Nigeria training - lunch</t>
  </si>
  <si>
    <t>Legal Pads/Waters for the Nigeria Training</t>
  </si>
  <si>
    <t>Taxi for Nigeria Training group from Commerce Dept.</t>
  </si>
  <si>
    <t>WMATA SmartTrip credits for Nigeria Training</t>
  </si>
  <si>
    <t>Catering expense for the Opening Reception of Nigeria training event</t>
  </si>
  <si>
    <t>Expense for closing dinner of Nigeria training event</t>
  </si>
  <si>
    <t>Parking expense</t>
  </si>
  <si>
    <t>Waters for the Nigeria Training</t>
  </si>
  <si>
    <t>Payment for Lead Instructor - ICSB Nigeria training at GWU</t>
  </si>
  <si>
    <t>Payment for Lead - Nigeria Training at GWU</t>
  </si>
  <si>
    <t>Nigeria Training Fee Partner</t>
  </si>
  <si>
    <t>Webinaraccount phone charges for previous three months</t>
  </si>
  <si>
    <t>Visa CC payment</t>
  </si>
  <si>
    <t>Airfare for Ki-Chan Kim to attend the 5th annual GW October conference - printed and brought 200...</t>
  </si>
  <si>
    <t>Airfare for Maureen Joudrey to attend ACSB 2014 Conference - working registration and supporting...</t>
  </si>
  <si>
    <t>Airfare expense re: Ayman El Tarabishy</t>
  </si>
  <si>
    <t>Electronic Filing (renewal) with CA Dept of State</t>
  </si>
  <si>
    <t>HBDI Survey Payment for student access</t>
  </si>
  <si>
    <t>Affiliate Fees Billed for Q2 &lt;July-Sept 2014&gt;</t>
  </si>
  <si>
    <t>Affiliate Fees Billed for Q2 &lt;July-September 2014&gt;</t>
  </si>
  <si>
    <t>GW October 2014 Conference Presenter Registration for Tugba Kalafatoglu</t>
  </si>
  <si>
    <t>Presenter Registration - GW October 2014 Conference - Washington DC - Oct 16-18, 2014</t>
  </si>
  <si>
    <t>Journal of Small Business Management (JSBM) 1 year signature of   the JSBM Journal and access fo...</t>
  </si>
  <si>
    <t>HBDI Survey access for students - September 2014 *Due on Receipt*</t>
  </si>
  <si>
    <t>Lunch expense w/ guests per A.Tarabishy</t>
  </si>
  <si>
    <t>Travel expense for M. Battaglia to Lyon</t>
  </si>
  <si>
    <t>Discount</t>
  </si>
  <si>
    <t>1086</t>
  </si>
  <si>
    <t>WT-FED 9981802943</t>
  </si>
  <si>
    <t>WTFED 0814B1QGC01C00</t>
  </si>
  <si>
    <t>WT140822010434</t>
  </si>
  <si>
    <t>601</t>
  </si>
  <si>
    <t>602</t>
  </si>
  <si>
    <t>603</t>
  </si>
  <si>
    <t>604</t>
  </si>
  <si>
    <t>605</t>
  </si>
  <si>
    <t>606</t>
  </si>
  <si>
    <t>607</t>
  </si>
  <si>
    <t>625</t>
  </si>
  <si>
    <t>Jason Dixson</t>
  </si>
  <si>
    <t>Freedom Plaza</t>
  </si>
  <si>
    <t>Einstein Bros</t>
  </si>
  <si>
    <t>Ryan Elza</t>
  </si>
  <si>
    <t>Capriccio Cafe</t>
  </si>
  <si>
    <t>ICSMEE Malaysia</t>
  </si>
  <si>
    <t>Korean Air</t>
  </si>
  <si>
    <t>HERRMANN INTERNATIonal</t>
  </si>
  <si>
    <t>Nana Kwame Adarkwa Ofori</t>
  </si>
  <si>
    <t>Lusapho Njenge</t>
  </si>
  <si>
    <t>Tien Dat Le</t>
  </si>
  <si>
    <t>Rail expense to Philadelphia for M. Battaglia to attend AOM 2014</t>
  </si>
  <si>
    <t>Rail refund to Philadelphia re: MJB</t>
  </si>
  <si>
    <t>Video development for the ICSB History video</t>
  </si>
  <si>
    <t>Lunch expense for M. Battaglia per AOM 2014 in Philly</t>
  </si>
  <si>
    <t>Coffee for M. Battaglia per AOM 2014</t>
  </si>
  <si>
    <t>Host Oayment #1</t>
  </si>
  <si>
    <t>Bank Interchange Fee for UAEU payment receipt</t>
  </si>
  <si>
    <t>Registration by CC for SE program October 2014</t>
  </si>
  <si>
    <t>Lunch expense in Philly for M. Battaglia per AOM 2014</t>
  </si>
  <si>
    <t>Payment for New Chapter Dues 2013-14</t>
  </si>
  <si>
    <t>New Affiliate Fee</t>
  </si>
  <si>
    <t>Travel Insurance for Flight for Matt Gamser (ACSB Speaker) to be re-imbursed by ICSB Korea</t>
  </si>
  <si>
    <t>Flight for Matt Gamser (ACSB Speaker) to be re-imbursed by ICSB Korea</t>
  </si>
  <si>
    <t>HBDI survey instrument per A. Tarabishy</t>
  </si>
  <si>
    <t>New USASBE / ICSB Membership for one year term</t>
  </si>
  <si>
    <t>New Affiliate Fee - ICSMEE Malaysia (approved for affiliation in June   2014 in Dublin, Ireland ...</t>
  </si>
  <si>
    <t>Affiliate Fees Billed for FY 2014-15 (April 2014 to March 2015) (developing country rate)</t>
  </si>
  <si>
    <t>Affiliate Fees Billed for FY 2015-16 (April 2015 to March 2016) (developing country rate)</t>
  </si>
  <si>
    <t>Early bird rate - Student Registration - 2nd annual ACSB Asian SME Conference in Seoul, South Ko...</t>
  </si>
  <si>
    <t>Registration for the 5th annual GW October conference ($300) + Gala dinner ($15)</t>
  </si>
  <si>
    <t>Individual Registration for GW October 2014 Entrepreneurship Conference (October 16-18, 2014)</t>
  </si>
  <si>
    <t>Registration for the October 2014 Cohort - USASBE Certificate in Social Entrepreneurs. (Fee incl...</t>
  </si>
  <si>
    <t>ICSMEE Malaysia E-Books: 100 copies</t>
  </si>
  <si>
    <t>ACSB Business Class Flight for Keynote Speaker - Matt Gamser (IFC)</t>
  </si>
  <si>
    <t>1048</t>
  </si>
  <si>
    <t>RFB 022154OR1405233</t>
  </si>
  <si>
    <t>6614666989</t>
  </si>
  <si>
    <t>PayPal</t>
  </si>
  <si>
    <t>630</t>
  </si>
  <si>
    <t>Luca Iandoli</t>
  </si>
  <si>
    <t>Sheila Hansen</t>
  </si>
  <si>
    <t>Evenium Paris</t>
  </si>
  <si>
    <t>Novotel Lyon France</t>
  </si>
  <si>
    <t>Priceline.com</t>
  </si>
  <si>
    <t>Little Town Hoboken NJ</t>
  </si>
  <si>
    <t>DC Central Kitchen</t>
  </si>
  <si>
    <t>State Plaza Hotel Washington</t>
  </si>
  <si>
    <t>Primi Piatti 2</t>
  </si>
  <si>
    <t>Rail Europe</t>
  </si>
  <si>
    <t>Vayama</t>
  </si>
  <si>
    <t>Taxi Marion</t>
  </si>
  <si>
    <t>Eventbrite</t>
  </si>
  <si>
    <t>LYONCOH PARIS</t>
  </si>
  <si>
    <t>COMPTOIR PANTHEO20 PARIS FR</t>
  </si>
  <si>
    <t>Myongdong Bank</t>
  </si>
  <si>
    <t>Press Express</t>
  </si>
  <si>
    <t>Louvre Paris</t>
  </si>
  <si>
    <t>SELFRODIN</t>
  </si>
  <si>
    <t>Travel expense to Dublin</t>
  </si>
  <si>
    <t>Event registration for the SE program on authorize.net</t>
  </si>
  <si>
    <t>ICSB korea payment via KASBS</t>
  </si>
  <si>
    <t>International purchase transaction charge</t>
  </si>
  <si>
    <t>Ayman Tarabishy hotel expense per OECD meetings in Paris</t>
  </si>
  <si>
    <t>Ayman hotel expense in Lyon for WEF</t>
  </si>
  <si>
    <t>Payment for Member Fees etc. Refer emails</t>
  </si>
  <si>
    <t>Hotel expense per A.Tarabishy</t>
  </si>
  <si>
    <t>Rail expense to NYC for Ayman re: Stevens ICSB 2016 meetings</t>
  </si>
  <si>
    <t>A. Tarabishy travel expense per NYC Stevens Trip</t>
  </si>
  <si>
    <t>Processing Fee</t>
  </si>
  <si>
    <t>Bank card discount fee</t>
  </si>
  <si>
    <t>Paymnet #1 for GW October catering</t>
  </si>
  <si>
    <t>Hotel expense for GW October 2014 refer Excel</t>
  </si>
  <si>
    <t>Printing expense for GW October banners/signage</t>
  </si>
  <si>
    <t>Dinner with Ki-Chan Kim and colleagues</t>
  </si>
  <si>
    <t>After party expense re: Ayman</t>
  </si>
  <si>
    <t>REFUND - Flight for Matt Gamser (ACSB Speaker) to be re-imbursed by ICSB Korea</t>
  </si>
  <si>
    <t>Refund Hotel Expense re: GW october 2014</t>
  </si>
  <si>
    <t>Credit Adjustment</t>
  </si>
  <si>
    <t>Train expense from Ayman from Lyon (WEF) to Paris (OECD)</t>
  </si>
  <si>
    <t>Airline processing fee re: refund of Matt Gamser ticket</t>
  </si>
  <si>
    <t>Taxi Expense in FR re: Ayman OECD</t>
  </si>
  <si>
    <t>Registration Revenue for SE Program (total 12 paid refer excel)</t>
  </si>
  <si>
    <t>Webinaraccount phone charges for previous month</t>
  </si>
  <si>
    <t>Paris expense per A. Tarabishy (OECD meetings)</t>
  </si>
  <si>
    <t>OECD meeting expense per A. Tarabishy</t>
  </si>
  <si>
    <t>Registration revenue for GW October 2014</t>
  </si>
  <si>
    <t>Payment for SE program October Cohort - Registrations collected via Eventbrite and Authorize.net</t>
  </si>
  <si>
    <t>JSBM Journal Access 2014-15; FUNCAMP - Fundação de Desenvolvimento</t>
  </si>
  <si>
    <t>ATM withdraw in Seoul re: Ayman El Tarabishy for ACSB 2014</t>
  </si>
  <si>
    <t>International ATM transaction charge</t>
  </si>
  <si>
    <t>Brochures and Postcards for ICSB 2014</t>
  </si>
  <si>
    <t>A. Tarabishy expense in Paris re: OECD meetings</t>
  </si>
  <si>
    <t>Per R. Ascua email on 10-6-2014</t>
  </si>
  <si>
    <t>Lunch w/ Paul Reynolds, George Solomon, Denny Dennis</t>
  </si>
  <si>
    <t>Contributions for sponsorship of Best Paper Award -  XIX REunion Anual REd Pymes Mercosur + ICSB</t>
  </si>
  <si>
    <t>60056 · Insurance</t>
  </si>
  <si>
    <t>Total 60056 · Insurance</t>
  </si>
  <si>
    <t>60060 · ICSB Professional Fees - Other</t>
  </si>
  <si>
    <t>Total 60060 · ICSB Professional Fees - Other</t>
  </si>
  <si>
    <t>1093</t>
  </si>
  <si>
    <t>1088</t>
  </si>
  <si>
    <t>2417</t>
  </si>
  <si>
    <t>1322</t>
  </si>
  <si>
    <t>1321</t>
  </si>
  <si>
    <t>1094</t>
  </si>
  <si>
    <t>WT Fed</t>
  </si>
  <si>
    <t>643</t>
  </si>
  <si>
    <t>Nanyang Technological University</t>
  </si>
  <si>
    <t>Dulles Airport Taxi</t>
  </si>
  <si>
    <t>Seoul Taxi</t>
  </si>
  <si>
    <t>Tom Lumpkin</t>
  </si>
  <si>
    <t>Anthony Luppino</t>
  </si>
  <si>
    <t>USPS</t>
  </si>
  <si>
    <t>Palace Hotel Seoul</t>
  </si>
  <si>
    <t>Susan Coleman</t>
  </si>
  <si>
    <t>Foundation for the 212</t>
  </si>
  <si>
    <t>National Aviation Kuwait</t>
  </si>
  <si>
    <t>Emirates Airport T Kuwait</t>
  </si>
  <si>
    <t>Conrad Hotel Dubai</t>
  </si>
  <si>
    <t>Marina Hotel</t>
  </si>
  <si>
    <t>Aljabbar Novelty</t>
  </si>
  <si>
    <t>Dubai Duty Free</t>
  </si>
  <si>
    <t>Regent Taipei</t>
  </si>
  <si>
    <t>SHIN DUNG YANG taipei</t>
  </si>
  <si>
    <t>IFC</t>
  </si>
  <si>
    <t>Hotel Novotel Luxembourg</t>
  </si>
  <si>
    <t>Luxembourg</t>
  </si>
  <si>
    <t>Philadelphia Insurance Companies</t>
  </si>
  <si>
    <t>Univeristy of Rijeka</t>
  </si>
  <si>
    <t>chapter fees 2014-15</t>
  </si>
  <si>
    <t>Dulles taxi</t>
  </si>
  <si>
    <t>Taxi in Seoul re; acsb 2014</t>
  </si>
  <si>
    <t>Keynote speaker additional expenses re: GW Oct 2014</t>
  </si>
  <si>
    <t>PayPal transfer re: HBDI fees collected</t>
  </si>
  <si>
    <t>Gala registration for two students at $100 each. Evan Absher and Kate Garman</t>
  </si>
  <si>
    <t>Shipping chareg for tax returns</t>
  </si>
  <si>
    <t>ACSB 2014 expense re: AET</t>
  </si>
  <si>
    <t>Revenue collected for 2014 ACSB conference (net fees)</t>
  </si>
  <si>
    <t>member fees payment</t>
  </si>
  <si>
    <t>Best Paper WEC at ICSB 2014</t>
  </si>
  <si>
    <t>Donation per A. Tarabishy</t>
  </si>
  <si>
    <t>fees</t>
  </si>
  <si>
    <t>outstanding fees</t>
  </si>
  <si>
    <t>GW-ICSB Office Invoice Q1 FY 14-15</t>
  </si>
  <si>
    <t>Ayman travel expense</t>
  </si>
  <si>
    <t>Withdraw per Ayman</t>
  </si>
  <si>
    <t>Hotel per Ayman</t>
  </si>
  <si>
    <t>Ayman hotel expense</t>
  </si>
  <si>
    <t>affiliate fees payment</t>
  </si>
  <si>
    <t>Ayman travel expense in Taiwan</t>
  </si>
  <si>
    <t>ayman travel expense</t>
  </si>
  <si>
    <t>Flight expense for Matt Gamser to ACSB conference</t>
  </si>
  <si>
    <t>Ayman hotel for RENT</t>
  </si>
  <si>
    <t>Ayman RENT expense</t>
  </si>
  <si>
    <t>Yearly Liability Insurance Renewal</t>
  </si>
  <si>
    <t>GW-ICSB Office Invoice Q4 2013-14</t>
  </si>
  <si>
    <t>ICSB 2015 World Conference Fee (June 6-9, 2015) - Individual - Early Registration</t>
  </si>
  <si>
    <t>1013</t>
  </si>
  <si>
    <t>1014</t>
  </si>
  <si>
    <t>1091</t>
  </si>
  <si>
    <t>Marriott</t>
  </si>
  <si>
    <t>Fairmont Cairo</t>
  </si>
  <si>
    <t>iContact</t>
  </si>
  <si>
    <t>Dropbox</t>
  </si>
  <si>
    <t>University of South Alabama</t>
  </si>
  <si>
    <t>Hotel in Cairo for Ayman</t>
  </si>
  <si>
    <t>Credits for email marketing account renewal for 2015 year</t>
  </si>
  <si>
    <t>storage for ayman account</t>
  </si>
  <si>
    <t>Registration for K. Mark Weaver</t>
  </si>
  <si>
    <t>Mark Shenkel Austin Hotel in Round Rock TX for Dell USA Judging</t>
  </si>
  <si>
    <t>11105 · BOA-ICSB-Dell Project</t>
  </si>
  <si>
    <t>Total 11105 · BOA-ICSB-Dell Project</t>
  </si>
  <si>
    <t>11200 · Dreyfus Short Inter. Gov't Fund</t>
  </si>
  <si>
    <t>Total 11200 · Dreyfus Short Inter. Gov't Fund</t>
  </si>
  <si>
    <t>11210 · Dreyfus Liquid Assets</t>
  </si>
  <si>
    <t>Total 11210 · Dreyfus Liquid Assets</t>
  </si>
  <si>
    <t>11650 · Allowance for doubtful accounts</t>
  </si>
  <si>
    <t>Total 11650 · Allowance for doubtful accounts</t>
  </si>
  <si>
    <t>12100 · Inventory Asset</t>
  </si>
  <si>
    <t>Total 12100 · Inventory Asset</t>
  </si>
  <si>
    <t>13000 · Prepaid Expense - Pres Travel</t>
  </si>
  <si>
    <t>Total 13000 · Prepaid Expense - Pres Travel</t>
  </si>
  <si>
    <t>13005 · Prepaid Expenses</t>
  </si>
  <si>
    <t>Total 13005 · Prepaid Expenses</t>
  </si>
  <si>
    <t>13500 · Cell Phone Deposit</t>
  </si>
  <si>
    <t>Total 13500 · Cell Phone Deposit</t>
  </si>
  <si>
    <t>19000 · Accrued Revenues</t>
  </si>
  <si>
    <t>Total 19000 · Accrued Revenues</t>
  </si>
  <si>
    <t>15600 · Cell Phone/PDA</t>
  </si>
  <si>
    <t>Total 15600 · Cell Phone/PDA</t>
  </si>
  <si>
    <t>2100 · Payroll Liabilities</t>
  </si>
  <si>
    <t>Total 2100 · Payroll Liabilities</t>
  </si>
  <si>
    <t>21110 · ICSB Office</t>
  </si>
  <si>
    <t>Total 21110 · ICSB Office</t>
  </si>
  <si>
    <t>22050 · Accrued Expenses</t>
  </si>
  <si>
    <t>Total 22050 · Accrued Expenses</t>
  </si>
  <si>
    <t>22500 · Unearned Membership Income</t>
  </si>
  <si>
    <t>Total 22500 · Unearned Membership Income</t>
  </si>
  <si>
    <t>31100 · ICSB Members</t>
  </si>
  <si>
    <t>Total 31100 · ICSB Members</t>
  </si>
  <si>
    <t>13200 · Defered Income - Spec Dell Proj</t>
  </si>
  <si>
    <t>Total 13200 · Defered Income - Spec Dell Proj</t>
  </si>
  <si>
    <t>24000 · Deferred Income</t>
  </si>
  <si>
    <t>Total 24000 · Deferred Income</t>
  </si>
  <si>
    <t>41050 · IO Affiliate Revenue</t>
  </si>
  <si>
    <t>Total 41050 · IO Affiliate Revenue</t>
  </si>
  <si>
    <t>41150 · Melbourne 2006</t>
  </si>
  <si>
    <t>Total 41150 · Melbourne 2006</t>
  </si>
  <si>
    <t>41100 · World Conference Fees - Other</t>
  </si>
  <si>
    <t>Total 41100 · World Conference Fees - Other</t>
  </si>
  <si>
    <t>41260 · JSBM Lump-sum Revenue</t>
  </si>
  <si>
    <t>Total 41260 · JSBM Lump-sum Revenue</t>
  </si>
  <si>
    <t>41300 · Interest Income</t>
  </si>
  <si>
    <t>41350 · Interest Income - Checking</t>
  </si>
  <si>
    <t>Total 41350 · Interest Income - Checking</t>
  </si>
  <si>
    <t>41400 · Interest Income- Govt Fund</t>
  </si>
  <si>
    <t>Total 41400 · Interest Income- Govt Fund</t>
  </si>
  <si>
    <t>41450 · Interest Income - Liquid Assets</t>
  </si>
  <si>
    <t>Total 41450 · Interest Income - Liquid Assets</t>
  </si>
  <si>
    <t>41300 · Interest Income - Other</t>
  </si>
  <si>
    <t>Total 41300 · Interest Income - Other</t>
  </si>
  <si>
    <t>Total 41300 · Interest Income</t>
  </si>
  <si>
    <t>41500 · Postage Billed (Affiliates)</t>
  </si>
  <si>
    <t>Total 41500 · Postage Billed (Affiliates)</t>
  </si>
  <si>
    <t>41600 · Wilford White Fund</t>
  </si>
  <si>
    <t>Total 41600 · Wilford White Fund</t>
  </si>
  <si>
    <t>42000 · F'2004 Revenue</t>
  </si>
  <si>
    <t>Total 42000 · F'2004 Revenue</t>
  </si>
  <si>
    <t>43000 · Keystones Book Revenue</t>
  </si>
  <si>
    <t>Total 43000 · Keystones Book Revenue</t>
  </si>
  <si>
    <t>43500 · Keystones Book Postage Revenue</t>
  </si>
  <si>
    <t>Total 43500 · Keystones Book Postage Revenue</t>
  </si>
  <si>
    <t>44000 · Deferred Income - JSBM</t>
  </si>
  <si>
    <t>Total 44000 · Deferred Income - JSBM</t>
  </si>
  <si>
    <t>49700 · Other Income</t>
  </si>
  <si>
    <t>Total 49700 · Other Income</t>
  </si>
  <si>
    <t>49900 · Management Services</t>
  </si>
  <si>
    <t>Total 49900 · Management Services</t>
  </si>
  <si>
    <t>49999 · Unearned Income</t>
  </si>
  <si>
    <t>Total 49999 · Unearned Income</t>
  </si>
  <si>
    <t>50000 · Journal Production Costs</t>
  </si>
  <si>
    <t>Total 50000 · Journal Production Costs</t>
  </si>
  <si>
    <t>50001 · Cost of Goods Sold</t>
  </si>
  <si>
    <t>Total 50001 · Cost of Goods Sold</t>
  </si>
  <si>
    <t>60000 · Over / Short</t>
  </si>
  <si>
    <t>Total 60000 · Over / Short</t>
  </si>
  <si>
    <t>60054 · General Admin Expenses</t>
  </si>
  <si>
    <t>Total 60054 · General Admin Expenses</t>
  </si>
  <si>
    <t>60057 · Equipment Expense</t>
  </si>
  <si>
    <t>Total 60057 · Equipment Expense</t>
  </si>
  <si>
    <t>60055 · Legal Fees</t>
  </si>
  <si>
    <t>Total 60055 · Legal Fees</t>
  </si>
  <si>
    <t>60063 · Depreciation Expense</t>
  </si>
  <si>
    <t>Total 60063 · Depreciation Expense</t>
  </si>
  <si>
    <t>60050 · Administration Expense - Other</t>
  </si>
  <si>
    <t>Total 60050 · Administration Expense - Other</t>
  </si>
  <si>
    <t>61002 · President Elect Travel</t>
  </si>
  <si>
    <t>Total 61002 · President Elect Travel</t>
  </si>
  <si>
    <t>61004 · Exec Conf Reg. Fees</t>
  </si>
  <si>
    <t>Total 61004 · Exec Conf Reg. Fees</t>
  </si>
  <si>
    <t>61011 · Presidents Awards &amp; Meetings</t>
  </si>
  <si>
    <t>Total 61011 · Presidents Awards &amp; Meetings</t>
  </si>
  <si>
    <t>61013 · Affiliate Development Travel</t>
  </si>
  <si>
    <t>Total 61013 · Affiliate Development Travel</t>
  </si>
  <si>
    <t>61015 · Directors Travel</t>
  </si>
  <si>
    <t>Total 61015 · Directors Travel</t>
  </si>
  <si>
    <t>61000 · Executive Expenses - Other</t>
  </si>
  <si>
    <t>Total 61000 · Executive Expenses - Other</t>
  </si>
  <si>
    <t>62001 · Bulletin</t>
  </si>
  <si>
    <t>Total 62001 · Bulletin</t>
  </si>
  <si>
    <t>62003 · JSBM Mediation Expense</t>
  </si>
  <si>
    <t>Total 62003 · JSBM Mediation Expense</t>
  </si>
  <si>
    <t>62000 · Publications - Other</t>
  </si>
  <si>
    <t>Total 62000 · Publications - Other</t>
  </si>
  <si>
    <t>63001 · Promotion &amp; Brochures</t>
  </si>
  <si>
    <t>Total 63001 · Promotion &amp; Brochures</t>
  </si>
  <si>
    <t>63002 · Conference Promotion</t>
  </si>
  <si>
    <t>Total 63002 · Conference Promotion</t>
  </si>
  <si>
    <t>63004 · Survey</t>
  </si>
  <si>
    <t>Total 63004 · Survey</t>
  </si>
  <si>
    <t>67000 · Affiliate Devt Allocation</t>
  </si>
  <si>
    <t>Total 67000 · Affiliate Devt Allocation</t>
  </si>
  <si>
    <t>65000 · Finance</t>
  </si>
  <si>
    <t>65002 · Analysis  Charge</t>
  </si>
  <si>
    <t>Total 65002 · Analysis  Charge</t>
  </si>
  <si>
    <t>65000 · Finance - Other</t>
  </si>
  <si>
    <t>Total 65000 · Finance - Other</t>
  </si>
  <si>
    <t>Total 65000 · Finance</t>
  </si>
  <si>
    <t>6560 · Payroll Expenses</t>
  </si>
  <si>
    <t>Total 6560 · Payroll Expenses</t>
  </si>
  <si>
    <t>66900 · Reconciliation Discrepancies</t>
  </si>
  <si>
    <t>Total 66900 · Reconciliation Discrepancies</t>
  </si>
  <si>
    <t>68000 · Web Site Development</t>
  </si>
  <si>
    <t>Total 68000 · Web Site Development</t>
  </si>
  <si>
    <t>69000 · Current YearConference Expenses</t>
  </si>
  <si>
    <t>69001 · Botanical Gardens</t>
  </si>
  <si>
    <t>Total 69001 · Botanical Gardens</t>
  </si>
  <si>
    <t>69002 · Photographer</t>
  </si>
  <si>
    <t>Total 69002 · Photographer</t>
  </si>
  <si>
    <t>69003 · WASME Comps</t>
  </si>
  <si>
    <t>Total 69003 · WASME Comps</t>
  </si>
  <si>
    <t>69004 · Book Expenses</t>
  </si>
  <si>
    <t>Total 69004 · Book Expenses</t>
  </si>
  <si>
    <t>69005 · Melbourne- Website</t>
  </si>
  <si>
    <t>Total 69005 · Melbourne- Website</t>
  </si>
  <si>
    <t>69006 · Extranet Paper Submission</t>
  </si>
  <si>
    <t>Total 69006 · Extranet Paper Submission</t>
  </si>
  <si>
    <t>69000 · Current YearConference Expenses - Other</t>
  </si>
  <si>
    <t>Total 69000 · Current YearConference Expenses - Other</t>
  </si>
  <si>
    <t>Total 69000 · Current YearConference Expenses</t>
  </si>
  <si>
    <t>69801 · Dell Project - Travel</t>
  </si>
  <si>
    <t>Total 69801 · Dell Project - Travel</t>
  </si>
  <si>
    <t>69802 · Dell Project- Web Site Devel</t>
  </si>
  <si>
    <t>Total 69802 · Dell Project- Web Site Devel</t>
  </si>
  <si>
    <t>69803 · Dell  Project - Telephone</t>
  </si>
  <si>
    <t>Total 69803 · Dell  Project - Telephone</t>
  </si>
  <si>
    <t>69804 · Dell Project - Work Studies</t>
  </si>
  <si>
    <t>Total 69804 · Dell Project - Work Studies</t>
  </si>
  <si>
    <t>69805 · Dell Project - Marketing</t>
  </si>
  <si>
    <t>Total 69805 · Dell Project - Marketing</t>
  </si>
  <si>
    <t>69806 · Dell Project - Meals &amp; Entert</t>
  </si>
  <si>
    <t>Total 69806 · Dell Project - Meals &amp; Entert</t>
  </si>
  <si>
    <t>69807 · DELL Project - Meeting Regist</t>
  </si>
  <si>
    <t>Total 69807 · DELL Project - Meeting Regist</t>
  </si>
  <si>
    <t>69808 · Dell Proj - Bank Fees</t>
  </si>
  <si>
    <t>Total 69808 · Dell Proj - Bank Fees</t>
  </si>
  <si>
    <t>69809 · Dell Proj-Postage &amp; Shipping</t>
  </si>
  <si>
    <t>Total 69809 · Dell Proj-Postage &amp; Shipping</t>
  </si>
  <si>
    <t>69810 · Dell Proj - Contest Expenses</t>
  </si>
  <si>
    <t>Total 69810 · Dell Proj - Contest Expenses</t>
  </si>
  <si>
    <t>69811 · Dell Proj - Office Supplies</t>
  </si>
  <si>
    <t>Total 69811 · Dell Proj - Office Supplies</t>
  </si>
  <si>
    <t>69812 · Dell Proj - Cash Withdraw</t>
  </si>
  <si>
    <t>Total 69812 · Dell Proj - Cash Withdraw</t>
  </si>
  <si>
    <t>69800 · Special Projects - Other</t>
  </si>
  <si>
    <t>Total 69800 · Special Projects - Other</t>
  </si>
  <si>
    <t>70000 · JSBM Postage Expense</t>
  </si>
  <si>
    <t>Total 70000 · JSBM Postage Expense</t>
  </si>
  <si>
    <t>71000 · Depreciation / Amortization Exp</t>
  </si>
  <si>
    <t>Total 71000 · Depreciation / Amortization Exp</t>
  </si>
  <si>
    <t>80010 · Special Initiatives</t>
  </si>
  <si>
    <t>80000 · Special Proj 1 - VSTF</t>
  </si>
  <si>
    <t>Total 80000 · Special Proj 1 - VSTF</t>
  </si>
  <si>
    <t>80001 · Special Proj 2 - APEC IBIZ</t>
  </si>
  <si>
    <t>Total 80001 · Special Proj 2 - APEC IBIZ</t>
  </si>
  <si>
    <t>80010 · Special Initiatives - Other</t>
  </si>
  <si>
    <t>Total 80010 · Special Initiatives - Other</t>
  </si>
  <si>
    <t>Total 80010 · Special Initiatives</t>
  </si>
  <si>
    <t>81000 · Unallocated as per FMPP</t>
  </si>
  <si>
    <t>Total 81000 · Unallocated as per FMPP</t>
  </si>
  <si>
    <t>82000 · FY 2003-4 Expense Accruals</t>
  </si>
  <si>
    <t>Total 82000 · FY 2003-4 Expense Accruals</t>
  </si>
  <si>
    <t>83000 · FY 2004-5 Expense Accruals</t>
  </si>
  <si>
    <t>Total 83000 · FY 2004-5 Expense Accruals</t>
  </si>
  <si>
    <t>84000 · SAESBA Write-off</t>
  </si>
  <si>
    <t>Total 84000 · SAESBA Write-off</t>
  </si>
  <si>
    <t>99999 · CALL FCC</t>
  </si>
  <si>
    <t>Total 99999 · CALL FCC</t>
  </si>
  <si>
    <t>No accnt</t>
  </si>
  <si>
    <t>Total no accnt</t>
  </si>
  <si>
    <t>Bill</t>
  </si>
  <si>
    <t>644</t>
  </si>
  <si>
    <t>638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</si>
  <si>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</si>
  <si>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</si>
  <si>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</si>
  <si>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</si>
  <si>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</si>
  <si>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</si>
  <si>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</si>
  <si>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</si>
  <si>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</si>
  <si>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</si>
  <si>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656</t>
  </si>
  <si>
    <t>American AI</t>
  </si>
  <si>
    <t>US Airways</t>
  </si>
  <si>
    <t>Lara Jelenc</t>
  </si>
  <si>
    <t>Conference Partners</t>
  </si>
  <si>
    <t>Salary for Maureen Joudrey (Sping 2015)</t>
  </si>
  <si>
    <t>Airline processing fee for Ruben airfare to Tampa</t>
  </si>
  <si>
    <t>Michael arifare to Tampa re: USASBE 2015</t>
  </si>
  <si>
    <t>Airfare expense to Tampa</t>
  </si>
  <si>
    <t>Airline processing fee for Ruben airfare to Tampa travel insurance</t>
  </si>
  <si>
    <t>Member fees to attend ICSB 2015 re: invoice</t>
  </si>
  <si>
    <t>Q2 Invoice 2014-15 &lt;Oct-Dec&gt;</t>
  </si>
  <si>
    <t>Affiliate Fees Billed for Q3 &lt;Oct-Dec2014&gt;</t>
  </si>
  <si>
    <t>Affiliate Fees Billed for Q3 &lt;Oct-Dec 2014&gt; FY 2014-15</t>
  </si>
  <si>
    <t>Affiliate Fees Billed for Q3 &lt;Oct-Dec&gt; FY 2014-15</t>
  </si>
  <si>
    <t>Affiliate Fees Billed for DC members</t>
  </si>
  <si>
    <t>JSBM ONLINE; editions 53.1; 53.2; 53.3; 53.4 ($5 per year for individual member; $15 for print; ...</t>
  </si>
  <si>
    <t>Office Fee - Q2 2014-15</t>
  </si>
  <si>
    <t>Outstanding balance of EUR 414.51 re: ICSB 2014 World Conference host payment &amp; delegates count ...</t>
  </si>
  <si>
    <t>0071</t>
  </si>
  <si>
    <t>1018</t>
  </si>
  <si>
    <t>1016</t>
  </si>
  <si>
    <t>Chaya San Francisco</t>
  </si>
  <si>
    <t>Blue One Transport</t>
  </si>
  <si>
    <t>The Grove DC</t>
  </si>
  <si>
    <t>Ruben Ascua</t>
  </si>
  <si>
    <t>Le Meriden Tampa</t>
  </si>
  <si>
    <t>Hilton Tampa</t>
  </si>
  <si>
    <t>Payless4taxi</t>
  </si>
  <si>
    <t>Shelton's Specialties</t>
  </si>
  <si>
    <t>Cafe Gallery</t>
  </si>
  <si>
    <t>Paul Swiercz</t>
  </si>
  <si>
    <t>Envato Pty Ltd</t>
  </si>
  <si>
    <t>Kafuti Talahumbu</t>
  </si>
  <si>
    <t>Leah Denman</t>
  </si>
  <si>
    <t>Mohammed Azam</t>
  </si>
  <si>
    <t>JEK TRAVELS LLC</t>
  </si>
  <si>
    <t>Justin Grasso</t>
  </si>
  <si>
    <t>Morgan Sutton</t>
  </si>
  <si>
    <t>Michael Purcell</t>
  </si>
  <si>
    <t>Chris Byler</t>
  </si>
  <si>
    <t>Niya Watkins</t>
  </si>
  <si>
    <t>omotola thomas</t>
  </si>
  <si>
    <t>Sergey Nikolaev</t>
  </si>
  <si>
    <t>Benjamin van Drunen</t>
  </si>
  <si>
    <t>Richard McConkie</t>
  </si>
  <si>
    <t>Xiaodong Wu</t>
  </si>
  <si>
    <t>Fee</t>
  </si>
  <si>
    <t>RETURN: wire for Matt Gamser travel to IBRD</t>
  </si>
  <si>
    <t>Salary for Maureen Joudrey (Jan 2015 Work)</t>
  </si>
  <si>
    <t>#613 and #633</t>
  </si>
  <si>
    <t>CLIENT ANALYSIS SRVC CHRG 150109 SVC CHGE 1214 000005820889169</t>
  </si>
  <si>
    <t>VISA meal expense for renewal in SF w/ Ayman and Janet etc</t>
  </si>
  <si>
    <t>Payment for JSBM Mgt</t>
  </si>
  <si>
    <t>Royalty payment re: JSBM</t>
  </si>
  <si>
    <t>ONLINE TRANSFER TO INTERNATIONAL COUNCIL FO REF #IBE8HVXTHS BUSINESS CHECKING ICSB SF</t>
  </si>
  <si>
    <t>members fees payment outstanding</t>
  </si>
  <si>
    <t>ICSB 2015 Banner stand for USASBE 2015</t>
  </si>
  <si>
    <t>Taxi for USASBE 2015 meetings in Tampa</t>
  </si>
  <si>
    <t>USASBE 2015 printing expenses from conference</t>
  </si>
  <si>
    <t>Airfare expense to Tampa - bag check</t>
  </si>
  <si>
    <t>Tampa airport to hotel shuttle for Michael upon arrival</t>
  </si>
  <si>
    <t>Parking fee for Ki-Chan</t>
  </si>
  <si>
    <t>ICSB Brochures/Business Cards refund partial for late delivery</t>
  </si>
  <si>
    <t>ATM withdraw in Tampa re: USASBE 2015 - R.Ascua travel</t>
  </si>
  <si>
    <t>A.Tarabishy hotel in Tampa for USASBE 2015</t>
  </si>
  <si>
    <t>Geralyn hotel in Tampa for USASBE 2015</t>
  </si>
  <si>
    <t>Ruben hotel in Tampa for USASBE 2015</t>
  </si>
  <si>
    <t>Board meeting room and breakfast expenses for USASBE 2015</t>
  </si>
  <si>
    <t>M. Battaglia hotel in Tampa for USASBE 2015</t>
  </si>
  <si>
    <t>Shipping/Receiving + restaurant (Ki-Chan, Ruben, Michael, Ayman)</t>
  </si>
  <si>
    <t>Hotel for Jacqueline Morgan (VISA) in Tampa for USASBE 2015</t>
  </si>
  <si>
    <t>USASBE 2015 meeting expense re: board</t>
  </si>
  <si>
    <t>Taxi expense for USASBE 2015 re: Ayman</t>
  </si>
  <si>
    <t>Camels for USABSE 2015 promotion of Dubai conference</t>
  </si>
  <si>
    <t>Ki-CHan and Michael meal expense in DC at GWU</t>
  </si>
  <si>
    <t>USASBE 2015 shipping expenses from conference</t>
  </si>
  <si>
    <t>Salary for Maureen Joudrey (Jan + Feb)</t>
  </si>
  <si>
    <t>Re-imbursement for dinner expenses with Korean Delegation</t>
  </si>
  <si>
    <t>Prepaid Credit</t>
  </si>
  <si>
    <t>HDMI Survey Instrument - Student Fee</t>
  </si>
  <si>
    <t>1023</t>
  </si>
  <si>
    <t>SWFOUTMIR</t>
  </si>
  <si>
    <t>1327</t>
  </si>
  <si>
    <t>WTFED150319014515</t>
  </si>
  <si>
    <t>WTFED150325013239</t>
  </si>
  <si>
    <t>1024</t>
  </si>
  <si>
    <t>658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</si>
  <si>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</si>
  <si>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</si>
  <si>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</si>
  <si>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</si>
  <si>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</si>
  <si>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</si>
  <si>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</si>
  <si>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</si>
  <si>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</si>
  <si>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</si>
  <si>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</si>
  <si>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</si>
  <si>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The Hamilton</t>
  </si>
  <si>
    <t>Webecs</t>
  </si>
  <si>
    <t>Blackwell Publishing</t>
  </si>
  <si>
    <t>District Commons</t>
  </si>
  <si>
    <t>Hochschule Kaiserslautern</t>
  </si>
  <si>
    <t>Christopher Peterson</t>
  </si>
  <si>
    <t>Jacob Green</t>
  </si>
  <si>
    <t>Diego Lucero</t>
  </si>
  <si>
    <t>Saeed Sheshehgar</t>
  </si>
  <si>
    <t>Taiwo Awosika</t>
  </si>
  <si>
    <t>Rodmy Bozo</t>
  </si>
  <si>
    <t>MARIKO UENO</t>
  </si>
  <si>
    <t>Stephanie Johnson</t>
  </si>
  <si>
    <t>Larry Mosley</t>
  </si>
  <si>
    <t>Jonathon Lipke</t>
  </si>
  <si>
    <t>William Pijai</t>
  </si>
  <si>
    <t>Laurence Gibbons</t>
  </si>
  <si>
    <t>Korie Nicole Enyard</t>
  </si>
  <si>
    <t>Charmaine Ng</t>
  </si>
  <si>
    <t>Hamisi Ali</t>
  </si>
  <si>
    <t>Carolyn Schumacher</t>
  </si>
  <si>
    <t>Joseph Brown</t>
  </si>
  <si>
    <t>Sean Seeberger</t>
  </si>
  <si>
    <t>Avery Jones</t>
  </si>
  <si>
    <t>Shantia Mccarroll</t>
  </si>
  <si>
    <t>Muzhen Li</t>
  </si>
  <si>
    <t>Andrew Mattei</t>
  </si>
  <si>
    <t>MT Security Consultants</t>
  </si>
  <si>
    <t>Virendra Galotra</t>
  </si>
  <si>
    <t>Michelle Duong</t>
  </si>
  <si>
    <t>Raymond Magee</t>
  </si>
  <si>
    <t>Libo Suen</t>
  </si>
  <si>
    <t>Julie Sample</t>
  </si>
  <si>
    <t>Nicolas Roueche</t>
  </si>
  <si>
    <t>Peter Wole</t>
  </si>
  <si>
    <t>Richard L Boone</t>
  </si>
  <si>
    <t>Akua Agyare</t>
  </si>
  <si>
    <t>Saad Chaudhry</t>
  </si>
  <si>
    <t>Deanna Hernandez</t>
  </si>
  <si>
    <t>Bailee Barfield</t>
  </si>
  <si>
    <t>Robert Kimmer</t>
  </si>
  <si>
    <t>Theresa Fox</t>
  </si>
  <si>
    <t>Alicia Buford</t>
  </si>
  <si>
    <t>Janish Patel</t>
  </si>
  <si>
    <t>Ashley Champagne</t>
  </si>
  <si>
    <t>Firat Karsu</t>
  </si>
  <si>
    <t>Deans mailing shipments (32 total) $9.75 X 13</t>
  </si>
  <si>
    <t>Deans mailing shipments (32 total) $8.00 X 5</t>
  </si>
  <si>
    <t>Deans mailing shipments (32 total) $7.50 X 5</t>
  </si>
  <si>
    <t>Office expense per Ayman</t>
  </si>
  <si>
    <t>Domain registration renewal</t>
  </si>
  <si>
    <t>Plaque for ICSB/JSBM</t>
  </si>
  <si>
    <t>REVERSAL Deans mailing shipments (32 total)</t>
  </si>
  <si>
    <t>REVERSAL Deans mailing shipments (32 total) $4.72 X 5</t>
  </si>
  <si>
    <t>Affiliate fees</t>
  </si>
  <si>
    <t>Affiliate Fees #655 and #656</t>
  </si>
  <si>
    <t>Webinar account renewal for one year</t>
  </si>
  <si>
    <t>JSBM royalties advance from WIley</t>
  </si>
  <si>
    <t>CLIENT ANALYSIS SRVC CHRG 150310 SVC CHGE 0215 000005820889169</t>
  </si>
  <si>
    <t>BANKCARD FEE - 0425220150</t>
  </si>
  <si>
    <t>REVERSAL Deans mailing shipments (32 total) $3.89 X 3</t>
  </si>
  <si>
    <t>REVERSAL Deans mailing shipments (32 total) $3.35 X 5</t>
  </si>
  <si>
    <t>REVERSAL Deans mailing shipments (32 total) $2.85 X 5</t>
  </si>
  <si>
    <t>Lunch with Korean delegation re: Ayman</t>
  </si>
  <si>
    <t>Rail expense to NYC for Michael and Maureen re: Stevens ICSB 2016 meetings</t>
  </si>
  <si>
    <t>ICSB Academy - 30 students</t>
  </si>
  <si>
    <t>Balance transfer re: MBA student payments on the website</t>
  </si>
  <si>
    <t>ICSB membership rf</t>
  </si>
  <si>
    <t>Online royalties</t>
  </si>
  <si>
    <t>Salary for Maureen Joudrey (Apr 2015)</t>
  </si>
  <si>
    <t>HDMI Survey Instrument - Student Fee:</t>
  </si>
  <si>
    <t>HBDI survey re: Ayman El Tarabishy</t>
  </si>
  <si>
    <t>Q3 Invoice 2014-15 &lt;Jan-Mar&gt;</t>
  </si>
  <si>
    <t>Affiliate Fees Billed for FY 2016-17 (April 2016 to March 2017) (developing country rate)</t>
  </si>
  <si>
    <t>Affiliate Fees Billed for FY 2017-18 (April 2017 to March 2018) (developing country rate)</t>
  </si>
  <si>
    <t>Affiliate Fees Billed for FY 2018-19 (April 2018 to March 2019) (developing country rate)</t>
  </si>
  <si>
    <t>Affiliate Fees Billed for FY 2019-20 (April 2019 to March 2020) (developing country rate)</t>
  </si>
  <si>
    <t>Affiliate Fees Billed for Q4 &lt;OJan-Mar&gt; FY 2014-15</t>
  </si>
  <si>
    <t>Affiliate Fees Billed for Developing Country Members</t>
  </si>
  <si>
    <t>Affiliate Fees Billed for Q4 &lt;Jan-Mar&gt; FY 2014-15</t>
  </si>
  <si>
    <t>ICSB 2011 World Conference Proceedings from Online version to PDF for all participants</t>
  </si>
  <si>
    <t>Contribution for Denis to attend ICSB 2015 Doctoral Consortium re: PhD Exchange</t>
  </si>
  <si>
    <t>Office Fee - Q3 2014-15</t>
  </si>
  <si>
    <t>1020</t>
  </si>
  <si>
    <t>WTFED150202073040</t>
  </si>
  <si>
    <t>2453</t>
  </si>
  <si>
    <t>2015020600030861</t>
  </si>
  <si>
    <t>1021</t>
  </si>
  <si>
    <t>1486</t>
  </si>
  <si>
    <t>1022</t>
  </si>
  <si>
    <t>657</t>
  </si>
  <si>
    <t>IBRD</t>
  </si>
  <si>
    <t>Travel expenses for Matt gamser (IFC) to attend ACSB as a keynote</t>
  </si>
  <si>
    <t>Airfare expense forAyman Tarabishy</t>
  </si>
  <si>
    <t>Chapter fees</t>
  </si>
  <si>
    <t>Affiliate Fees</t>
  </si>
  <si>
    <t>WT FED for affiliate fees</t>
  </si>
  <si>
    <t>Salary for Maureen Joudrey (Jan + Feb) - Error on last check</t>
  </si>
  <si>
    <t>CLIENT ANALYSIS SRVC CHRG 150210 SVC CHGE 0115 000005820889169</t>
  </si>
  <si>
    <t>Refund to support SVP Finance Travel budget for Dublin</t>
  </si>
  <si>
    <t>Hotel expense for lunch with Ayman, Solomon</t>
  </si>
  <si>
    <t>Shipping charges for ICSB/JSBM</t>
  </si>
  <si>
    <t>Salary for Maureen Joudrey (Mar 2015)</t>
  </si>
  <si>
    <t>ICSB Academy at ICSB 2015 - June 3-6, 2015</t>
  </si>
  <si>
    <t>March 2015 Financial Summary</t>
  </si>
  <si>
    <t>*Maureen expenses for April 2015</t>
  </si>
  <si>
    <t>*PRC, Argentina and Malaysia affiliate fees received</t>
  </si>
  <si>
    <t>*Revenue received for ICSB Acadmey students (Germany) and JSBM Royalties and ProQuest Online Royalties</t>
  </si>
  <si>
    <t>*Paypal balance transfer re: MBA students for Ayman</t>
  </si>
  <si>
    <t>*Plaques for JSBM Ae of the year award</t>
  </si>
  <si>
    <t>*Wells fargo bank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</si>
</sst>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;\-#,##0.00"/>
    <numFmt numFmtId="166" formatCode="mm/dd/yyyy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0" xfId="0" applyFill="1"/>
    <xf numFmtId="164" fontId="0" fillId="0" borderId="0" xfId="0" applyNumberFormat="1" applyFill="1"/>
    <xf numFmtId="0" fontId="3" fillId="0" borderId="0" xfId="1"/>
    <xf numFmtId="49" fontId="1" fillId="4" borderId="1" xfId="0" applyNumberFormat="1" applyFont="1" applyFill="1" applyBorder="1"/>
    <xf numFmtId="0" fontId="2" fillId="4" borderId="2" xfId="0" applyFont="1" applyFill="1" applyBorder="1"/>
    <xf numFmtId="164" fontId="0" fillId="0" borderId="4" xfId="0" applyNumberFormat="1" applyBorder="1"/>
    <xf numFmtId="0" fontId="0" fillId="0" borderId="3" xfId="0" applyBorder="1"/>
    <xf numFmtId="0" fontId="0" fillId="2" borderId="5" xfId="0" applyFill="1" applyBorder="1"/>
    <xf numFmtId="164" fontId="0" fillId="2" borderId="6" xfId="0" applyNumberFormat="1" applyFill="1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0" fontId="4" fillId="0" borderId="0" xfId="0" applyFont="1"/>
    <xf numFmtId="0" fontId="1" fillId="3" borderId="7" xfId="0" applyFont="1" applyFill="1" applyBorder="1"/>
    <xf numFmtId="164" fontId="5" fillId="2" borderId="8" xfId="0" applyNumberFormat="1" applyFont="1" applyFill="1" applyBorder="1"/>
    <xf numFmtId="0" fontId="0" fillId="0" borderId="0" xfId="0" applyFont="1"/>
    <xf numFmtId="49" fontId="6" fillId="4" borderId="1" xfId="0" applyNumberFormat="1" applyFont="1" applyFill="1" applyBorder="1"/>
    <xf numFmtId="49" fontId="0" fillId="0" borderId="0" xfId="0" applyNumberFormat="1"/>
    <xf numFmtId="49" fontId="7" fillId="0" borderId="0" xfId="0" applyNumberFormat="1" applyFont="1"/>
    <xf numFmtId="165" fontId="0" fillId="0" borderId="0" xfId="0" applyNumberFormat="1"/>
    <xf numFmtId="165" fontId="7" fillId="0" borderId="0" xfId="0" applyNumberFormat="1" applyFont="1"/>
    <xf numFmtId="166" fontId="7" fillId="0" borderId="0" xfId="0" applyNumberFormat="1" applyFont="1"/>
    <xf numFmtId="49" fontId="8" fillId="0" borderId="0" xfId="0" applyNumberFormat="1" applyFont="1"/>
    <xf numFmtId="166" fontId="8" fillId="0" borderId="0" xfId="0" applyNumberFormat="1" applyFont="1"/>
    <xf numFmtId="165" fontId="8" fillId="0" borderId="0" xfId="0" applyNumberFormat="1" applyFont="1"/>
    <xf numFmtId="165" fontId="8" fillId="0" borderId="11" xfId="0" applyNumberFormat="1" applyFont="1" applyBorder="1"/>
    <xf numFmtId="165" fontId="8" fillId="0" borderId="0" xfId="0" applyNumberFormat="1" applyFont="1" applyBorder="1"/>
    <xf numFmtId="165" fontId="8" fillId="0" borderId="13" xfId="0" applyNumberFormat="1" applyFont="1" applyBorder="1"/>
    <xf numFmtId="165" fontId="8" fillId="0" borderId="12" xfId="0" applyNumberFormat="1" applyFont="1" applyBorder="1"/>
    <xf numFmtId="165" fontId="7" fillId="0" borderId="14" xfId="0" applyNumberFormat="1" applyFont="1" applyBorder="1"/>
    <xf numFmtId="0" fontId="7" fillId="0" borderId="0" xfId="0" applyFont="1"/>
    <xf numFmtId="49" fontId="0" fillId="0" borderId="0" xfId="0" applyNumberFormat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0" borderId="0" xfId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Net Income</c:v>
          </c:tx>
          <c:cat>
            <c:strRef>
              <c:f>SUMMARY!$H$17:$H$28</c:f>
              <c:strCache>
                <c:ptCount val="12"/>
                <c:pt idx="0">
                  <c:v>April</c:v>
                </c:pt>
                <c:pt idx="1">
                  <c:v>May</c:v>
                </c:pt>
                <c:pt idx="2">
                  <c:v>June</c:v>
                </c:pt>
                <c:pt idx="3">
                  <c:v>July</c:v>
                </c:pt>
                <c:pt idx="4">
                  <c:v>August</c:v>
                </c:pt>
                <c:pt idx="5">
                  <c:v>September</c:v>
                </c:pt>
                <c:pt idx="6">
                  <c:v>October</c:v>
                </c:pt>
                <c:pt idx="7">
                  <c:v>November</c:v>
                </c:pt>
                <c:pt idx="8">
                  <c:v>December</c:v>
                </c:pt>
                <c:pt idx="9">
                  <c:v>January </c:v>
                </c:pt>
                <c:pt idx="10">
                  <c:v>February</c:v>
                </c:pt>
                <c:pt idx="11">
                  <c:v>March</c:v>
                </c:pt>
              </c:strCache>
            </c:strRef>
          </c:cat>
          <c:val>
            <c:numRef>
              <c:f>SUMMARY!$I$17:$I$28</c:f>
              <c:numCache>
                <c:formatCode>"$"#,##0.00</c:formatCode>
                <c:ptCount val="12"/>
                <c:pt idx="0">
                  <c:v>-23119.21</c:v>
                </c:pt>
                <c:pt idx="1">
                  <c:v>-871.19000000000051</c:v>
                </c:pt>
                <c:pt idx="2">
                  <c:v>-7894.9600000000064</c:v>
                </c:pt>
                <c:pt idx="3">
                  <c:v>12065.549999999996</c:v>
                </c:pt>
                <c:pt idx="4">
                  <c:v>13509.25</c:v>
                </c:pt>
                <c:pt idx="5">
                  <c:v>-22919.870000000003</c:v>
                </c:pt>
                <c:pt idx="6">
                  <c:v>23379.449999999997</c:v>
                </c:pt>
                <c:pt idx="7">
                  <c:v>-23026.33</c:v>
                </c:pt>
                <c:pt idx="8">
                  <c:v>-21403.530000000002</c:v>
                </c:pt>
                <c:pt idx="9">
                  <c:v>16742.849999999999</c:v>
                </c:pt>
                <c:pt idx="10">
                  <c:v>-5342.6500000000005</c:v>
                </c:pt>
                <c:pt idx="11">
                  <c:v>12097.17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81088"/>
        <c:axId val="101294080"/>
      </c:lineChart>
      <c:catAx>
        <c:axId val="101081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01294080"/>
        <c:crosses val="autoZero"/>
        <c:auto val="1"/>
        <c:lblAlgn val="ctr"/>
        <c:lblOffset val="100"/>
        <c:noMultiLvlLbl val="0"/>
      </c:catAx>
      <c:valAx>
        <c:axId val="10129408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101081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4.emf"/><Relationship Id="rId1" Type="http://schemas.openxmlformats.org/officeDocument/2006/relationships/image" Target="../media/image2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10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6.emf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30</xdr:row>
      <xdr:rowOff>19050</xdr:rowOff>
    </xdr:from>
    <xdr:to>
      <xdr:col>10</xdr:col>
      <xdr:colOff>19050</xdr:colOff>
      <xdr:row>46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2289" name="FILTER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2290" name="HEADER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194" name="HEADER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4993" name="FILTER" hidden="1">
              <a:extLst>
                <a:ext uri="{63B3BB69-23CF-44E3-9099-C40C66FF867C}">
                  <a14:compatExt spid="_x0000_s849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84994" name="HEADER" hidden="1">
              <a:extLst>
                <a:ext uri="{63B3BB69-23CF-44E3-9099-C40C66FF867C}">
                  <a14:compatExt spid="_x0000_s849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7281" name="FILTER" hidden="1">
              <a:extLst>
                <a:ext uri="{63B3BB69-23CF-44E3-9099-C40C66FF867C}">
                  <a14:compatExt spid="_x0000_s97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97282" name="HEADER" hidden="1">
              <a:extLst>
                <a:ext uri="{63B3BB69-23CF-44E3-9099-C40C66FF867C}">
                  <a14:compatExt spid="_x0000_s97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3729" name="FILTER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73730" name="HEADER" hidden="1">
              <a:extLst>
                <a:ext uri="{63B3BB69-23CF-44E3-9099-C40C66FF867C}">
                  <a14:compatExt spid="_x0000_s73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3489" name="FILTER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63490" name="HEADER" hidden="1">
              <a:extLst>
                <a:ext uri="{63B3BB69-23CF-44E3-9099-C40C66FF867C}">
                  <a14:compatExt spid="_x0000_s634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44033" name="FILTER" hidden="1">
              <a:extLst>
                <a:ext uri="{63B3BB69-23CF-44E3-9099-C40C66FF867C}">
                  <a14:compatExt spid="_x0000_s44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44034" name="HEADER" hidden="1">
              <a:extLst>
                <a:ext uri="{63B3BB69-23CF-44E3-9099-C40C66FF867C}">
                  <a14:compatExt spid="_x0000_s44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5841" name="FILTER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35842" name="HEADER" hidden="1">
              <a:extLst>
                <a:ext uri="{63B3BB69-23CF-44E3-9099-C40C66FF867C}">
                  <a14:compatExt spid="_x0000_s358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3553" name="FILTER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3554" name="HEADER" hidden="1">
              <a:extLst>
                <a:ext uri="{63B3BB69-23CF-44E3-9099-C40C66FF867C}">
                  <a14:compatExt spid="_x0000_s235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9697" name="FILTER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29698" name="HEADER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7" Type="http://schemas.openxmlformats.org/officeDocument/2006/relationships/image" Target="../media/image18.emf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ntrol" Target="../activeX/activeX18.xml"/><Relationship Id="rId5" Type="http://schemas.openxmlformats.org/officeDocument/2006/relationships/image" Target="../media/image17.emf"/><Relationship Id="rId4" Type="http://schemas.openxmlformats.org/officeDocument/2006/relationships/control" Target="../activeX/activeX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7" Type="http://schemas.openxmlformats.org/officeDocument/2006/relationships/image" Target="../media/image20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20.xml"/><Relationship Id="rId5" Type="http://schemas.openxmlformats.org/officeDocument/2006/relationships/image" Target="../media/image19.emf"/><Relationship Id="rId4" Type="http://schemas.openxmlformats.org/officeDocument/2006/relationships/control" Target="../activeX/activeX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22.emf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ntrol" Target="../activeX/activeX22.xml"/><Relationship Id="rId5" Type="http://schemas.openxmlformats.org/officeDocument/2006/relationships/image" Target="../media/image21.emf"/><Relationship Id="rId4" Type="http://schemas.openxmlformats.org/officeDocument/2006/relationships/control" Target="../activeX/activeX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7" Type="http://schemas.openxmlformats.org/officeDocument/2006/relationships/image" Target="../media/image24.emf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6" Type="http://schemas.openxmlformats.org/officeDocument/2006/relationships/control" Target="../activeX/activeX24.xml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14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ntrol" Target="../activeX/activeX14.xml"/><Relationship Id="rId5" Type="http://schemas.openxmlformats.org/officeDocument/2006/relationships/image" Target="../media/image13.emf"/><Relationship Id="rId4" Type="http://schemas.openxmlformats.org/officeDocument/2006/relationships/control" Target="../activeX/activeX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16.emf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ntrol" Target="../activeX/activeX16.xml"/><Relationship Id="rId5" Type="http://schemas.openxmlformats.org/officeDocument/2006/relationships/image" Target="../media/image15.emf"/><Relationship Id="rId4" Type="http://schemas.openxmlformats.org/officeDocument/2006/relationships/control" Target="../activeX/activeX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topLeftCell="A7" workbookViewId="0">
      <selection activeCell="C19" sqref="C19"/>
    </sheetView>
  </sheetViews>
  <sheetFormatPr defaultRowHeight="15" x14ac:dyDescent="0.25"/>
  <cols>
    <col min="1" max="1" width="3.7109375" customWidth="1"/>
    <col min="2" max="2" width="15.7109375" customWidth="1"/>
    <col min="3" max="3" width="19.28515625" customWidth="1"/>
    <col min="4" max="4" width="9.140625" customWidth="1"/>
    <col min="5" max="5" width="13.7109375" customWidth="1"/>
    <col min="6" max="6" width="14.42578125" customWidth="1"/>
    <col min="8" max="8" width="14" customWidth="1"/>
    <col min="9" max="9" width="13.85546875" customWidth="1"/>
  </cols>
  <sheetData>
    <row r="2" spans="2:9" x14ac:dyDescent="0.25">
      <c r="B2" s="7" t="s">
        <v>1057</v>
      </c>
      <c r="C2" s="8"/>
      <c r="E2" s="17"/>
    </row>
    <row r="3" spans="2:9" x14ac:dyDescent="0.25">
      <c r="B3" s="21"/>
      <c r="C3" s="8"/>
      <c r="E3" s="17" t="s">
        <v>0</v>
      </c>
    </row>
    <row r="4" spans="2:9" x14ac:dyDescent="0.25">
      <c r="B4" s="18" t="s">
        <v>1</v>
      </c>
      <c r="C4" s="16">
        <f>C28</f>
        <v>20775.41</v>
      </c>
      <c r="E4" s="20" t="s">
        <v>1060</v>
      </c>
    </row>
    <row r="5" spans="2:9" x14ac:dyDescent="0.25">
      <c r="B5" s="10"/>
      <c r="C5" s="9"/>
      <c r="E5" t="s">
        <v>1059</v>
      </c>
    </row>
    <row r="6" spans="2:9" x14ac:dyDescent="0.25">
      <c r="B6" s="10"/>
      <c r="C6" s="9"/>
      <c r="E6" t="s">
        <v>1061</v>
      </c>
    </row>
    <row r="7" spans="2:9" x14ac:dyDescent="0.25">
      <c r="B7" s="13"/>
      <c r="C7" s="15"/>
    </row>
    <row r="8" spans="2:9" x14ac:dyDescent="0.25">
      <c r="B8" s="18" t="s">
        <v>2</v>
      </c>
      <c r="C8" s="16">
        <f>F28</f>
        <v>8678.24</v>
      </c>
      <c r="E8" t="s">
        <v>1058</v>
      </c>
    </row>
    <row r="9" spans="2:9" x14ac:dyDescent="0.25">
      <c r="B9" s="10"/>
      <c r="C9" s="9"/>
      <c r="E9" t="s">
        <v>1062</v>
      </c>
    </row>
    <row r="10" spans="2:9" x14ac:dyDescent="0.25">
      <c r="B10" s="13"/>
      <c r="C10" s="14"/>
      <c r="E10" t="s">
        <v>1063</v>
      </c>
    </row>
    <row r="11" spans="2:9" x14ac:dyDescent="0.25">
      <c r="B11" s="11" t="s">
        <v>3</v>
      </c>
      <c r="C11" s="12">
        <f>(C4+C5)-(C8+C9)</f>
        <v>12097.17</v>
      </c>
    </row>
    <row r="14" spans="2:9" x14ac:dyDescent="0.25">
      <c r="B14" s="42" t="s">
        <v>4</v>
      </c>
      <c r="C14" s="43"/>
      <c r="D14" s="43"/>
      <c r="E14" s="43"/>
      <c r="F14" s="43"/>
      <c r="G14" s="43"/>
      <c r="H14" s="43"/>
      <c r="I14" s="44"/>
    </row>
    <row r="16" spans="2:9" x14ac:dyDescent="0.25">
      <c r="B16" s="40" t="s">
        <v>1</v>
      </c>
      <c r="C16" s="41"/>
      <c r="E16" s="40" t="s">
        <v>2</v>
      </c>
      <c r="F16" s="41"/>
      <c r="H16" s="40" t="s">
        <v>3</v>
      </c>
      <c r="I16" s="41"/>
    </row>
    <row r="17" spans="1:9" x14ac:dyDescent="0.25">
      <c r="B17" s="10" t="s">
        <v>5</v>
      </c>
      <c r="C17" s="9">
        <v>29326.32</v>
      </c>
      <c r="E17" s="10" t="s">
        <v>5</v>
      </c>
      <c r="F17" s="9">
        <v>52445.53</v>
      </c>
      <c r="H17" s="10" t="s">
        <v>5</v>
      </c>
      <c r="I17" s="9">
        <f>C17-F17</f>
        <v>-23119.21</v>
      </c>
    </row>
    <row r="18" spans="1:9" x14ac:dyDescent="0.25">
      <c r="B18" s="10" t="s">
        <v>6</v>
      </c>
      <c r="C18" s="9">
        <v>10822.66</v>
      </c>
      <c r="E18" s="10" t="s">
        <v>6</v>
      </c>
      <c r="F18" s="9">
        <v>11693.85</v>
      </c>
      <c r="H18" s="10" t="s">
        <v>6</v>
      </c>
      <c r="I18" s="9">
        <f t="shared" ref="I18:I28" si="0">C18-F18</f>
        <v>-871.19000000000051</v>
      </c>
    </row>
    <row r="19" spans="1:9" x14ac:dyDescent="0.25">
      <c r="B19" s="10" t="s">
        <v>7</v>
      </c>
      <c r="C19" s="9">
        <v>80073.89</v>
      </c>
      <c r="E19" s="10" t="s">
        <v>7</v>
      </c>
      <c r="F19" s="9">
        <v>87968.85</v>
      </c>
      <c r="H19" s="10" t="s">
        <v>7</v>
      </c>
      <c r="I19" s="9">
        <f t="shared" si="0"/>
        <v>-7894.9600000000064</v>
      </c>
    </row>
    <row r="20" spans="1:9" x14ac:dyDescent="0.25">
      <c r="B20" s="10" t="s">
        <v>8</v>
      </c>
      <c r="C20" s="9">
        <v>35914.379999999997</v>
      </c>
      <c r="E20" s="10" t="s">
        <v>8</v>
      </c>
      <c r="F20" s="9">
        <v>23848.83</v>
      </c>
      <c r="H20" s="10" t="s">
        <v>8</v>
      </c>
      <c r="I20" s="9">
        <f t="shared" si="0"/>
        <v>12065.549999999996</v>
      </c>
    </row>
    <row r="21" spans="1:9" x14ac:dyDescent="0.25">
      <c r="B21" s="10" t="s">
        <v>9</v>
      </c>
      <c r="C21" s="9">
        <v>29576</v>
      </c>
      <c r="E21" s="10" t="s">
        <v>9</v>
      </c>
      <c r="F21" s="9">
        <v>16066.75</v>
      </c>
      <c r="H21" s="10" t="s">
        <v>9</v>
      </c>
      <c r="I21" s="9">
        <f t="shared" si="0"/>
        <v>13509.25</v>
      </c>
    </row>
    <row r="22" spans="1:9" x14ac:dyDescent="0.25">
      <c r="B22" s="10" t="s">
        <v>10</v>
      </c>
      <c r="C22" s="9">
        <v>14464.74</v>
      </c>
      <c r="E22" s="10" t="s">
        <v>10</v>
      </c>
      <c r="F22" s="9">
        <v>37384.61</v>
      </c>
      <c r="H22" s="10" t="s">
        <v>10</v>
      </c>
      <c r="I22" s="9">
        <f t="shared" si="0"/>
        <v>-22919.870000000003</v>
      </c>
    </row>
    <row r="23" spans="1:9" x14ac:dyDescent="0.25">
      <c r="B23" s="10" t="s">
        <v>11</v>
      </c>
      <c r="C23" s="9">
        <v>53569.63</v>
      </c>
      <c r="E23" s="10" t="s">
        <v>11</v>
      </c>
      <c r="F23" s="9">
        <v>30190.18</v>
      </c>
      <c r="H23" s="10" t="s">
        <v>11</v>
      </c>
      <c r="I23" s="9">
        <f t="shared" si="0"/>
        <v>23379.449999999997</v>
      </c>
    </row>
    <row r="24" spans="1:9" x14ac:dyDescent="0.25">
      <c r="B24" s="10" t="s">
        <v>12</v>
      </c>
      <c r="C24" s="9">
        <v>20474.25</v>
      </c>
      <c r="D24" s="1"/>
      <c r="E24" s="10" t="s">
        <v>12</v>
      </c>
      <c r="F24" s="9">
        <v>43500.58</v>
      </c>
      <c r="G24" s="1"/>
      <c r="H24" s="10" t="s">
        <v>12</v>
      </c>
      <c r="I24" s="9">
        <f t="shared" si="0"/>
        <v>-23026.33</v>
      </c>
    </row>
    <row r="25" spans="1:9" x14ac:dyDescent="0.25">
      <c r="B25" s="10" t="s">
        <v>13</v>
      </c>
      <c r="C25" s="9">
        <v>1566.96</v>
      </c>
      <c r="D25" s="1"/>
      <c r="E25" s="10" t="s">
        <v>13</v>
      </c>
      <c r="F25" s="9">
        <v>22970.49</v>
      </c>
      <c r="G25" s="1"/>
      <c r="H25" s="10" t="s">
        <v>13</v>
      </c>
      <c r="I25" s="9">
        <f t="shared" si="0"/>
        <v>-21403.530000000002</v>
      </c>
    </row>
    <row r="26" spans="1:9" x14ac:dyDescent="0.25">
      <c r="B26" s="10" t="s">
        <v>16</v>
      </c>
      <c r="C26" s="9">
        <v>29143.01</v>
      </c>
      <c r="E26" s="10" t="s">
        <v>16</v>
      </c>
      <c r="F26" s="9">
        <v>12400.16</v>
      </c>
      <c r="H26" s="10" t="s">
        <v>17</v>
      </c>
      <c r="I26" s="9">
        <f t="shared" si="0"/>
        <v>16742.849999999999</v>
      </c>
    </row>
    <row r="27" spans="1:9" x14ac:dyDescent="0.25">
      <c r="B27" s="10" t="s">
        <v>18</v>
      </c>
      <c r="C27" s="9">
        <v>6578.97</v>
      </c>
      <c r="E27" s="10" t="s">
        <v>18</v>
      </c>
      <c r="F27" s="9">
        <v>11921.62</v>
      </c>
      <c r="H27" s="10" t="s">
        <v>18</v>
      </c>
      <c r="I27" s="9">
        <f t="shared" si="0"/>
        <v>-5342.6500000000005</v>
      </c>
    </row>
    <row r="28" spans="1:9" x14ac:dyDescent="0.25">
      <c r="B28" s="13" t="s">
        <v>19</v>
      </c>
      <c r="C28" s="15">
        <v>20775.41</v>
      </c>
      <c r="E28" s="13" t="s">
        <v>19</v>
      </c>
      <c r="F28" s="15">
        <v>8678.24</v>
      </c>
      <c r="H28" s="13" t="s">
        <v>19</v>
      </c>
      <c r="I28" s="9">
        <f t="shared" si="0"/>
        <v>12097.17</v>
      </c>
    </row>
    <row r="29" spans="1:9" x14ac:dyDescent="0.25">
      <c r="B29" s="11" t="s">
        <v>14</v>
      </c>
      <c r="C29" s="12">
        <f>SUM(C17:C28)</f>
        <v>332286.21999999997</v>
      </c>
      <c r="E29" s="11" t="s">
        <v>14</v>
      </c>
      <c r="F29" s="12">
        <f>SUM(F17:F28)</f>
        <v>359069.68999999994</v>
      </c>
      <c r="H29" s="11" t="s">
        <v>15</v>
      </c>
      <c r="I29" s="19">
        <f>SUM(I17:I28)</f>
        <v>-26783.47000000003</v>
      </c>
    </row>
    <row r="31" spans="1:9" x14ac:dyDescent="0.25">
      <c r="B31" s="2"/>
      <c r="C31" s="1"/>
    </row>
    <row r="32" spans="1:9" x14ac:dyDescent="0.25">
      <c r="A32" s="2"/>
      <c r="B32" s="2"/>
      <c r="C32" s="1"/>
    </row>
    <row r="33" spans="2:3" x14ac:dyDescent="0.25">
      <c r="C33" s="1"/>
    </row>
    <row r="34" spans="2:3" x14ac:dyDescent="0.25">
      <c r="C34" s="1"/>
    </row>
    <row r="35" spans="2:3" x14ac:dyDescent="0.25">
      <c r="C35" s="1"/>
    </row>
    <row r="36" spans="2:3" x14ac:dyDescent="0.25">
      <c r="C36" s="1"/>
    </row>
    <row r="37" spans="2:3" x14ac:dyDescent="0.25">
      <c r="C37" s="1"/>
    </row>
    <row r="38" spans="2:3" x14ac:dyDescent="0.25">
      <c r="C38" s="1"/>
    </row>
    <row r="39" spans="2:3" x14ac:dyDescent="0.25">
      <c r="B39" s="2"/>
      <c r="C39" s="3"/>
    </row>
    <row r="40" spans="2:3" x14ac:dyDescent="0.25">
      <c r="C40" s="1"/>
    </row>
    <row r="42" spans="2:3" x14ac:dyDescent="0.25">
      <c r="B42" s="4"/>
      <c r="C42" s="5"/>
    </row>
  </sheetData>
  <mergeCells count="4">
    <mergeCell ref="B16:C16"/>
    <mergeCell ref="E16:F16"/>
    <mergeCell ref="H16:I16"/>
    <mergeCell ref="B14:I14"/>
  </mergeCells>
  <pageMargins left="0.7" right="0.7" top="0.75" bottom="0.7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U152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29.28515625" style="39" customWidth="1"/>
    <col min="5" max="5" width="6.8554687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4.5703125" style="39" bestFit="1" customWidth="1"/>
    <col min="10" max="10" width="2.28515625" style="39" customWidth="1"/>
    <col min="11" max="11" width="20.2851562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27.7109375" style="39" bestFit="1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33721.769999999997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41823</v>
      </c>
      <c r="H3" s="27"/>
      <c r="I3" s="27" t="s">
        <v>339</v>
      </c>
      <c r="J3" s="27"/>
      <c r="K3" s="27" t="s">
        <v>349</v>
      </c>
      <c r="L3" s="27"/>
      <c r="M3" s="27" t="s">
        <v>360</v>
      </c>
      <c r="N3" s="27"/>
      <c r="O3" s="27" t="s">
        <v>104</v>
      </c>
      <c r="P3" s="27"/>
      <c r="Q3" s="29">
        <v>-5293.88</v>
      </c>
      <c r="R3" s="27"/>
      <c r="S3" s="29">
        <f t="shared" ref="S3:S30" si="0">ROUND(S2+Q3,5)</f>
        <v>28427.89</v>
      </c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41827</v>
      </c>
      <c r="H4" s="27"/>
      <c r="I4" s="27" t="s">
        <v>340</v>
      </c>
      <c r="J4" s="27"/>
      <c r="K4" s="27" t="s">
        <v>350</v>
      </c>
      <c r="L4" s="27"/>
      <c r="M4" s="27" t="s">
        <v>361</v>
      </c>
      <c r="N4" s="27"/>
      <c r="O4" s="27" t="s">
        <v>86</v>
      </c>
      <c r="P4" s="27"/>
      <c r="Q4" s="29">
        <v>-4500</v>
      </c>
      <c r="R4" s="27"/>
      <c r="S4" s="29">
        <f t="shared" si="0"/>
        <v>23927.89</v>
      </c>
      <c r="U4" s="24"/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41829</v>
      </c>
      <c r="H5" s="27"/>
      <c r="I5" s="27"/>
      <c r="J5" s="27"/>
      <c r="K5" s="27" t="s">
        <v>227</v>
      </c>
      <c r="L5" s="27"/>
      <c r="M5" s="27" t="s">
        <v>237</v>
      </c>
      <c r="N5" s="27"/>
      <c r="O5" s="27" t="s">
        <v>83</v>
      </c>
      <c r="P5" s="27"/>
      <c r="Q5" s="29">
        <v>-9</v>
      </c>
      <c r="R5" s="27"/>
      <c r="S5" s="29">
        <f t="shared" si="0"/>
        <v>23918.89</v>
      </c>
      <c r="U5" s="24"/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41829</v>
      </c>
      <c r="H6" s="27"/>
      <c r="I6" s="27" t="s">
        <v>341</v>
      </c>
      <c r="J6" s="27"/>
      <c r="K6" s="27" t="s">
        <v>351</v>
      </c>
      <c r="L6" s="27"/>
      <c r="M6" s="27" t="s">
        <v>362</v>
      </c>
      <c r="N6" s="27"/>
      <c r="O6" s="27" t="s">
        <v>337</v>
      </c>
      <c r="P6" s="27"/>
      <c r="Q6" s="29">
        <v>-1000</v>
      </c>
      <c r="R6" s="27"/>
      <c r="S6" s="29">
        <f t="shared" si="0"/>
        <v>22918.89</v>
      </c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41829</v>
      </c>
      <c r="H7" s="27"/>
      <c r="I7" s="27" t="s">
        <v>342</v>
      </c>
      <c r="J7" s="27"/>
      <c r="K7" s="27" t="s">
        <v>352</v>
      </c>
      <c r="L7" s="27"/>
      <c r="M7" s="27" t="s">
        <v>363</v>
      </c>
      <c r="N7" s="27"/>
      <c r="O7" s="27" t="s">
        <v>97</v>
      </c>
      <c r="P7" s="27"/>
      <c r="Q7" s="29">
        <v>-500</v>
      </c>
      <c r="R7" s="27"/>
      <c r="S7" s="29">
        <f t="shared" si="0"/>
        <v>22418.89</v>
      </c>
    </row>
    <row r="8" spans="1:21" x14ac:dyDescent="0.25">
      <c r="A8" s="27"/>
      <c r="B8" s="27"/>
      <c r="C8" s="27"/>
      <c r="D8" s="27"/>
      <c r="E8" s="27" t="s">
        <v>109</v>
      </c>
      <c r="F8" s="27"/>
      <c r="G8" s="28">
        <v>41829</v>
      </c>
      <c r="H8" s="27"/>
      <c r="I8" s="27"/>
      <c r="J8" s="27"/>
      <c r="K8" s="27" t="s">
        <v>353</v>
      </c>
      <c r="L8" s="27"/>
      <c r="M8" s="27" t="s">
        <v>364</v>
      </c>
      <c r="N8" s="27"/>
      <c r="O8" s="27" t="s">
        <v>81</v>
      </c>
      <c r="P8" s="27"/>
      <c r="Q8" s="29">
        <v>-355</v>
      </c>
      <c r="R8" s="27"/>
      <c r="S8" s="29">
        <f t="shared" si="0"/>
        <v>22063.89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41831</v>
      </c>
      <c r="H9" s="27"/>
      <c r="I9" s="27"/>
      <c r="J9" s="27"/>
      <c r="K9" s="27" t="s">
        <v>139</v>
      </c>
      <c r="L9" s="27"/>
      <c r="M9" s="27" t="s">
        <v>181</v>
      </c>
      <c r="N9" s="27"/>
      <c r="O9" s="27" t="s">
        <v>106</v>
      </c>
      <c r="P9" s="27"/>
      <c r="Q9" s="29">
        <v>-1912.5</v>
      </c>
      <c r="R9" s="27"/>
      <c r="S9" s="29">
        <f t="shared" si="0"/>
        <v>20151.39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41831</v>
      </c>
      <c r="H10" s="27"/>
      <c r="I10" s="27"/>
      <c r="J10" s="27"/>
      <c r="K10" s="27" t="s">
        <v>139</v>
      </c>
      <c r="L10" s="27"/>
      <c r="M10" s="27" t="s">
        <v>238</v>
      </c>
      <c r="N10" s="27"/>
      <c r="O10" s="27" t="s">
        <v>106</v>
      </c>
      <c r="P10" s="27"/>
      <c r="Q10" s="29">
        <v>-171.16</v>
      </c>
      <c r="R10" s="27"/>
      <c r="S10" s="29">
        <f t="shared" si="0"/>
        <v>19980.23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41831</v>
      </c>
      <c r="H11" s="27"/>
      <c r="I11" s="27"/>
      <c r="J11" s="27"/>
      <c r="K11" s="27" t="s">
        <v>139</v>
      </c>
      <c r="L11" s="27"/>
      <c r="M11" s="27" t="s">
        <v>181</v>
      </c>
      <c r="N11" s="27"/>
      <c r="O11" s="27" t="s">
        <v>106</v>
      </c>
      <c r="P11" s="27"/>
      <c r="Q11" s="29">
        <v>-82.5</v>
      </c>
      <c r="R11" s="27"/>
      <c r="S11" s="29">
        <f t="shared" si="0"/>
        <v>19897.73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41831</v>
      </c>
      <c r="H12" s="27"/>
      <c r="I12" s="27"/>
      <c r="J12" s="27"/>
      <c r="K12" s="27" t="s">
        <v>139</v>
      </c>
      <c r="L12" s="27"/>
      <c r="M12" s="27" t="s">
        <v>179</v>
      </c>
      <c r="N12" s="27"/>
      <c r="O12" s="27" t="s">
        <v>106</v>
      </c>
      <c r="P12" s="27"/>
      <c r="Q12" s="29">
        <v>-35.270000000000003</v>
      </c>
      <c r="R12" s="27"/>
      <c r="S12" s="29">
        <f t="shared" si="0"/>
        <v>19862.46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41834</v>
      </c>
      <c r="H13" s="27"/>
      <c r="I13" s="27"/>
      <c r="J13" s="27"/>
      <c r="K13" s="27" t="s">
        <v>147</v>
      </c>
      <c r="L13" s="27"/>
      <c r="M13" s="27" t="s">
        <v>185</v>
      </c>
      <c r="N13" s="27"/>
      <c r="O13" s="27" t="s">
        <v>104</v>
      </c>
      <c r="P13" s="27"/>
      <c r="Q13" s="29">
        <v>-97.76</v>
      </c>
      <c r="R13" s="27"/>
      <c r="S13" s="29">
        <f t="shared" si="0"/>
        <v>19764.7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41834</v>
      </c>
      <c r="H14" s="27"/>
      <c r="I14" s="27"/>
      <c r="J14" s="27"/>
      <c r="K14" s="27" t="s">
        <v>157</v>
      </c>
      <c r="L14" s="27"/>
      <c r="M14" s="27" t="s">
        <v>198</v>
      </c>
      <c r="N14" s="27"/>
      <c r="O14" s="27" t="s">
        <v>81</v>
      </c>
      <c r="P14" s="27"/>
      <c r="Q14" s="29">
        <v>-62.57</v>
      </c>
      <c r="R14" s="27"/>
      <c r="S14" s="29">
        <f t="shared" si="0"/>
        <v>19702.13</v>
      </c>
    </row>
    <row r="15" spans="1:21" x14ac:dyDescent="0.25">
      <c r="A15" s="27"/>
      <c r="B15" s="27"/>
      <c r="C15" s="27"/>
      <c r="D15" s="27"/>
      <c r="E15" s="27" t="s">
        <v>111</v>
      </c>
      <c r="F15" s="27"/>
      <c r="G15" s="28">
        <v>41836</v>
      </c>
      <c r="H15" s="27"/>
      <c r="I15" s="27"/>
      <c r="J15" s="27"/>
      <c r="K15" s="27" t="s">
        <v>354</v>
      </c>
      <c r="L15" s="27"/>
      <c r="M15" s="27" t="s">
        <v>365</v>
      </c>
      <c r="N15" s="27"/>
      <c r="O15" s="27" t="s">
        <v>74</v>
      </c>
      <c r="P15" s="27"/>
      <c r="Q15" s="29">
        <v>34963</v>
      </c>
      <c r="R15" s="27"/>
      <c r="S15" s="29">
        <f t="shared" si="0"/>
        <v>54665.13</v>
      </c>
    </row>
    <row r="16" spans="1:21" x14ac:dyDescent="0.25">
      <c r="A16" s="27"/>
      <c r="B16" s="27"/>
      <c r="C16" s="27"/>
      <c r="D16" s="27"/>
      <c r="E16" s="27" t="s">
        <v>110</v>
      </c>
      <c r="F16" s="27"/>
      <c r="G16" s="28">
        <v>41836</v>
      </c>
      <c r="H16" s="27"/>
      <c r="I16" s="27"/>
      <c r="J16" s="27"/>
      <c r="K16" s="27" t="s">
        <v>164</v>
      </c>
      <c r="L16" s="27"/>
      <c r="M16" s="27" t="s">
        <v>366</v>
      </c>
      <c r="N16" s="27"/>
      <c r="O16" s="27" t="s">
        <v>36</v>
      </c>
      <c r="P16" s="27"/>
      <c r="Q16" s="29">
        <v>951.38</v>
      </c>
      <c r="R16" s="27"/>
      <c r="S16" s="29">
        <f t="shared" si="0"/>
        <v>55616.51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41836</v>
      </c>
      <c r="H17" s="27"/>
      <c r="I17" s="27" t="s">
        <v>343</v>
      </c>
      <c r="J17" s="27"/>
      <c r="K17" s="27" t="s">
        <v>299</v>
      </c>
      <c r="L17" s="27"/>
      <c r="M17" s="27" t="s">
        <v>367</v>
      </c>
      <c r="N17" s="27"/>
      <c r="O17" s="27" t="s">
        <v>219</v>
      </c>
      <c r="P17" s="27"/>
      <c r="Q17" s="29">
        <v>-380</v>
      </c>
      <c r="R17" s="27"/>
      <c r="S17" s="29">
        <f t="shared" si="0"/>
        <v>55236.51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41838</v>
      </c>
      <c r="H18" s="27"/>
      <c r="I18" s="27"/>
      <c r="J18" s="27"/>
      <c r="K18" s="27" t="s">
        <v>139</v>
      </c>
      <c r="L18" s="27"/>
      <c r="M18" s="27" t="s">
        <v>368</v>
      </c>
      <c r="N18" s="27"/>
      <c r="O18" s="27" t="s">
        <v>106</v>
      </c>
      <c r="P18" s="27"/>
      <c r="Q18" s="29">
        <v>-97.71</v>
      </c>
      <c r="R18" s="27"/>
      <c r="S18" s="29">
        <f t="shared" si="0"/>
        <v>55138.8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41842</v>
      </c>
      <c r="H19" s="27"/>
      <c r="I19" s="27"/>
      <c r="J19" s="27"/>
      <c r="K19" s="27" t="s">
        <v>138</v>
      </c>
      <c r="L19" s="27"/>
      <c r="M19" s="27" t="s">
        <v>369</v>
      </c>
      <c r="N19" s="27"/>
      <c r="O19" s="27" t="s">
        <v>219</v>
      </c>
      <c r="P19" s="27"/>
      <c r="Q19" s="29">
        <v>-3011.95</v>
      </c>
      <c r="R19" s="27"/>
      <c r="S19" s="29">
        <f t="shared" si="0"/>
        <v>52126.85</v>
      </c>
    </row>
    <row r="20" spans="1:19" x14ac:dyDescent="0.25">
      <c r="A20" s="27"/>
      <c r="B20" s="27"/>
      <c r="C20" s="27"/>
      <c r="D20" s="27"/>
      <c r="E20" s="27" t="s">
        <v>109</v>
      </c>
      <c r="F20" s="27"/>
      <c r="G20" s="28">
        <v>41843</v>
      </c>
      <c r="H20" s="27"/>
      <c r="I20" s="27" t="s">
        <v>344</v>
      </c>
      <c r="J20" s="27"/>
      <c r="K20" s="27" t="s">
        <v>152</v>
      </c>
      <c r="L20" s="27"/>
      <c r="M20" s="27" t="s">
        <v>192</v>
      </c>
      <c r="N20" s="27"/>
      <c r="O20" s="27" t="s">
        <v>86</v>
      </c>
      <c r="P20" s="27"/>
      <c r="Q20" s="29">
        <v>-55.95</v>
      </c>
      <c r="R20" s="27"/>
      <c r="S20" s="29">
        <f t="shared" si="0"/>
        <v>52070.9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41843</v>
      </c>
      <c r="H21" s="27"/>
      <c r="I21" s="27"/>
      <c r="J21" s="27"/>
      <c r="K21" s="27" t="s">
        <v>143</v>
      </c>
      <c r="L21" s="27"/>
      <c r="M21" s="27" t="s">
        <v>176</v>
      </c>
      <c r="N21" s="27"/>
      <c r="O21" s="27" t="s">
        <v>104</v>
      </c>
      <c r="P21" s="27"/>
      <c r="Q21" s="29">
        <v>-54.9</v>
      </c>
      <c r="R21" s="27"/>
      <c r="S21" s="29">
        <f t="shared" si="0"/>
        <v>52016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41843</v>
      </c>
      <c r="H22" s="27"/>
      <c r="I22" s="27"/>
      <c r="J22" s="27"/>
      <c r="K22" s="27" t="s">
        <v>355</v>
      </c>
      <c r="L22" s="27"/>
      <c r="M22" s="27" t="s">
        <v>370</v>
      </c>
      <c r="N22" s="27"/>
      <c r="O22" s="27" t="s">
        <v>100</v>
      </c>
      <c r="P22" s="27"/>
      <c r="Q22" s="29">
        <v>-50</v>
      </c>
      <c r="R22" s="27"/>
      <c r="S22" s="29">
        <f t="shared" si="0"/>
        <v>51966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41843</v>
      </c>
      <c r="H23" s="27"/>
      <c r="I23" s="27"/>
      <c r="J23" s="27"/>
      <c r="K23" s="27" t="s">
        <v>147</v>
      </c>
      <c r="L23" s="27"/>
      <c r="M23" s="27" t="s">
        <v>185</v>
      </c>
      <c r="N23" s="27"/>
      <c r="O23" s="27" t="s">
        <v>104</v>
      </c>
      <c r="P23" s="27"/>
      <c r="Q23" s="29">
        <v>-0.99</v>
      </c>
      <c r="R23" s="27"/>
      <c r="S23" s="29">
        <f t="shared" si="0"/>
        <v>51965.01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41844</v>
      </c>
      <c r="H24" s="27"/>
      <c r="I24" s="27" t="s">
        <v>345</v>
      </c>
      <c r="J24" s="27"/>
      <c r="K24" s="27" t="s">
        <v>356</v>
      </c>
      <c r="L24" s="27"/>
      <c r="M24" s="27" t="s">
        <v>371</v>
      </c>
      <c r="N24" s="27"/>
      <c r="O24" s="27" t="s">
        <v>104</v>
      </c>
      <c r="P24" s="27"/>
      <c r="Q24" s="29">
        <v>-4050</v>
      </c>
      <c r="R24" s="27"/>
      <c r="S24" s="29">
        <f t="shared" si="0"/>
        <v>47915.01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41844</v>
      </c>
      <c r="H25" s="27"/>
      <c r="I25" s="27"/>
      <c r="J25" s="27"/>
      <c r="K25" s="27" t="s">
        <v>147</v>
      </c>
      <c r="L25" s="27"/>
      <c r="M25" s="27" t="s">
        <v>185</v>
      </c>
      <c r="N25" s="27"/>
      <c r="O25" s="27" t="s">
        <v>104</v>
      </c>
      <c r="P25" s="27"/>
      <c r="Q25" s="29">
        <v>-29.97</v>
      </c>
      <c r="R25" s="27"/>
      <c r="S25" s="29">
        <f t="shared" si="0"/>
        <v>47885.04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41844</v>
      </c>
      <c r="H26" s="27"/>
      <c r="I26" s="27" t="s">
        <v>346</v>
      </c>
      <c r="J26" s="27"/>
      <c r="K26" s="27" t="s">
        <v>298</v>
      </c>
      <c r="L26" s="27"/>
      <c r="M26" s="27" t="s">
        <v>330</v>
      </c>
      <c r="N26" s="27"/>
      <c r="O26" s="27" t="s">
        <v>86</v>
      </c>
      <c r="P26" s="27"/>
      <c r="Q26" s="29">
        <v>-1000</v>
      </c>
      <c r="R26" s="27"/>
      <c r="S26" s="29">
        <f t="shared" si="0"/>
        <v>46885.04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41844</v>
      </c>
      <c r="H27" s="27"/>
      <c r="I27" s="27" t="s">
        <v>347</v>
      </c>
      <c r="J27" s="27"/>
      <c r="K27" s="27" t="s">
        <v>357</v>
      </c>
      <c r="L27" s="27"/>
      <c r="M27" s="27" t="s">
        <v>372</v>
      </c>
      <c r="N27" s="27"/>
      <c r="O27" s="27" t="s">
        <v>259</v>
      </c>
      <c r="P27" s="27"/>
      <c r="Q27" s="29">
        <v>-433.75</v>
      </c>
      <c r="R27" s="27"/>
      <c r="S27" s="29">
        <f t="shared" si="0"/>
        <v>46451.29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41850</v>
      </c>
      <c r="H28" s="27"/>
      <c r="I28" s="27"/>
      <c r="J28" s="27"/>
      <c r="K28" s="27" t="s">
        <v>147</v>
      </c>
      <c r="L28" s="27"/>
      <c r="M28" s="27" t="s">
        <v>185</v>
      </c>
      <c r="N28" s="27"/>
      <c r="O28" s="27" t="s">
        <v>104</v>
      </c>
      <c r="P28" s="27"/>
      <c r="Q28" s="29">
        <v>-29.97</v>
      </c>
      <c r="R28" s="27"/>
      <c r="S28" s="29">
        <f t="shared" si="0"/>
        <v>46421.32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41851</v>
      </c>
      <c r="H29" s="27"/>
      <c r="I29" s="27"/>
      <c r="J29" s="27"/>
      <c r="K29" s="27" t="s">
        <v>358</v>
      </c>
      <c r="L29" s="27"/>
      <c r="M29" s="27" t="s">
        <v>373</v>
      </c>
      <c r="N29" s="27"/>
      <c r="O29" s="27" t="s">
        <v>263</v>
      </c>
      <c r="P29" s="27"/>
      <c r="Q29" s="29">
        <v>-500</v>
      </c>
      <c r="R29" s="27"/>
      <c r="S29" s="29">
        <f t="shared" si="0"/>
        <v>45921.32</v>
      </c>
    </row>
    <row r="30" spans="1:19" ht="15.75" thickBot="1" x14ac:dyDescent="0.3">
      <c r="A30" s="27"/>
      <c r="B30" s="27"/>
      <c r="C30" s="27"/>
      <c r="D30" s="27"/>
      <c r="E30" s="27" t="s">
        <v>109</v>
      </c>
      <c r="F30" s="27"/>
      <c r="G30" s="28">
        <v>41851</v>
      </c>
      <c r="H30" s="27"/>
      <c r="I30" s="27"/>
      <c r="J30" s="27"/>
      <c r="K30" s="27" t="s">
        <v>155</v>
      </c>
      <c r="L30" s="27"/>
      <c r="M30" s="27" t="s">
        <v>374</v>
      </c>
      <c r="N30" s="27"/>
      <c r="O30" s="27" t="s">
        <v>102</v>
      </c>
      <c r="P30" s="27"/>
      <c r="Q30" s="30">
        <v>-134</v>
      </c>
      <c r="R30" s="27"/>
      <c r="S30" s="30">
        <f t="shared" si="0"/>
        <v>45787.32</v>
      </c>
    </row>
    <row r="31" spans="1:19" x14ac:dyDescent="0.25">
      <c r="A31" s="27"/>
      <c r="B31" s="27" t="s">
        <v>29</v>
      </c>
      <c r="C31" s="27"/>
      <c r="D31" s="27"/>
      <c r="E31" s="27"/>
      <c r="F31" s="27"/>
      <c r="G31" s="28"/>
      <c r="H31" s="27"/>
      <c r="I31" s="27"/>
      <c r="J31" s="27"/>
      <c r="K31" s="27"/>
      <c r="L31" s="27"/>
      <c r="M31" s="27"/>
      <c r="N31" s="27"/>
      <c r="O31" s="27"/>
      <c r="P31" s="27"/>
      <c r="Q31" s="29">
        <f>ROUND(SUM(Q2:Q30),5)</f>
        <v>12065.55</v>
      </c>
      <c r="R31" s="27"/>
      <c r="S31" s="29">
        <f>S30</f>
        <v>45787.32</v>
      </c>
    </row>
    <row r="32" spans="1:19" ht="30" customHeight="1" x14ac:dyDescent="0.25">
      <c r="A32" s="23"/>
      <c r="B32" s="23" t="s">
        <v>30</v>
      </c>
      <c r="C32" s="23"/>
      <c r="D32" s="23"/>
      <c r="E32" s="23"/>
      <c r="F32" s="23"/>
      <c r="G32" s="26"/>
      <c r="H32" s="23"/>
      <c r="I32" s="23"/>
      <c r="J32" s="23"/>
      <c r="K32" s="23"/>
      <c r="L32" s="23"/>
      <c r="M32" s="23"/>
      <c r="N32" s="23"/>
      <c r="O32" s="23"/>
      <c r="P32" s="23"/>
      <c r="Q32" s="25"/>
      <c r="R32" s="23"/>
      <c r="S32" s="25">
        <v>1608.03</v>
      </c>
    </row>
    <row r="33" spans="1:19" x14ac:dyDescent="0.25">
      <c r="A33" s="27"/>
      <c r="B33" s="27" t="s">
        <v>31</v>
      </c>
      <c r="C33" s="27"/>
      <c r="D33" s="27"/>
      <c r="E33" s="27"/>
      <c r="F33" s="27"/>
      <c r="G33" s="28"/>
      <c r="H33" s="27"/>
      <c r="I33" s="27"/>
      <c r="J33" s="27"/>
      <c r="K33" s="27"/>
      <c r="L33" s="27"/>
      <c r="M33" s="27"/>
      <c r="N33" s="27"/>
      <c r="O33" s="27"/>
      <c r="P33" s="27"/>
      <c r="Q33" s="29"/>
      <c r="R33" s="27"/>
      <c r="S33" s="29">
        <f>S32</f>
        <v>1608.03</v>
      </c>
    </row>
    <row r="34" spans="1:19" ht="30" customHeight="1" x14ac:dyDescent="0.25">
      <c r="A34" s="23"/>
      <c r="B34" s="23" t="s">
        <v>32</v>
      </c>
      <c r="C34" s="23"/>
      <c r="D34" s="23"/>
      <c r="E34" s="23"/>
      <c r="F34" s="23"/>
      <c r="G34" s="26"/>
      <c r="H34" s="23"/>
      <c r="I34" s="23"/>
      <c r="J34" s="23"/>
      <c r="K34" s="23"/>
      <c r="L34" s="23"/>
      <c r="M34" s="23"/>
      <c r="N34" s="23"/>
      <c r="O34" s="23"/>
      <c r="P34" s="23"/>
      <c r="Q34" s="25"/>
      <c r="R34" s="23"/>
      <c r="S34" s="25">
        <v>401.67</v>
      </c>
    </row>
    <row r="35" spans="1:19" x14ac:dyDescent="0.25">
      <c r="A35" s="27"/>
      <c r="B35" s="27" t="s">
        <v>33</v>
      </c>
      <c r="C35" s="27"/>
      <c r="D35" s="27"/>
      <c r="E35" s="27"/>
      <c r="F35" s="27"/>
      <c r="G35" s="28"/>
      <c r="H35" s="27"/>
      <c r="I35" s="27"/>
      <c r="J35" s="27"/>
      <c r="K35" s="27"/>
      <c r="L35" s="27"/>
      <c r="M35" s="27"/>
      <c r="N35" s="27"/>
      <c r="O35" s="27"/>
      <c r="P35" s="27"/>
      <c r="Q35" s="29"/>
      <c r="R35" s="27"/>
      <c r="S35" s="29">
        <f>S34</f>
        <v>401.67</v>
      </c>
    </row>
    <row r="36" spans="1:19" ht="30" customHeight="1" x14ac:dyDescent="0.25">
      <c r="A36" s="23"/>
      <c r="B36" s="23" t="s">
        <v>34</v>
      </c>
      <c r="C36" s="23"/>
      <c r="D36" s="23"/>
      <c r="E36" s="23"/>
      <c r="F36" s="23"/>
      <c r="G36" s="26"/>
      <c r="H36" s="23"/>
      <c r="I36" s="23"/>
      <c r="J36" s="23"/>
      <c r="K36" s="23"/>
      <c r="L36" s="23"/>
      <c r="M36" s="23"/>
      <c r="N36" s="23"/>
      <c r="O36" s="23"/>
      <c r="P36" s="23"/>
      <c r="Q36" s="25"/>
      <c r="R36" s="23"/>
      <c r="S36" s="25">
        <v>181.95</v>
      </c>
    </row>
    <row r="37" spans="1:19" x14ac:dyDescent="0.25">
      <c r="A37" s="27"/>
      <c r="B37" s="27" t="s">
        <v>35</v>
      </c>
      <c r="C37" s="27"/>
      <c r="D37" s="27"/>
      <c r="E37" s="27"/>
      <c r="F37" s="27"/>
      <c r="G37" s="28"/>
      <c r="H37" s="27"/>
      <c r="I37" s="27"/>
      <c r="J37" s="27"/>
      <c r="K37" s="27"/>
      <c r="L37" s="27"/>
      <c r="M37" s="27"/>
      <c r="N37" s="27"/>
      <c r="O37" s="27"/>
      <c r="P37" s="27"/>
      <c r="Q37" s="29"/>
      <c r="R37" s="27"/>
      <c r="S37" s="29">
        <f>S36</f>
        <v>181.95</v>
      </c>
    </row>
    <row r="38" spans="1:19" ht="30" customHeight="1" x14ac:dyDescent="0.25">
      <c r="A38" s="23"/>
      <c r="B38" s="23" t="s">
        <v>36</v>
      </c>
      <c r="C38" s="23"/>
      <c r="D38" s="23"/>
      <c r="E38" s="23"/>
      <c r="F38" s="23"/>
      <c r="G38" s="26"/>
      <c r="H38" s="23"/>
      <c r="I38" s="23"/>
      <c r="J38" s="23"/>
      <c r="K38" s="23"/>
      <c r="L38" s="23"/>
      <c r="M38" s="23"/>
      <c r="N38" s="23"/>
      <c r="O38" s="23"/>
      <c r="P38" s="23"/>
      <c r="Q38" s="25"/>
      <c r="R38" s="23"/>
      <c r="S38" s="25">
        <v>196231.57</v>
      </c>
    </row>
    <row r="39" spans="1:19" x14ac:dyDescent="0.25">
      <c r="A39" s="27"/>
      <c r="B39" s="27"/>
      <c r="C39" s="27"/>
      <c r="D39" s="27"/>
      <c r="E39" s="27" t="s">
        <v>110</v>
      </c>
      <c r="F39" s="27"/>
      <c r="G39" s="28">
        <v>41836</v>
      </c>
      <c r="H39" s="27"/>
      <c r="I39" s="27"/>
      <c r="J39" s="27"/>
      <c r="K39" s="27" t="s">
        <v>164</v>
      </c>
      <c r="L39" s="27"/>
      <c r="M39" s="27" t="s">
        <v>366</v>
      </c>
      <c r="N39" s="27"/>
      <c r="O39" s="27" t="s">
        <v>28</v>
      </c>
      <c r="P39" s="27"/>
      <c r="Q39" s="29">
        <v>-951.38</v>
      </c>
      <c r="R39" s="27"/>
      <c r="S39" s="29">
        <f>ROUND(S38+Q39,5)</f>
        <v>195280.19</v>
      </c>
    </row>
    <row r="40" spans="1:19" ht="15.75" thickBot="1" x14ac:dyDescent="0.3">
      <c r="A40" s="27"/>
      <c r="B40" s="27"/>
      <c r="C40" s="27"/>
      <c r="D40" s="27"/>
      <c r="E40" s="27" t="s">
        <v>112</v>
      </c>
      <c r="F40" s="27"/>
      <c r="G40" s="28">
        <v>41841</v>
      </c>
      <c r="H40" s="27"/>
      <c r="I40" s="27" t="s">
        <v>348</v>
      </c>
      <c r="J40" s="27"/>
      <c r="K40" s="27" t="s">
        <v>359</v>
      </c>
      <c r="L40" s="27"/>
      <c r="M40" s="27"/>
      <c r="N40" s="27"/>
      <c r="O40" s="27" t="s">
        <v>68</v>
      </c>
      <c r="P40" s="27"/>
      <c r="Q40" s="30">
        <v>975</v>
      </c>
      <c r="R40" s="27"/>
      <c r="S40" s="30">
        <f>ROUND(S39+Q40,5)</f>
        <v>196255.19</v>
      </c>
    </row>
    <row r="41" spans="1:19" x14ac:dyDescent="0.25">
      <c r="A41" s="27"/>
      <c r="B41" s="27" t="s">
        <v>37</v>
      </c>
      <c r="C41" s="27"/>
      <c r="D41" s="27"/>
      <c r="E41" s="27"/>
      <c r="F41" s="27"/>
      <c r="G41" s="28"/>
      <c r="H41" s="27"/>
      <c r="I41" s="27"/>
      <c r="J41" s="27"/>
      <c r="K41" s="27"/>
      <c r="L41" s="27"/>
      <c r="M41" s="27"/>
      <c r="N41" s="27"/>
      <c r="O41" s="27"/>
      <c r="P41" s="27"/>
      <c r="Q41" s="29">
        <f>ROUND(SUM(Q38:Q40),5)</f>
        <v>23.62</v>
      </c>
      <c r="R41" s="27"/>
      <c r="S41" s="29">
        <f>S40</f>
        <v>196255.19</v>
      </c>
    </row>
    <row r="42" spans="1:19" ht="30" customHeight="1" x14ac:dyDescent="0.25">
      <c r="A42" s="23"/>
      <c r="B42" s="23" t="s">
        <v>38</v>
      </c>
      <c r="C42" s="23"/>
      <c r="D42" s="23"/>
      <c r="E42" s="23"/>
      <c r="F42" s="23"/>
      <c r="G42" s="26"/>
      <c r="H42" s="23"/>
      <c r="I42" s="23"/>
      <c r="J42" s="23"/>
      <c r="K42" s="23"/>
      <c r="L42" s="23"/>
      <c r="M42" s="23"/>
      <c r="N42" s="23"/>
      <c r="O42" s="23"/>
      <c r="P42" s="23"/>
      <c r="Q42" s="25"/>
      <c r="R42" s="23"/>
      <c r="S42" s="25">
        <v>-104014.88</v>
      </c>
    </row>
    <row r="43" spans="1:19" x14ac:dyDescent="0.25">
      <c r="A43" s="27"/>
      <c r="B43" s="27" t="s">
        <v>39</v>
      </c>
      <c r="C43" s="27"/>
      <c r="D43" s="27"/>
      <c r="E43" s="27"/>
      <c r="F43" s="27"/>
      <c r="G43" s="28"/>
      <c r="H43" s="27"/>
      <c r="I43" s="27"/>
      <c r="J43" s="27"/>
      <c r="K43" s="27"/>
      <c r="L43" s="27"/>
      <c r="M43" s="27"/>
      <c r="N43" s="27"/>
      <c r="O43" s="27"/>
      <c r="P43" s="27"/>
      <c r="Q43" s="29"/>
      <c r="R43" s="27"/>
      <c r="S43" s="29">
        <f>S42</f>
        <v>-104014.88</v>
      </c>
    </row>
    <row r="44" spans="1:19" ht="30" customHeight="1" x14ac:dyDescent="0.25">
      <c r="A44" s="23"/>
      <c r="B44" s="23" t="s">
        <v>40</v>
      </c>
      <c r="C44" s="23"/>
      <c r="D44" s="23"/>
      <c r="E44" s="23"/>
      <c r="F44" s="23"/>
      <c r="G44" s="26"/>
      <c r="H44" s="23"/>
      <c r="I44" s="23"/>
      <c r="J44" s="23"/>
      <c r="K44" s="23"/>
      <c r="L44" s="23"/>
      <c r="M44" s="23"/>
      <c r="N44" s="23"/>
      <c r="O44" s="23"/>
      <c r="P44" s="23"/>
      <c r="Q44" s="25"/>
      <c r="R44" s="23"/>
      <c r="S44" s="25">
        <v>145248</v>
      </c>
    </row>
    <row r="45" spans="1:19" x14ac:dyDescent="0.25">
      <c r="A45" s="27"/>
      <c r="B45" s="27" t="s">
        <v>41</v>
      </c>
      <c r="C45" s="27"/>
      <c r="D45" s="27"/>
      <c r="E45" s="27"/>
      <c r="F45" s="27"/>
      <c r="G45" s="28"/>
      <c r="H45" s="27"/>
      <c r="I45" s="27"/>
      <c r="J45" s="27"/>
      <c r="K45" s="27"/>
      <c r="L45" s="27"/>
      <c r="M45" s="27"/>
      <c r="N45" s="27"/>
      <c r="O45" s="27"/>
      <c r="P45" s="27"/>
      <c r="Q45" s="29"/>
      <c r="R45" s="27"/>
      <c r="S45" s="29">
        <f>S44</f>
        <v>145248</v>
      </c>
    </row>
    <row r="46" spans="1:19" ht="30" customHeight="1" x14ac:dyDescent="0.25">
      <c r="A46" s="23"/>
      <c r="B46" s="23" t="s">
        <v>42</v>
      </c>
      <c r="C46" s="23"/>
      <c r="D46" s="23"/>
      <c r="E46" s="23"/>
      <c r="F46" s="23"/>
      <c r="G46" s="26"/>
      <c r="H46" s="23"/>
      <c r="I46" s="23"/>
      <c r="J46" s="23"/>
      <c r="K46" s="23"/>
      <c r="L46" s="23"/>
      <c r="M46" s="23"/>
      <c r="N46" s="23"/>
      <c r="O46" s="23"/>
      <c r="P46" s="23"/>
      <c r="Q46" s="25"/>
      <c r="R46" s="23"/>
      <c r="S46" s="25">
        <v>0</v>
      </c>
    </row>
    <row r="47" spans="1:19" x14ac:dyDescent="0.25">
      <c r="A47" s="27"/>
      <c r="B47" s="27" t="s">
        <v>43</v>
      </c>
      <c r="C47" s="27"/>
      <c r="D47" s="27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9"/>
      <c r="R47" s="27"/>
      <c r="S47" s="29">
        <f>S46</f>
        <v>0</v>
      </c>
    </row>
    <row r="48" spans="1:19" ht="30" customHeight="1" x14ac:dyDescent="0.25">
      <c r="A48" s="23"/>
      <c r="B48" s="23" t="s">
        <v>44</v>
      </c>
      <c r="C48" s="23"/>
      <c r="D48" s="23"/>
      <c r="E48" s="23"/>
      <c r="F48" s="23"/>
      <c r="G48" s="26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3"/>
      <c r="S48" s="25">
        <v>63139.43</v>
      </c>
    </row>
    <row r="49" spans="1:19" x14ac:dyDescent="0.25">
      <c r="A49" s="27"/>
      <c r="B49" s="27" t="s">
        <v>45</v>
      </c>
      <c r="C49" s="27"/>
      <c r="D49" s="27"/>
      <c r="E49" s="27"/>
      <c r="F49" s="27"/>
      <c r="G49" s="28"/>
      <c r="H49" s="27"/>
      <c r="I49" s="27"/>
      <c r="J49" s="27"/>
      <c r="K49" s="27"/>
      <c r="L49" s="27"/>
      <c r="M49" s="27"/>
      <c r="N49" s="27"/>
      <c r="O49" s="27"/>
      <c r="P49" s="27"/>
      <c r="Q49" s="29"/>
      <c r="R49" s="27"/>
      <c r="S49" s="29">
        <f>S48</f>
        <v>63139.43</v>
      </c>
    </row>
    <row r="50" spans="1:19" ht="30" customHeight="1" x14ac:dyDescent="0.25">
      <c r="A50" s="23"/>
      <c r="B50" s="23" t="s">
        <v>46</v>
      </c>
      <c r="C50" s="23"/>
      <c r="D50" s="23"/>
      <c r="E50" s="23"/>
      <c r="F50" s="23"/>
      <c r="G50" s="26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3"/>
      <c r="S50" s="25">
        <v>1416</v>
      </c>
    </row>
    <row r="51" spans="1:19" x14ac:dyDescent="0.25">
      <c r="A51" s="27"/>
      <c r="B51" s="27" t="s">
        <v>47</v>
      </c>
      <c r="C51" s="27"/>
      <c r="D51" s="27"/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7"/>
      <c r="Q51" s="29"/>
      <c r="R51" s="27"/>
      <c r="S51" s="29">
        <f>S50</f>
        <v>1416</v>
      </c>
    </row>
    <row r="52" spans="1:19" ht="30" customHeight="1" x14ac:dyDescent="0.25">
      <c r="A52" s="23"/>
      <c r="B52" s="23" t="s">
        <v>48</v>
      </c>
      <c r="C52" s="23"/>
      <c r="D52" s="23"/>
      <c r="E52" s="23"/>
      <c r="F52" s="23"/>
      <c r="G52" s="26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3"/>
      <c r="S52" s="25">
        <v>176358</v>
      </c>
    </row>
    <row r="53" spans="1:19" x14ac:dyDescent="0.25">
      <c r="A53" s="23"/>
      <c r="B53" s="23"/>
      <c r="C53" s="23" t="s">
        <v>49</v>
      </c>
      <c r="D53" s="23"/>
      <c r="E53" s="23"/>
      <c r="F53" s="23"/>
      <c r="G53" s="26"/>
      <c r="H53" s="23"/>
      <c r="I53" s="23"/>
      <c r="J53" s="23"/>
      <c r="K53" s="23"/>
      <c r="L53" s="23"/>
      <c r="M53" s="23"/>
      <c r="N53" s="23"/>
      <c r="O53" s="23"/>
      <c r="P53" s="23"/>
      <c r="Q53" s="25"/>
      <c r="R53" s="23"/>
      <c r="S53" s="25">
        <v>-148642</v>
      </c>
    </row>
    <row r="54" spans="1:19" x14ac:dyDescent="0.25">
      <c r="A54" s="27"/>
      <c r="B54" s="27"/>
      <c r="C54" s="27" t="s">
        <v>50</v>
      </c>
      <c r="D54" s="27"/>
      <c r="E54" s="27"/>
      <c r="F54" s="27"/>
      <c r="G54" s="28"/>
      <c r="H54" s="27"/>
      <c r="I54" s="27"/>
      <c r="J54" s="27"/>
      <c r="K54" s="27"/>
      <c r="L54" s="27"/>
      <c r="M54" s="27"/>
      <c r="N54" s="27"/>
      <c r="O54" s="27"/>
      <c r="P54" s="27"/>
      <c r="Q54" s="29"/>
      <c r="R54" s="27"/>
      <c r="S54" s="29">
        <f>S53</f>
        <v>-148642</v>
      </c>
    </row>
    <row r="55" spans="1:19" ht="30" customHeight="1" x14ac:dyDescent="0.25">
      <c r="A55" s="23"/>
      <c r="B55" s="23"/>
      <c r="C55" s="23" t="s">
        <v>51</v>
      </c>
      <c r="D55" s="23"/>
      <c r="E55" s="23"/>
      <c r="F55" s="23"/>
      <c r="G55" s="26"/>
      <c r="H55" s="23"/>
      <c r="I55" s="23"/>
      <c r="J55" s="23"/>
      <c r="K55" s="23"/>
      <c r="L55" s="23"/>
      <c r="M55" s="23"/>
      <c r="N55" s="23"/>
      <c r="O55" s="23"/>
      <c r="P55" s="23"/>
      <c r="Q55" s="25"/>
      <c r="R55" s="23"/>
      <c r="S55" s="25">
        <v>325000</v>
      </c>
    </row>
    <row r="56" spans="1:19" ht="15.75" thickBot="1" x14ac:dyDescent="0.3">
      <c r="A56" s="27"/>
      <c r="B56" s="27"/>
      <c r="C56" s="27" t="s">
        <v>52</v>
      </c>
      <c r="D56" s="27"/>
      <c r="E56" s="27"/>
      <c r="F56" s="27"/>
      <c r="G56" s="28"/>
      <c r="H56" s="27"/>
      <c r="I56" s="27"/>
      <c r="J56" s="27"/>
      <c r="K56" s="27"/>
      <c r="L56" s="27"/>
      <c r="M56" s="27"/>
      <c r="N56" s="27"/>
      <c r="O56" s="27"/>
      <c r="P56" s="27"/>
      <c r="Q56" s="30"/>
      <c r="R56" s="27"/>
      <c r="S56" s="30">
        <f>S55</f>
        <v>325000</v>
      </c>
    </row>
    <row r="57" spans="1:19" ht="30" customHeight="1" x14ac:dyDescent="0.25">
      <c r="A57" s="27"/>
      <c r="B57" s="27" t="s">
        <v>53</v>
      </c>
      <c r="C57" s="27"/>
      <c r="D57" s="27"/>
      <c r="E57" s="27"/>
      <c r="F57" s="27"/>
      <c r="G57" s="28"/>
      <c r="H57" s="27"/>
      <c r="I57" s="27"/>
      <c r="J57" s="27"/>
      <c r="K57" s="27"/>
      <c r="L57" s="27"/>
      <c r="M57" s="27"/>
      <c r="N57" s="27"/>
      <c r="O57" s="27"/>
      <c r="P57" s="27"/>
      <c r="Q57" s="29"/>
      <c r="R57" s="27"/>
      <c r="S57" s="29">
        <f>ROUND(S54+S56,5)</f>
        <v>176358</v>
      </c>
    </row>
    <row r="58" spans="1:19" ht="30" customHeight="1" x14ac:dyDescent="0.25">
      <c r="A58" s="23"/>
      <c r="B58" s="23" t="s">
        <v>54</v>
      </c>
      <c r="C58" s="23"/>
      <c r="D58" s="23"/>
      <c r="E58" s="23"/>
      <c r="F58" s="23"/>
      <c r="G58" s="26"/>
      <c r="H58" s="23"/>
      <c r="I58" s="23"/>
      <c r="J58" s="23"/>
      <c r="K58" s="23"/>
      <c r="L58" s="23"/>
      <c r="M58" s="23"/>
      <c r="N58" s="23"/>
      <c r="O58" s="23"/>
      <c r="P58" s="23"/>
      <c r="Q58" s="25"/>
      <c r="R58" s="23"/>
      <c r="S58" s="25">
        <v>153191.96</v>
      </c>
    </row>
    <row r="59" spans="1:19" x14ac:dyDescent="0.25">
      <c r="A59" s="27"/>
      <c r="B59" s="27" t="s">
        <v>55</v>
      </c>
      <c r="C59" s="27"/>
      <c r="D59" s="27"/>
      <c r="E59" s="27"/>
      <c r="F59" s="27"/>
      <c r="G59" s="28"/>
      <c r="H59" s="27"/>
      <c r="I59" s="27"/>
      <c r="J59" s="27"/>
      <c r="K59" s="27"/>
      <c r="L59" s="27"/>
      <c r="M59" s="27"/>
      <c r="N59" s="27"/>
      <c r="O59" s="27"/>
      <c r="P59" s="27"/>
      <c r="Q59" s="29"/>
      <c r="R59" s="27"/>
      <c r="S59" s="29">
        <f>S58</f>
        <v>153191.96</v>
      </c>
    </row>
    <row r="60" spans="1:19" ht="30" customHeight="1" x14ac:dyDescent="0.25">
      <c r="A60" s="23"/>
      <c r="B60" s="23" t="s">
        <v>56</v>
      </c>
      <c r="C60" s="23"/>
      <c r="D60" s="23"/>
      <c r="E60" s="23"/>
      <c r="F60" s="23"/>
      <c r="G60" s="26"/>
      <c r="H60" s="23"/>
      <c r="I60" s="23"/>
      <c r="J60" s="23"/>
      <c r="K60" s="23"/>
      <c r="L60" s="23"/>
      <c r="M60" s="23"/>
      <c r="N60" s="23"/>
      <c r="O60" s="23"/>
      <c r="P60" s="23"/>
      <c r="Q60" s="25"/>
      <c r="R60" s="23"/>
      <c r="S60" s="25">
        <v>0</v>
      </c>
    </row>
    <row r="61" spans="1:19" x14ac:dyDescent="0.25">
      <c r="A61" s="27"/>
      <c r="B61" s="27" t="s">
        <v>57</v>
      </c>
      <c r="C61" s="27"/>
      <c r="D61" s="27"/>
      <c r="E61" s="27"/>
      <c r="F61" s="27"/>
      <c r="G61" s="28"/>
      <c r="H61" s="27"/>
      <c r="I61" s="27"/>
      <c r="J61" s="27"/>
      <c r="K61" s="27"/>
      <c r="L61" s="27"/>
      <c r="M61" s="27"/>
      <c r="N61" s="27"/>
      <c r="O61" s="27"/>
      <c r="P61" s="27"/>
      <c r="Q61" s="29"/>
      <c r="R61" s="27"/>
      <c r="S61" s="29">
        <f>S60</f>
        <v>0</v>
      </c>
    </row>
    <row r="62" spans="1:19" ht="30" customHeight="1" x14ac:dyDescent="0.25">
      <c r="A62" s="23"/>
      <c r="B62" s="23" t="s">
        <v>58</v>
      </c>
      <c r="C62" s="23"/>
      <c r="D62" s="23"/>
      <c r="E62" s="23"/>
      <c r="F62" s="23"/>
      <c r="G62" s="26"/>
      <c r="H62" s="23"/>
      <c r="I62" s="23"/>
      <c r="J62" s="23"/>
      <c r="K62" s="23"/>
      <c r="L62" s="23"/>
      <c r="M62" s="23"/>
      <c r="N62" s="23"/>
      <c r="O62" s="23"/>
      <c r="P62" s="23"/>
      <c r="Q62" s="25"/>
      <c r="R62" s="23"/>
      <c r="S62" s="25">
        <v>-325000</v>
      </c>
    </row>
    <row r="63" spans="1:19" x14ac:dyDescent="0.25">
      <c r="A63" s="27"/>
      <c r="B63" s="27" t="s">
        <v>59</v>
      </c>
      <c r="C63" s="27"/>
      <c r="D63" s="27"/>
      <c r="E63" s="27"/>
      <c r="F63" s="27"/>
      <c r="G63" s="28"/>
      <c r="H63" s="27"/>
      <c r="I63" s="27"/>
      <c r="J63" s="27"/>
      <c r="K63" s="27"/>
      <c r="L63" s="27"/>
      <c r="M63" s="27"/>
      <c r="N63" s="27"/>
      <c r="O63" s="27"/>
      <c r="P63" s="27"/>
      <c r="Q63" s="29"/>
      <c r="R63" s="27"/>
      <c r="S63" s="29">
        <f>S62</f>
        <v>-325000</v>
      </c>
    </row>
    <row r="64" spans="1:19" ht="30" customHeight="1" x14ac:dyDescent="0.25">
      <c r="A64" s="23"/>
      <c r="B64" s="23" t="s">
        <v>60</v>
      </c>
      <c r="C64" s="23"/>
      <c r="D64" s="23"/>
      <c r="E64" s="23"/>
      <c r="F64" s="23"/>
      <c r="G64" s="26"/>
      <c r="H64" s="23"/>
      <c r="I64" s="23"/>
      <c r="J64" s="23"/>
      <c r="K64" s="23"/>
      <c r="L64" s="23"/>
      <c r="M64" s="23"/>
      <c r="N64" s="23"/>
      <c r="O64" s="23"/>
      <c r="P64" s="23"/>
      <c r="Q64" s="25"/>
      <c r="R64" s="23"/>
      <c r="S64" s="25">
        <v>-23168.86</v>
      </c>
    </row>
    <row r="65" spans="1:19" x14ac:dyDescent="0.25">
      <c r="A65" s="27"/>
      <c r="B65" s="27" t="s">
        <v>61</v>
      </c>
      <c r="C65" s="27"/>
      <c r="D65" s="27"/>
      <c r="E65" s="27"/>
      <c r="F65" s="27"/>
      <c r="G65" s="28"/>
      <c r="H65" s="27"/>
      <c r="I65" s="27"/>
      <c r="J65" s="27"/>
      <c r="K65" s="27"/>
      <c r="L65" s="27"/>
      <c r="M65" s="27"/>
      <c r="N65" s="27"/>
      <c r="O65" s="27"/>
      <c r="P65" s="27"/>
      <c r="Q65" s="29"/>
      <c r="R65" s="27"/>
      <c r="S65" s="29">
        <f>S64</f>
        <v>-23168.86</v>
      </c>
    </row>
    <row r="66" spans="1:19" ht="30" customHeight="1" x14ac:dyDescent="0.25">
      <c r="A66" s="23"/>
      <c r="B66" s="23" t="s">
        <v>62</v>
      </c>
      <c r="C66" s="23"/>
      <c r="D66" s="23"/>
      <c r="E66" s="23"/>
      <c r="F66" s="23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5"/>
      <c r="R66" s="23"/>
      <c r="S66" s="25">
        <v>-248243.83</v>
      </c>
    </row>
    <row r="67" spans="1:19" x14ac:dyDescent="0.25">
      <c r="A67" s="27"/>
      <c r="B67" s="27" t="s">
        <v>63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/>
      <c r="R67" s="27"/>
      <c r="S67" s="29">
        <f>S66</f>
        <v>-248243.83</v>
      </c>
    </row>
    <row r="68" spans="1:19" ht="30" customHeight="1" x14ac:dyDescent="0.25">
      <c r="A68" s="23"/>
      <c r="B68" s="23" t="s">
        <v>64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-7601</v>
      </c>
    </row>
    <row r="69" spans="1:19" x14ac:dyDescent="0.25">
      <c r="A69" s="27"/>
      <c r="B69" s="27" t="s">
        <v>65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9"/>
      <c r="R69" s="27"/>
      <c r="S69" s="29">
        <f>S68</f>
        <v>-7601</v>
      </c>
    </row>
    <row r="70" spans="1:19" ht="30" customHeight="1" x14ac:dyDescent="0.25">
      <c r="A70" s="23"/>
      <c r="B70" s="23" t="s">
        <v>66</v>
      </c>
      <c r="C70" s="23"/>
      <c r="D70" s="23"/>
      <c r="E70" s="23"/>
      <c r="F70" s="23"/>
      <c r="G70" s="26"/>
      <c r="H70" s="23"/>
      <c r="I70" s="23"/>
      <c r="J70" s="23"/>
      <c r="K70" s="23"/>
      <c r="L70" s="23"/>
      <c r="M70" s="23"/>
      <c r="N70" s="23"/>
      <c r="O70" s="23"/>
      <c r="P70" s="23"/>
      <c r="Q70" s="25"/>
      <c r="R70" s="23"/>
      <c r="S70" s="25">
        <v>41597.379999999997</v>
      </c>
    </row>
    <row r="71" spans="1:19" x14ac:dyDescent="0.25">
      <c r="A71" s="27"/>
      <c r="B71" s="27" t="s">
        <v>67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7"/>
      <c r="O71" s="27"/>
      <c r="P71" s="27"/>
      <c r="Q71" s="29"/>
      <c r="R71" s="27"/>
      <c r="S71" s="29">
        <v>41597.379999999997</v>
      </c>
    </row>
    <row r="72" spans="1:19" ht="30" customHeight="1" x14ac:dyDescent="0.25">
      <c r="A72" s="23"/>
      <c r="B72" s="23" t="s">
        <v>68</v>
      </c>
      <c r="C72" s="23"/>
      <c r="D72" s="23"/>
      <c r="E72" s="23"/>
      <c r="F72" s="23"/>
      <c r="G72" s="26"/>
      <c r="H72" s="23"/>
      <c r="I72" s="23"/>
      <c r="J72" s="23"/>
      <c r="K72" s="23"/>
      <c r="L72" s="23"/>
      <c r="M72" s="23"/>
      <c r="N72" s="23"/>
      <c r="O72" s="23"/>
      <c r="P72" s="23"/>
      <c r="Q72" s="25"/>
      <c r="R72" s="23"/>
      <c r="S72" s="25">
        <v>1093.51</v>
      </c>
    </row>
    <row r="73" spans="1:19" ht="15.75" thickBot="1" x14ac:dyDescent="0.3">
      <c r="A73" s="22"/>
      <c r="B73" s="22"/>
      <c r="C73" s="22"/>
      <c r="D73" s="22"/>
      <c r="E73" s="27" t="s">
        <v>112</v>
      </c>
      <c r="F73" s="27"/>
      <c r="G73" s="28">
        <v>41841</v>
      </c>
      <c r="H73" s="27"/>
      <c r="I73" s="27" t="s">
        <v>348</v>
      </c>
      <c r="J73" s="27"/>
      <c r="K73" s="27" t="s">
        <v>359</v>
      </c>
      <c r="L73" s="27"/>
      <c r="M73" s="27" t="s">
        <v>375</v>
      </c>
      <c r="N73" s="27"/>
      <c r="O73" s="27" t="s">
        <v>36</v>
      </c>
      <c r="P73" s="27"/>
      <c r="Q73" s="31">
        <v>-975</v>
      </c>
      <c r="R73" s="27"/>
      <c r="S73" s="31">
        <f>ROUND(S72+Q73,5)</f>
        <v>118.51</v>
      </c>
    </row>
    <row r="74" spans="1:19" ht="15.75" thickBot="1" x14ac:dyDescent="0.3">
      <c r="A74" s="27"/>
      <c r="B74" s="27" t="s">
        <v>69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7"/>
      <c r="O74" s="27"/>
      <c r="P74" s="27"/>
      <c r="Q74" s="33">
        <f>ROUND(SUM(Q72:Q73),5)</f>
        <v>-975</v>
      </c>
      <c r="R74" s="27"/>
      <c r="S74" s="33">
        <f>S73</f>
        <v>118.51</v>
      </c>
    </row>
    <row r="75" spans="1:19" ht="30" customHeight="1" x14ac:dyDescent="0.25">
      <c r="A75" s="27"/>
      <c r="B75" s="27" t="s">
        <v>70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7"/>
      <c r="O75" s="27"/>
      <c r="P75" s="27"/>
      <c r="Q75" s="29"/>
      <c r="R75" s="27"/>
      <c r="S75" s="29">
        <v>-33500</v>
      </c>
    </row>
    <row r="76" spans="1:19" ht="30" customHeight="1" x14ac:dyDescent="0.25">
      <c r="A76" s="23"/>
      <c r="B76" s="23" t="s">
        <v>72</v>
      </c>
      <c r="C76" s="23"/>
      <c r="D76" s="23"/>
      <c r="E76" s="23"/>
      <c r="F76" s="23"/>
      <c r="G76" s="26"/>
      <c r="H76" s="23"/>
      <c r="I76" s="23"/>
      <c r="J76" s="23"/>
      <c r="K76" s="23"/>
      <c r="L76" s="23"/>
      <c r="M76" s="23"/>
      <c r="N76" s="23"/>
      <c r="O76" s="23"/>
      <c r="P76" s="23"/>
      <c r="Q76" s="25"/>
      <c r="R76" s="23"/>
      <c r="S76" s="25">
        <v>-56.25</v>
      </c>
    </row>
    <row r="77" spans="1:19" x14ac:dyDescent="0.25">
      <c r="A77" s="27"/>
      <c r="B77" s="27" t="s">
        <v>73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7"/>
      <c r="O77" s="27"/>
      <c r="P77" s="27"/>
      <c r="Q77" s="29"/>
      <c r="R77" s="27"/>
      <c r="S77" s="29">
        <f>S76</f>
        <v>-56.25</v>
      </c>
    </row>
    <row r="78" spans="1:19" ht="30" customHeight="1" x14ac:dyDescent="0.25">
      <c r="A78" s="23"/>
      <c r="B78" s="23" t="s">
        <v>74</v>
      </c>
      <c r="C78" s="23"/>
      <c r="D78" s="23"/>
      <c r="E78" s="23"/>
      <c r="F78" s="23"/>
      <c r="G78" s="26"/>
      <c r="H78" s="23"/>
      <c r="I78" s="23"/>
      <c r="J78" s="23"/>
      <c r="K78" s="23"/>
      <c r="L78" s="23"/>
      <c r="M78" s="23"/>
      <c r="N78" s="23"/>
      <c r="O78" s="23"/>
      <c r="P78" s="23"/>
      <c r="Q78" s="25"/>
      <c r="R78" s="23"/>
      <c r="S78" s="25">
        <v>-2740.57</v>
      </c>
    </row>
    <row r="79" spans="1:19" ht="15.75" thickBot="1" x14ac:dyDescent="0.3">
      <c r="A79" s="22"/>
      <c r="B79" s="22"/>
      <c r="C79" s="22"/>
      <c r="D79" s="22"/>
      <c r="E79" s="27" t="s">
        <v>111</v>
      </c>
      <c r="F79" s="27"/>
      <c r="G79" s="28">
        <v>41836</v>
      </c>
      <c r="H79" s="27"/>
      <c r="I79" s="27"/>
      <c r="J79" s="27"/>
      <c r="K79" s="27" t="s">
        <v>354</v>
      </c>
      <c r="L79" s="27"/>
      <c r="M79" s="27" t="s">
        <v>365</v>
      </c>
      <c r="N79" s="27"/>
      <c r="O79" s="27" t="s">
        <v>28</v>
      </c>
      <c r="P79" s="27"/>
      <c r="Q79" s="30">
        <v>-34963</v>
      </c>
      <c r="R79" s="27"/>
      <c r="S79" s="30">
        <f>ROUND(S78+Q79,5)</f>
        <v>-37703.57</v>
      </c>
    </row>
    <row r="80" spans="1:19" x14ac:dyDescent="0.25">
      <c r="A80" s="27"/>
      <c r="B80" s="27" t="s">
        <v>75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9">
        <f>ROUND(SUM(Q78:Q79),5)</f>
        <v>-34963</v>
      </c>
      <c r="R80" s="27"/>
      <c r="S80" s="29">
        <f>S79</f>
        <v>-37703.57</v>
      </c>
    </row>
    <row r="81" spans="1:19" ht="30" customHeight="1" x14ac:dyDescent="0.25">
      <c r="A81" s="23"/>
      <c r="B81" s="23" t="s">
        <v>76</v>
      </c>
      <c r="C81" s="23"/>
      <c r="D81" s="23"/>
      <c r="E81" s="23"/>
      <c r="F81" s="23"/>
      <c r="G81" s="26"/>
      <c r="H81" s="23"/>
      <c r="I81" s="23"/>
      <c r="J81" s="23"/>
      <c r="K81" s="23"/>
      <c r="L81" s="23"/>
      <c r="M81" s="23"/>
      <c r="N81" s="23"/>
      <c r="O81" s="23"/>
      <c r="P81" s="23"/>
      <c r="Q81" s="25"/>
      <c r="R81" s="23"/>
      <c r="S81" s="25">
        <v>-117640</v>
      </c>
    </row>
    <row r="82" spans="1:19" x14ac:dyDescent="0.25">
      <c r="A82" s="27"/>
      <c r="B82" s="27" t="s">
        <v>77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7"/>
      <c r="O82" s="27"/>
      <c r="P82" s="27"/>
      <c r="Q82" s="29"/>
      <c r="R82" s="27"/>
      <c r="S82" s="29">
        <f>S81</f>
        <v>-117640</v>
      </c>
    </row>
    <row r="83" spans="1:19" ht="30" customHeight="1" x14ac:dyDescent="0.25">
      <c r="A83" s="23"/>
      <c r="B83" s="23" t="s">
        <v>78</v>
      </c>
      <c r="C83" s="23"/>
      <c r="D83" s="23"/>
      <c r="E83" s="23"/>
      <c r="F83" s="23"/>
      <c r="G83" s="26"/>
      <c r="H83" s="23"/>
      <c r="I83" s="23"/>
      <c r="J83" s="23"/>
      <c r="K83" s="23"/>
      <c r="L83" s="23"/>
      <c r="M83" s="23"/>
      <c r="N83" s="23"/>
      <c r="O83" s="23"/>
      <c r="P83" s="23"/>
      <c r="Q83" s="25"/>
      <c r="R83" s="23"/>
      <c r="S83" s="25">
        <v>11840.96</v>
      </c>
    </row>
    <row r="84" spans="1:19" x14ac:dyDescent="0.25">
      <c r="A84" s="23"/>
      <c r="B84" s="23"/>
      <c r="C84" s="23" t="s">
        <v>79</v>
      </c>
      <c r="D84" s="23"/>
      <c r="E84" s="23"/>
      <c r="F84" s="23"/>
      <c r="G84" s="26"/>
      <c r="H84" s="23"/>
      <c r="I84" s="23"/>
      <c r="J84" s="23"/>
      <c r="K84" s="23"/>
      <c r="L84" s="23"/>
      <c r="M84" s="23"/>
      <c r="N84" s="23"/>
      <c r="O84" s="23"/>
      <c r="P84" s="23"/>
      <c r="Q84" s="25"/>
      <c r="R84" s="23"/>
      <c r="S84" s="25">
        <v>4542.3999999999996</v>
      </c>
    </row>
    <row r="85" spans="1:19" x14ac:dyDescent="0.25">
      <c r="A85" s="27"/>
      <c r="B85" s="27"/>
      <c r="C85" s="27" t="s">
        <v>80</v>
      </c>
      <c r="D85" s="27"/>
      <c r="E85" s="27"/>
      <c r="F85" s="27"/>
      <c r="G85" s="28"/>
      <c r="H85" s="27"/>
      <c r="I85" s="27"/>
      <c r="J85" s="27"/>
      <c r="K85" s="27"/>
      <c r="L85" s="27"/>
      <c r="M85" s="27"/>
      <c r="N85" s="27"/>
      <c r="O85" s="27"/>
      <c r="P85" s="27"/>
      <c r="Q85" s="29"/>
      <c r="R85" s="27"/>
      <c r="S85" s="29">
        <f>S84</f>
        <v>4542.3999999999996</v>
      </c>
    </row>
    <row r="86" spans="1:19" ht="30" customHeight="1" x14ac:dyDescent="0.25">
      <c r="A86" s="23"/>
      <c r="B86" s="23"/>
      <c r="C86" s="23" t="s">
        <v>81</v>
      </c>
      <c r="D86" s="23"/>
      <c r="E86" s="23"/>
      <c r="F86" s="23"/>
      <c r="G86" s="26"/>
      <c r="H86" s="23"/>
      <c r="I86" s="23"/>
      <c r="J86" s="23"/>
      <c r="K86" s="23"/>
      <c r="L86" s="23"/>
      <c r="M86" s="23"/>
      <c r="N86" s="23"/>
      <c r="O86" s="23"/>
      <c r="P86" s="23"/>
      <c r="Q86" s="25"/>
      <c r="R86" s="23"/>
      <c r="S86" s="25">
        <v>1170.52</v>
      </c>
    </row>
    <row r="87" spans="1:19" x14ac:dyDescent="0.25">
      <c r="A87" s="27"/>
      <c r="B87" s="27"/>
      <c r="C87" s="27"/>
      <c r="D87" s="27"/>
      <c r="E87" s="27" t="s">
        <v>109</v>
      </c>
      <c r="F87" s="27"/>
      <c r="G87" s="28">
        <v>41829</v>
      </c>
      <c r="H87" s="27"/>
      <c r="I87" s="27"/>
      <c r="J87" s="27"/>
      <c r="K87" s="27" t="s">
        <v>353</v>
      </c>
      <c r="L87" s="27"/>
      <c r="M87" s="27" t="s">
        <v>215</v>
      </c>
      <c r="N87" s="27"/>
      <c r="O87" s="27" t="s">
        <v>28</v>
      </c>
      <c r="P87" s="27"/>
      <c r="Q87" s="29">
        <v>355</v>
      </c>
      <c r="R87" s="27"/>
      <c r="S87" s="29">
        <f>ROUND(S86+Q87,5)</f>
        <v>1525.52</v>
      </c>
    </row>
    <row r="88" spans="1:19" ht="15.75" thickBot="1" x14ac:dyDescent="0.3">
      <c r="A88" s="27"/>
      <c r="B88" s="27"/>
      <c r="C88" s="27"/>
      <c r="D88" s="27"/>
      <c r="E88" s="27" t="s">
        <v>109</v>
      </c>
      <c r="F88" s="27"/>
      <c r="G88" s="28">
        <v>41834</v>
      </c>
      <c r="H88" s="27"/>
      <c r="I88" s="27"/>
      <c r="J88" s="27"/>
      <c r="K88" s="27" t="s">
        <v>157</v>
      </c>
      <c r="L88" s="27"/>
      <c r="M88" s="27" t="s">
        <v>215</v>
      </c>
      <c r="N88" s="27"/>
      <c r="O88" s="27" t="s">
        <v>28</v>
      </c>
      <c r="P88" s="27"/>
      <c r="Q88" s="30">
        <v>62.57</v>
      </c>
      <c r="R88" s="27"/>
      <c r="S88" s="30">
        <f>ROUND(S87+Q88,5)</f>
        <v>1588.09</v>
      </c>
    </row>
    <row r="89" spans="1:19" x14ac:dyDescent="0.25">
      <c r="A89" s="27"/>
      <c r="B89" s="27"/>
      <c r="C89" s="27" t="s">
        <v>82</v>
      </c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7"/>
      <c r="O89" s="27"/>
      <c r="P89" s="27"/>
      <c r="Q89" s="29">
        <f>ROUND(SUM(Q86:Q88),5)</f>
        <v>417.57</v>
      </c>
      <c r="R89" s="27"/>
      <c r="S89" s="29">
        <f>S88</f>
        <v>1588.09</v>
      </c>
    </row>
    <row r="90" spans="1:19" ht="30" customHeight="1" x14ac:dyDescent="0.25">
      <c r="A90" s="23"/>
      <c r="B90" s="23"/>
      <c r="C90" s="23" t="s">
        <v>83</v>
      </c>
      <c r="D90" s="23"/>
      <c r="E90" s="23"/>
      <c r="F90" s="23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5"/>
      <c r="R90" s="23"/>
      <c r="S90" s="25">
        <v>43.04</v>
      </c>
    </row>
    <row r="91" spans="1:19" ht="15.75" thickBot="1" x14ac:dyDescent="0.3">
      <c r="A91" s="22"/>
      <c r="B91" s="22"/>
      <c r="C91" s="22"/>
      <c r="D91" s="22"/>
      <c r="E91" s="27" t="s">
        <v>109</v>
      </c>
      <c r="F91" s="27"/>
      <c r="G91" s="28">
        <v>41829</v>
      </c>
      <c r="H91" s="27"/>
      <c r="I91" s="27"/>
      <c r="J91" s="27"/>
      <c r="K91" s="27" t="s">
        <v>227</v>
      </c>
      <c r="L91" s="27"/>
      <c r="M91" s="27" t="s">
        <v>237</v>
      </c>
      <c r="N91" s="27"/>
      <c r="O91" s="27" t="s">
        <v>28</v>
      </c>
      <c r="P91" s="27"/>
      <c r="Q91" s="30">
        <v>9</v>
      </c>
      <c r="R91" s="27"/>
      <c r="S91" s="30">
        <f>ROUND(S90+Q91,5)</f>
        <v>52.04</v>
      </c>
    </row>
    <row r="92" spans="1:19" x14ac:dyDescent="0.25">
      <c r="A92" s="27"/>
      <c r="B92" s="27"/>
      <c r="C92" s="27" t="s">
        <v>84</v>
      </c>
      <c r="D92" s="27"/>
      <c r="E92" s="27"/>
      <c r="F92" s="27"/>
      <c r="G92" s="28"/>
      <c r="H92" s="27"/>
      <c r="I92" s="27"/>
      <c r="J92" s="27"/>
      <c r="K92" s="27"/>
      <c r="L92" s="27"/>
      <c r="M92" s="27"/>
      <c r="N92" s="27"/>
      <c r="O92" s="27"/>
      <c r="P92" s="27"/>
      <c r="Q92" s="29">
        <f>ROUND(SUM(Q90:Q91),5)</f>
        <v>9</v>
      </c>
      <c r="R92" s="27"/>
      <c r="S92" s="29">
        <f>S91</f>
        <v>52.04</v>
      </c>
    </row>
    <row r="93" spans="1:19" ht="30" customHeight="1" x14ac:dyDescent="0.25">
      <c r="A93" s="23"/>
      <c r="B93" s="23"/>
      <c r="C93" s="23" t="s">
        <v>85</v>
      </c>
      <c r="D93" s="23"/>
      <c r="E93" s="23"/>
      <c r="F93" s="23"/>
      <c r="G93" s="26"/>
      <c r="H93" s="23"/>
      <c r="I93" s="23"/>
      <c r="J93" s="23"/>
      <c r="K93" s="23"/>
      <c r="L93" s="23"/>
      <c r="M93" s="23"/>
      <c r="N93" s="23"/>
      <c r="O93" s="23"/>
      <c r="P93" s="23"/>
      <c r="Q93" s="25"/>
      <c r="R93" s="23"/>
      <c r="S93" s="25">
        <v>6085</v>
      </c>
    </row>
    <row r="94" spans="1:19" x14ac:dyDescent="0.25">
      <c r="A94" s="23"/>
      <c r="B94" s="23"/>
      <c r="C94" s="23"/>
      <c r="D94" s="23" t="s">
        <v>86</v>
      </c>
      <c r="E94" s="23"/>
      <c r="F94" s="23"/>
      <c r="G94" s="26"/>
      <c r="H94" s="23"/>
      <c r="I94" s="23"/>
      <c r="J94" s="23"/>
      <c r="K94" s="23"/>
      <c r="L94" s="23"/>
      <c r="M94" s="23"/>
      <c r="N94" s="23"/>
      <c r="O94" s="23"/>
      <c r="P94" s="23"/>
      <c r="Q94" s="25"/>
      <c r="R94" s="23"/>
      <c r="S94" s="25">
        <v>6010</v>
      </c>
    </row>
    <row r="95" spans="1:19" x14ac:dyDescent="0.25">
      <c r="A95" s="27"/>
      <c r="B95" s="27"/>
      <c r="C95" s="27"/>
      <c r="D95" s="27"/>
      <c r="E95" s="27" t="s">
        <v>109</v>
      </c>
      <c r="F95" s="27"/>
      <c r="G95" s="28">
        <v>41827</v>
      </c>
      <c r="H95" s="27"/>
      <c r="I95" s="27" t="s">
        <v>340</v>
      </c>
      <c r="J95" s="27"/>
      <c r="K95" s="27" t="s">
        <v>350</v>
      </c>
      <c r="L95" s="27"/>
      <c r="M95" s="27" t="s">
        <v>361</v>
      </c>
      <c r="N95" s="27"/>
      <c r="O95" s="27" t="s">
        <v>28</v>
      </c>
      <c r="P95" s="27"/>
      <c r="Q95" s="29">
        <v>4500</v>
      </c>
      <c r="R95" s="27"/>
      <c r="S95" s="29">
        <f>ROUND(S94+Q95,5)</f>
        <v>10510</v>
      </c>
    </row>
    <row r="96" spans="1:19" x14ac:dyDescent="0.25">
      <c r="A96" s="27"/>
      <c r="B96" s="27"/>
      <c r="C96" s="27"/>
      <c r="D96" s="27"/>
      <c r="E96" s="27" t="s">
        <v>109</v>
      </c>
      <c r="F96" s="27"/>
      <c r="G96" s="28">
        <v>41843</v>
      </c>
      <c r="H96" s="27"/>
      <c r="I96" s="27" t="s">
        <v>344</v>
      </c>
      <c r="J96" s="27"/>
      <c r="K96" s="27" t="s">
        <v>152</v>
      </c>
      <c r="L96" s="27"/>
      <c r="M96" s="27" t="s">
        <v>192</v>
      </c>
      <c r="N96" s="27"/>
      <c r="O96" s="27" t="s">
        <v>28</v>
      </c>
      <c r="P96" s="27"/>
      <c r="Q96" s="29">
        <v>55.95</v>
      </c>
      <c r="R96" s="27"/>
      <c r="S96" s="29">
        <f>ROUND(S95+Q96,5)</f>
        <v>10565.95</v>
      </c>
    </row>
    <row r="97" spans="1:19" ht="15.75" thickBot="1" x14ac:dyDescent="0.3">
      <c r="A97" s="27"/>
      <c r="B97" s="27"/>
      <c r="C97" s="27"/>
      <c r="D97" s="27"/>
      <c r="E97" s="27" t="s">
        <v>109</v>
      </c>
      <c r="F97" s="27"/>
      <c r="G97" s="28">
        <v>41844</v>
      </c>
      <c r="H97" s="27"/>
      <c r="I97" s="27" t="s">
        <v>346</v>
      </c>
      <c r="J97" s="27"/>
      <c r="K97" s="27" t="s">
        <v>298</v>
      </c>
      <c r="L97" s="27"/>
      <c r="M97" s="27" t="s">
        <v>330</v>
      </c>
      <c r="N97" s="27"/>
      <c r="O97" s="27" t="s">
        <v>28</v>
      </c>
      <c r="P97" s="27"/>
      <c r="Q97" s="30">
        <v>1000</v>
      </c>
      <c r="R97" s="27"/>
      <c r="S97" s="30">
        <f>ROUND(S96+Q97,5)</f>
        <v>11565.95</v>
      </c>
    </row>
    <row r="98" spans="1:19" x14ac:dyDescent="0.25">
      <c r="A98" s="27"/>
      <c r="B98" s="27"/>
      <c r="C98" s="27"/>
      <c r="D98" s="27" t="s">
        <v>87</v>
      </c>
      <c r="E98" s="27"/>
      <c r="F98" s="27"/>
      <c r="G98" s="28"/>
      <c r="H98" s="27"/>
      <c r="I98" s="27"/>
      <c r="J98" s="27"/>
      <c r="K98" s="27"/>
      <c r="L98" s="27"/>
      <c r="M98" s="27"/>
      <c r="N98" s="27"/>
      <c r="O98" s="27"/>
      <c r="P98" s="27"/>
      <c r="Q98" s="29">
        <f>ROUND(SUM(Q94:Q97),5)</f>
        <v>5555.95</v>
      </c>
      <c r="R98" s="27"/>
      <c r="S98" s="29">
        <f>S97</f>
        <v>11565.95</v>
      </c>
    </row>
    <row r="99" spans="1:19" ht="30" customHeight="1" x14ac:dyDescent="0.25">
      <c r="A99" s="23"/>
      <c r="B99" s="23"/>
      <c r="C99" s="23"/>
      <c r="D99" s="23" t="s">
        <v>88</v>
      </c>
      <c r="E99" s="23"/>
      <c r="F99" s="23"/>
      <c r="G99" s="26"/>
      <c r="H99" s="23"/>
      <c r="I99" s="23"/>
      <c r="J99" s="23"/>
      <c r="K99" s="23"/>
      <c r="L99" s="23"/>
      <c r="M99" s="23"/>
      <c r="N99" s="23"/>
      <c r="O99" s="23"/>
      <c r="P99" s="23"/>
      <c r="Q99" s="25"/>
      <c r="R99" s="23"/>
      <c r="S99" s="25">
        <v>75</v>
      </c>
    </row>
    <row r="100" spans="1:19" ht="15.75" thickBot="1" x14ac:dyDescent="0.3">
      <c r="A100" s="27"/>
      <c r="B100" s="27"/>
      <c r="C100" s="27"/>
      <c r="D100" s="27" t="s">
        <v>89</v>
      </c>
      <c r="E100" s="27"/>
      <c r="F100" s="27"/>
      <c r="G100" s="28"/>
      <c r="H100" s="27"/>
      <c r="I100" s="27"/>
      <c r="J100" s="27"/>
      <c r="K100" s="27"/>
      <c r="L100" s="27"/>
      <c r="M100" s="27"/>
      <c r="N100" s="27"/>
      <c r="O100" s="27"/>
      <c r="P100" s="27"/>
      <c r="Q100" s="31"/>
      <c r="R100" s="27"/>
      <c r="S100" s="31">
        <f>S99</f>
        <v>75</v>
      </c>
    </row>
    <row r="101" spans="1:19" ht="30" customHeight="1" thickBot="1" x14ac:dyDescent="0.3">
      <c r="A101" s="27"/>
      <c r="B101" s="27"/>
      <c r="C101" s="27" t="s">
        <v>90</v>
      </c>
      <c r="D101" s="27"/>
      <c r="E101" s="27"/>
      <c r="F101" s="27"/>
      <c r="G101" s="28"/>
      <c r="H101" s="27"/>
      <c r="I101" s="27"/>
      <c r="J101" s="27"/>
      <c r="K101" s="27"/>
      <c r="L101" s="27"/>
      <c r="M101" s="27"/>
      <c r="N101" s="27"/>
      <c r="O101" s="27"/>
      <c r="P101" s="27"/>
      <c r="Q101" s="33">
        <f>ROUND(Q98+Q100,5)</f>
        <v>5555.95</v>
      </c>
      <c r="R101" s="27"/>
      <c r="S101" s="33">
        <f>ROUND(S98+S100,5)</f>
        <v>11640.95</v>
      </c>
    </row>
    <row r="102" spans="1:19" ht="30" customHeight="1" x14ac:dyDescent="0.25">
      <c r="A102" s="27"/>
      <c r="B102" s="27" t="s">
        <v>91</v>
      </c>
      <c r="C102" s="27"/>
      <c r="D102" s="27"/>
      <c r="E102" s="27"/>
      <c r="F102" s="27"/>
      <c r="G102" s="28"/>
      <c r="H102" s="27"/>
      <c r="I102" s="27"/>
      <c r="J102" s="27"/>
      <c r="K102" s="27"/>
      <c r="L102" s="27"/>
      <c r="M102" s="27"/>
      <c r="N102" s="27"/>
      <c r="O102" s="27"/>
      <c r="P102" s="27"/>
      <c r="Q102" s="29">
        <f>ROUND(Q85+Q89+Q92+Q101,5)</f>
        <v>5982.52</v>
      </c>
      <c r="R102" s="27"/>
      <c r="S102" s="29">
        <f>ROUND(S85+S89+S92+S101,5)</f>
        <v>17823.48</v>
      </c>
    </row>
    <row r="103" spans="1:19" ht="30" customHeight="1" x14ac:dyDescent="0.25">
      <c r="A103" s="23"/>
      <c r="B103" s="23" t="s">
        <v>92</v>
      </c>
      <c r="C103" s="23"/>
      <c r="D103" s="23"/>
      <c r="E103" s="23"/>
      <c r="F103" s="23"/>
      <c r="G103" s="26"/>
      <c r="H103" s="23"/>
      <c r="I103" s="23"/>
      <c r="J103" s="23"/>
      <c r="K103" s="23"/>
      <c r="L103" s="23"/>
      <c r="M103" s="23"/>
      <c r="N103" s="23"/>
      <c r="O103" s="23"/>
      <c r="P103" s="23"/>
      <c r="Q103" s="25"/>
      <c r="R103" s="23"/>
      <c r="S103" s="25">
        <v>15000</v>
      </c>
    </row>
    <row r="104" spans="1:19" x14ac:dyDescent="0.25">
      <c r="A104" s="27"/>
      <c r="B104" s="27" t="s">
        <v>93</v>
      </c>
      <c r="C104" s="27"/>
      <c r="D104" s="27"/>
      <c r="E104" s="27"/>
      <c r="F104" s="27"/>
      <c r="G104" s="28"/>
      <c r="H104" s="27"/>
      <c r="I104" s="27"/>
      <c r="J104" s="27"/>
      <c r="K104" s="27"/>
      <c r="L104" s="27"/>
      <c r="M104" s="27"/>
      <c r="N104" s="27"/>
      <c r="O104" s="27"/>
      <c r="P104" s="27"/>
      <c r="Q104" s="29"/>
      <c r="R104" s="27"/>
      <c r="S104" s="29">
        <f>S103</f>
        <v>15000</v>
      </c>
    </row>
    <row r="105" spans="1:19" ht="30" customHeight="1" x14ac:dyDescent="0.25">
      <c r="A105" s="23"/>
      <c r="B105" s="23" t="s">
        <v>94</v>
      </c>
      <c r="C105" s="23"/>
      <c r="D105" s="23"/>
      <c r="E105" s="23"/>
      <c r="F105" s="23"/>
      <c r="G105" s="26"/>
      <c r="H105" s="23"/>
      <c r="I105" s="23"/>
      <c r="J105" s="23"/>
      <c r="K105" s="23"/>
      <c r="L105" s="23"/>
      <c r="M105" s="23"/>
      <c r="N105" s="23"/>
      <c r="O105" s="23"/>
      <c r="P105" s="23"/>
      <c r="Q105" s="25"/>
      <c r="R105" s="23"/>
      <c r="S105" s="25">
        <v>3211.95</v>
      </c>
    </row>
    <row r="106" spans="1:19" x14ac:dyDescent="0.25">
      <c r="A106" s="23"/>
      <c r="B106" s="23"/>
      <c r="C106" s="23" t="s">
        <v>217</v>
      </c>
      <c r="D106" s="23"/>
      <c r="E106" s="23"/>
      <c r="F106" s="23"/>
      <c r="G106" s="26"/>
      <c r="H106" s="23"/>
      <c r="I106" s="23"/>
      <c r="J106" s="23"/>
      <c r="K106" s="23"/>
      <c r="L106" s="23"/>
      <c r="M106" s="23"/>
      <c r="N106" s="23"/>
      <c r="O106" s="23"/>
      <c r="P106" s="23"/>
      <c r="Q106" s="25"/>
      <c r="R106" s="23"/>
      <c r="S106" s="25">
        <v>797.49</v>
      </c>
    </row>
    <row r="107" spans="1:19" x14ac:dyDescent="0.25">
      <c r="A107" s="27"/>
      <c r="B107" s="27"/>
      <c r="C107" s="27" t="s">
        <v>218</v>
      </c>
      <c r="D107" s="27"/>
      <c r="E107" s="27"/>
      <c r="F107" s="27"/>
      <c r="G107" s="28"/>
      <c r="H107" s="27"/>
      <c r="I107" s="27"/>
      <c r="J107" s="27"/>
      <c r="K107" s="27"/>
      <c r="L107" s="27"/>
      <c r="M107" s="27"/>
      <c r="N107" s="27"/>
      <c r="O107" s="27"/>
      <c r="P107" s="27"/>
      <c r="Q107" s="29"/>
      <c r="R107" s="27"/>
      <c r="S107" s="29">
        <f>S106</f>
        <v>797.49</v>
      </c>
    </row>
    <row r="108" spans="1:19" ht="30" customHeight="1" x14ac:dyDescent="0.25">
      <c r="A108" s="23"/>
      <c r="B108" s="23"/>
      <c r="C108" s="23" t="s">
        <v>97</v>
      </c>
      <c r="D108" s="23"/>
      <c r="E108" s="23"/>
      <c r="F108" s="23"/>
      <c r="G108" s="26"/>
      <c r="H108" s="23"/>
      <c r="I108" s="23"/>
      <c r="J108" s="23"/>
      <c r="K108" s="23"/>
      <c r="L108" s="23"/>
      <c r="M108" s="23"/>
      <c r="N108" s="23"/>
      <c r="O108" s="23"/>
      <c r="P108" s="23"/>
      <c r="Q108" s="25"/>
      <c r="R108" s="23"/>
      <c r="S108" s="25">
        <v>978.49</v>
      </c>
    </row>
    <row r="109" spans="1:19" ht="15.75" thickBot="1" x14ac:dyDescent="0.3">
      <c r="A109" s="22"/>
      <c r="B109" s="22"/>
      <c r="C109" s="22"/>
      <c r="D109" s="22"/>
      <c r="E109" s="27" t="s">
        <v>109</v>
      </c>
      <c r="F109" s="27"/>
      <c r="G109" s="28">
        <v>41829</v>
      </c>
      <c r="H109" s="27"/>
      <c r="I109" s="27" t="s">
        <v>342</v>
      </c>
      <c r="J109" s="27"/>
      <c r="K109" s="27" t="s">
        <v>352</v>
      </c>
      <c r="L109" s="27"/>
      <c r="M109" s="27" t="s">
        <v>363</v>
      </c>
      <c r="N109" s="27"/>
      <c r="O109" s="27" t="s">
        <v>28</v>
      </c>
      <c r="P109" s="27"/>
      <c r="Q109" s="30">
        <v>500</v>
      </c>
      <c r="R109" s="27"/>
      <c r="S109" s="30">
        <f>ROUND(S108+Q109,5)</f>
        <v>1478.49</v>
      </c>
    </row>
    <row r="110" spans="1:19" x14ac:dyDescent="0.25">
      <c r="A110" s="27"/>
      <c r="B110" s="27"/>
      <c r="C110" s="27" t="s">
        <v>98</v>
      </c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29">
        <f>ROUND(SUM(Q108:Q109),5)</f>
        <v>500</v>
      </c>
      <c r="R110" s="27"/>
      <c r="S110" s="29">
        <f>S109</f>
        <v>1478.49</v>
      </c>
    </row>
    <row r="111" spans="1:19" ht="30" customHeight="1" x14ac:dyDescent="0.25">
      <c r="A111" s="23"/>
      <c r="B111" s="23"/>
      <c r="C111" s="23" t="s">
        <v>257</v>
      </c>
      <c r="D111" s="23"/>
      <c r="E111" s="23"/>
      <c r="F111" s="23"/>
      <c r="G111" s="26"/>
      <c r="H111" s="23"/>
      <c r="I111" s="23"/>
      <c r="J111" s="23"/>
      <c r="K111" s="23"/>
      <c r="L111" s="23"/>
      <c r="M111" s="23"/>
      <c r="N111" s="23"/>
      <c r="O111" s="23"/>
      <c r="P111" s="23"/>
      <c r="Q111" s="25"/>
      <c r="R111" s="23"/>
      <c r="S111" s="25">
        <v>1435.97</v>
      </c>
    </row>
    <row r="112" spans="1:19" x14ac:dyDescent="0.25">
      <c r="A112" s="27"/>
      <c r="B112" s="27"/>
      <c r="C112" s="27" t="s">
        <v>258</v>
      </c>
      <c r="D112" s="27"/>
      <c r="E112" s="27"/>
      <c r="F112" s="27"/>
      <c r="G112" s="28"/>
      <c r="H112" s="27"/>
      <c r="I112" s="27"/>
      <c r="J112" s="27"/>
      <c r="K112" s="27"/>
      <c r="L112" s="27"/>
      <c r="M112" s="27"/>
      <c r="N112" s="27"/>
      <c r="O112" s="27"/>
      <c r="P112" s="27"/>
      <c r="Q112" s="29"/>
      <c r="R112" s="27"/>
      <c r="S112" s="29">
        <f>S111</f>
        <v>1435.97</v>
      </c>
    </row>
    <row r="113" spans="1:19" ht="30" customHeight="1" x14ac:dyDescent="0.25">
      <c r="A113" s="23"/>
      <c r="B113" s="23"/>
      <c r="C113" s="23" t="s">
        <v>337</v>
      </c>
      <c r="D113" s="23"/>
      <c r="E113" s="23"/>
      <c r="F113" s="23"/>
      <c r="G113" s="26"/>
      <c r="H113" s="23"/>
      <c r="I113" s="23"/>
      <c r="J113" s="23"/>
      <c r="K113" s="23"/>
      <c r="L113" s="23"/>
      <c r="M113" s="23"/>
      <c r="N113" s="23"/>
      <c r="O113" s="23"/>
      <c r="P113" s="23"/>
      <c r="Q113" s="25"/>
      <c r="R113" s="23"/>
      <c r="S113" s="25">
        <v>0</v>
      </c>
    </row>
    <row r="114" spans="1:19" ht="15.75" thickBot="1" x14ac:dyDescent="0.3">
      <c r="A114" s="22"/>
      <c r="B114" s="22"/>
      <c r="C114" s="22"/>
      <c r="D114" s="22"/>
      <c r="E114" s="27" t="s">
        <v>109</v>
      </c>
      <c r="F114" s="27"/>
      <c r="G114" s="28">
        <v>41829</v>
      </c>
      <c r="H114" s="27"/>
      <c r="I114" s="27" t="s">
        <v>341</v>
      </c>
      <c r="J114" s="27"/>
      <c r="K114" s="27" t="s">
        <v>351</v>
      </c>
      <c r="L114" s="27"/>
      <c r="M114" s="27" t="s">
        <v>362</v>
      </c>
      <c r="N114" s="27"/>
      <c r="O114" s="27" t="s">
        <v>28</v>
      </c>
      <c r="P114" s="27"/>
      <c r="Q114" s="31">
        <v>1000</v>
      </c>
      <c r="R114" s="27"/>
      <c r="S114" s="31">
        <f>ROUND(S113+Q114,5)</f>
        <v>1000</v>
      </c>
    </row>
    <row r="115" spans="1:19" ht="15.75" thickBot="1" x14ac:dyDescent="0.3">
      <c r="A115" s="27"/>
      <c r="B115" s="27"/>
      <c r="C115" s="27" t="s">
        <v>338</v>
      </c>
      <c r="D115" s="27"/>
      <c r="E115" s="27"/>
      <c r="F115" s="27"/>
      <c r="G115" s="28"/>
      <c r="H115" s="27"/>
      <c r="I115" s="27"/>
      <c r="J115" s="27"/>
      <c r="K115" s="27"/>
      <c r="L115" s="27"/>
      <c r="M115" s="27"/>
      <c r="N115" s="27"/>
      <c r="O115" s="27"/>
      <c r="P115" s="27"/>
      <c r="Q115" s="33">
        <f>ROUND(SUM(Q113:Q114),5)</f>
        <v>1000</v>
      </c>
      <c r="R115" s="27"/>
      <c r="S115" s="33">
        <f>S114</f>
        <v>1000</v>
      </c>
    </row>
    <row r="116" spans="1:19" ht="30" customHeight="1" x14ac:dyDescent="0.25">
      <c r="A116" s="27"/>
      <c r="B116" s="27" t="s">
        <v>99</v>
      </c>
      <c r="C116" s="27"/>
      <c r="D116" s="27"/>
      <c r="E116" s="27"/>
      <c r="F116" s="27"/>
      <c r="G116" s="28"/>
      <c r="H116" s="27"/>
      <c r="I116" s="27"/>
      <c r="J116" s="27"/>
      <c r="K116" s="27"/>
      <c r="L116" s="27"/>
      <c r="M116" s="27"/>
      <c r="N116" s="27"/>
      <c r="O116" s="27"/>
      <c r="P116" s="27"/>
      <c r="Q116" s="29">
        <f>ROUND(Q107+Q110+Q112+Q115,5)</f>
        <v>1500</v>
      </c>
      <c r="R116" s="27"/>
      <c r="S116" s="29">
        <f>ROUND(S107+S110+S112+S115,5)</f>
        <v>4711.95</v>
      </c>
    </row>
    <row r="117" spans="1:19" ht="30" customHeight="1" x14ac:dyDescent="0.25">
      <c r="A117" s="23"/>
      <c r="B117" s="23" t="s">
        <v>100</v>
      </c>
      <c r="C117" s="23"/>
      <c r="D117" s="23"/>
      <c r="E117" s="23"/>
      <c r="F117" s="23"/>
      <c r="G117" s="26"/>
      <c r="H117" s="23"/>
      <c r="I117" s="23"/>
      <c r="J117" s="23"/>
      <c r="K117" s="23"/>
      <c r="L117" s="23"/>
      <c r="M117" s="23"/>
      <c r="N117" s="23"/>
      <c r="O117" s="23"/>
      <c r="P117" s="23"/>
      <c r="Q117" s="25"/>
      <c r="R117" s="23"/>
      <c r="S117" s="25">
        <v>980.5</v>
      </c>
    </row>
    <row r="118" spans="1:19" x14ac:dyDescent="0.25">
      <c r="A118" s="23"/>
      <c r="B118" s="23"/>
      <c r="C118" s="23" t="s">
        <v>259</v>
      </c>
      <c r="D118" s="23"/>
      <c r="E118" s="23"/>
      <c r="F118" s="23"/>
      <c r="G118" s="26"/>
      <c r="H118" s="23"/>
      <c r="I118" s="23"/>
      <c r="J118" s="23"/>
      <c r="K118" s="23"/>
      <c r="L118" s="23"/>
      <c r="M118" s="23"/>
      <c r="N118" s="23"/>
      <c r="O118" s="23"/>
      <c r="P118" s="23"/>
      <c r="Q118" s="25"/>
      <c r="R118" s="23"/>
      <c r="S118" s="25">
        <v>727</v>
      </c>
    </row>
    <row r="119" spans="1:19" ht="15.75" thickBot="1" x14ac:dyDescent="0.3">
      <c r="A119" s="22"/>
      <c r="B119" s="22"/>
      <c r="C119" s="22"/>
      <c r="D119" s="22"/>
      <c r="E119" s="27" t="s">
        <v>109</v>
      </c>
      <c r="F119" s="27"/>
      <c r="G119" s="28">
        <v>41844</v>
      </c>
      <c r="H119" s="27"/>
      <c r="I119" s="27" t="s">
        <v>347</v>
      </c>
      <c r="J119" s="27"/>
      <c r="K119" s="27" t="s">
        <v>357</v>
      </c>
      <c r="L119" s="27"/>
      <c r="M119" s="27" t="s">
        <v>372</v>
      </c>
      <c r="N119" s="27"/>
      <c r="O119" s="27" t="s">
        <v>28</v>
      </c>
      <c r="P119" s="27"/>
      <c r="Q119" s="30">
        <v>433.75</v>
      </c>
      <c r="R119" s="27"/>
      <c r="S119" s="30">
        <f>ROUND(S118+Q119,5)</f>
        <v>1160.75</v>
      </c>
    </row>
    <row r="120" spans="1:19" x14ac:dyDescent="0.25">
      <c r="A120" s="27"/>
      <c r="B120" s="27"/>
      <c r="C120" s="27" t="s">
        <v>260</v>
      </c>
      <c r="D120" s="27"/>
      <c r="E120" s="27"/>
      <c r="F120" s="27"/>
      <c r="G120" s="28"/>
      <c r="H120" s="27"/>
      <c r="I120" s="27"/>
      <c r="J120" s="27"/>
      <c r="K120" s="27"/>
      <c r="L120" s="27"/>
      <c r="M120" s="27"/>
      <c r="N120" s="27"/>
      <c r="O120" s="27"/>
      <c r="P120" s="27"/>
      <c r="Q120" s="29">
        <f>ROUND(SUM(Q118:Q119),5)</f>
        <v>433.75</v>
      </c>
      <c r="R120" s="27"/>
      <c r="S120" s="29">
        <f>S119</f>
        <v>1160.75</v>
      </c>
    </row>
    <row r="121" spans="1:19" ht="30" customHeight="1" x14ac:dyDescent="0.25">
      <c r="A121" s="23"/>
      <c r="B121" s="23"/>
      <c r="C121" s="23" t="s">
        <v>261</v>
      </c>
      <c r="D121" s="23"/>
      <c r="E121" s="23"/>
      <c r="F121" s="23"/>
      <c r="G121" s="26"/>
      <c r="H121" s="23"/>
      <c r="I121" s="23"/>
      <c r="J121" s="23"/>
      <c r="K121" s="23"/>
      <c r="L121" s="23"/>
      <c r="M121" s="23"/>
      <c r="N121" s="23"/>
      <c r="O121" s="23"/>
      <c r="P121" s="23"/>
      <c r="Q121" s="25"/>
      <c r="R121" s="23"/>
      <c r="S121" s="25">
        <v>253.5</v>
      </c>
    </row>
    <row r="122" spans="1:19" ht="15.75" thickBot="1" x14ac:dyDescent="0.3">
      <c r="A122" s="22"/>
      <c r="B122" s="22"/>
      <c r="C122" s="22"/>
      <c r="D122" s="22"/>
      <c r="E122" s="27" t="s">
        <v>109</v>
      </c>
      <c r="F122" s="27"/>
      <c r="G122" s="28">
        <v>41843</v>
      </c>
      <c r="H122" s="27"/>
      <c r="I122" s="27"/>
      <c r="J122" s="27"/>
      <c r="K122" s="27" t="s">
        <v>355</v>
      </c>
      <c r="L122" s="27"/>
      <c r="M122" s="27" t="s">
        <v>370</v>
      </c>
      <c r="N122" s="27"/>
      <c r="O122" s="27" t="s">
        <v>28</v>
      </c>
      <c r="P122" s="27"/>
      <c r="Q122" s="31">
        <v>50</v>
      </c>
      <c r="R122" s="27"/>
      <c r="S122" s="31">
        <f>ROUND(S121+Q122,5)</f>
        <v>303.5</v>
      </c>
    </row>
    <row r="123" spans="1:19" ht="15.75" thickBot="1" x14ac:dyDescent="0.3">
      <c r="A123" s="27"/>
      <c r="B123" s="27"/>
      <c r="C123" s="27" t="s">
        <v>262</v>
      </c>
      <c r="D123" s="27"/>
      <c r="E123" s="27"/>
      <c r="F123" s="27"/>
      <c r="G123" s="28"/>
      <c r="H123" s="27"/>
      <c r="I123" s="27"/>
      <c r="J123" s="27"/>
      <c r="K123" s="27"/>
      <c r="L123" s="27"/>
      <c r="M123" s="27"/>
      <c r="N123" s="27"/>
      <c r="O123" s="27"/>
      <c r="P123" s="27"/>
      <c r="Q123" s="33">
        <f>ROUND(SUM(Q121:Q122),5)</f>
        <v>50</v>
      </c>
      <c r="R123" s="27"/>
      <c r="S123" s="33">
        <f>S122</f>
        <v>303.5</v>
      </c>
    </row>
    <row r="124" spans="1:19" ht="30" customHeight="1" x14ac:dyDescent="0.25">
      <c r="A124" s="27"/>
      <c r="B124" s="27" t="s">
        <v>101</v>
      </c>
      <c r="C124" s="27"/>
      <c r="D124" s="27"/>
      <c r="E124" s="27"/>
      <c r="F124" s="27"/>
      <c r="G124" s="28"/>
      <c r="H124" s="27"/>
      <c r="I124" s="27"/>
      <c r="J124" s="27"/>
      <c r="K124" s="27"/>
      <c r="L124" s="27"/>
      <c r="M124" s="27"/>
      <c r="N124" s="27"/>
      <c r="O124" s="27"/>
      <c r="P124" s="27"/>
      <c r="Q124" s="29">
        <f>ROUND(Q120+Q123,5)</f>
        <v>483.75</v>
      </c>
      <c r="R124" s="27"/>
      <c r="S124" s="29">
        <f>ROUND(S120+S123,5)</f>
        <v>1464.25</v>
      </c>
    </row>
    <row r="125" spans="1:19" ht="30" customHeight="1" x14ac:dyDescent="0.25">
      <c r="A125" s="23"/>
      <c r="B125" s="23" t="s">
        <v>102</v>
      </c>
      <c r="C125" s="23"/>
      <c r="D125" s="23"/>
      <c r="E125" s="23"/>
      <c r="F125" s="23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5"/>
      <c r="R125" s="23"/>
      <c r="S125" s="25">
        <v>7790.3</v>
      </c>
    </row>
    <row r="126" spans="1:19" ht="15.75" thickBot="1" x14ac:dyDescent="0.3">
      <c r="A126" s="22"/>
      <c r="B126" s="22"/>
      <c r="C126" s="22"/>
      <c r="D126" s="22"/>
      <c r="E126" s="27" t="s">
        <v>109</v>
      </c>
      <c r="F126" s="27"/>
      <c r="G126" s="28">
        <v>41851</v>
      </c>
      <c r="H126" s="27"/>
      <c r="I126" s="27"/>
      <c r="J126" s="27"/>
      <c r="K126" s="27" t="s">
        <v>155</v>
      </c>
      <c r="L126" s="27"/>
      <c r="M126" s="27" t="s">
        <v>374</v>
      </c>
      <c r="N126" s="27"/>
      <c r="O126" s="27" t="s">
        <v>28</v>
      </c>
      <c r="P126" s="27"/>
      <c r="Q126" s="30">
        <v>134</v>
      </c>
      <c r="R126" s="27"/>
      <c r="S126" s="30">
        <f>ROUND(S125+Q126,5)</f>
        <v>7924.3</v>
      </c>
    </row>
    <row r="127" spans="1:19" x14ac:dyDescent="0.25">
      <c r="A127" s="27"/>
      <c r="B127" s="27" t="s">
        <v>103</v>
      </c>
      <c r="C127" s="27"/>
      <c r="D127" s="27"/>
      <c r="E127" s="27"/>
      <c r="F127" s="27"/>
      <c r="G127" s="28"/>
      <c r="H127" s="27"/>
      <c r="I127" s="27"/>
      <c r="J127" s="27"/>
      <c r="K127" s="27"/>
      <c r="L127" s="27"/>
      <c r="M127" s="27"/>
      <c r="N127" s="27"/>
      <c r="O127" s="27"/>
      <c r="P127" s="27"/>
      <c r="Q127" s="29">
        <f>ROUND(SUM(Q125:Q126),5)</f>
        <v>134</v>
      </c>
      <c r="R127" s="27"/>
      <c r="S127" s="29">
        <f>S126</f>
        <v>7924.3</v>
      </c>
    </row>
    <row r="128" spans="1:19" ht="30" customHeight="1" x14ac:dyDescent="0.25">
      <c r="A128" s="23"/>
      <c r="B128" s="23" t="s">
        <v>104</v>
      </c>
      <c r="C128" s="23"/>
      <c r="D128" s="23"/>
      <c r="E128" s="23"/>
      <c r="F128" s="23"/>
      <c r="G128" s="26"/>
      <c r="H128" s="23"/>
      <c r="I128" s="23"/>
      <c r="J128" s="23"/>
      <c r="K128" s="23"/>
      <c r="L128" s="23"/>
      <c r="M128" s="23"/>
      <c r="N128" s="23"/>
      <c r="O128" s="23"/>
      <c r="P128" s="23"/>
      <c r="Q128" s="25"/>
      <c r="R128" s="23"/>
      <c r="S128" s="25">
        <v>1521.43</v>
      </c>
    </row>
    <row r="129" spans="1:19" x14ac:dyDescent="0.25">
      <c r="A129" s="27"/>
      <c r="B129" s="27"/>
      <c r="C129" s="27"/>
      <c r="D129" s="27"/>
      <c r="E129" s="27" t="s">
        <v>109</v>
      </c>
      <c r="F129" s="27"/>
      <c r="G129" s="28">
        <v>41823</v>
      </c>
      <c r="H129" s="27"/>
      <c r="I129" s="27" t="s">
        <v>339</v>
      </c>
      <c r="J129" s="27"/>
      <c r="K129" s="27" t="s">
        <v>349</v>
      </c>
      <c r="L129" s="27"/>
      <c r="M129" s="27" t="s">
        <v>360</v>
      </c>
      <c r="N129" s="27"/>
      <c r="O129" s="27" t="s">
        <v>28</v>
      </c>
      <c r="P129" s="27"/>
      <c r="Q129" s="29">
        <v>5293.88</v>
      </c>
      <c r="R129" s="27"/>
      <c r="S129" s="29">
        <f t="shared" ref="S129:S135" si="1">ROUND(S128+Q129,5)</f>
        <v>6815.31</v>
      </c>
    </row>
    <row r="130" spans="1:19" x14ac:dyDescent="0.25">
      <c r="A130" s="27"/>
      <c r="B130" s="27"/>
      <c r="C130" s="27"/>
      <c r="D130" s="27"/>
      <c r="E130" s="27" t="s">
        <v>109</v>
      </c>
      <c r="F130" s="27"/>
      <c r="G130" s="28">
        <v>41834</v>
      </c>
      <c r="H130" s="27"/>
      <c r="I130" s="27"/>
      <c r="J130" s="27"/>
      <c r="K130" s="27" t="s">
        <v>147</v>
      </c>
      <c r="L130" s="27"/>
      <c r="M130" s="27" t="s">
        <v>185</v>
      </c>
      <c r="N130" s="27"/>
      <c r="O130" s="27" t="s">
        <v>28</v>
      </c>
      <c r="P130" s="27"/>
      <c r="Q130" s="29">
        <v>97.76</v>
      </c>
      <c r="R130" s="27"/>
      <c r="S130" s="29">
        <f t="shared" si="1"/>
        <v>6913.07</v>
      </c>
    </row>
    <row r="131" spans="1:19" x14ac:dyDescent="0.25">
      <c r="A131" s="27"/>
      <c r="B131" s="27"/>
      <c r="C131" s="27"/>
      <c r="D131" s="27"/>
      <c r="E131" s="27" t="s">
        <v>109</v>
      </c>
      <c r="F131" s="27"/>
      <c r="G131" s="28">
        <v>41843</v>
      </c>
      <c r="H131" s="27"/>
      <c r="I131" s="27"/>
      <c r="J131" s="27"/>
      <c r="K131" s="27" t="s">
        <v>143</v>
      </c>
      <c r="L131" s="27"/>
      <c r="M131" s="27" t="s">
        <v>176</v>
      </c>
      <c r="N131" s="27"/>
      <c r="O131" s="27" t="s">
        <v>28</v>
      </c>
      <c r="P131" s="27"/>
      <c r="Q131" s="29">
        <v>54.9</v>
      </c>
      <c r="R131" s="27"/>
      <c r="S131" s="29">
        <f t="shared" si="1"/>
        <v>6967.97</v>
      </c>
    </row>
    <row r="132" spans="1:19" x14ac:dyDescent="0.25">
      <c r="A132" s="27"/>
      <c r="B132" s="27"/>
      <c r="C132" s="27"/>
      <c r="D132" s="27"/>
      <c r="E132" s="27" t="s">
        <v>109</v>
      </c>
      <c r="F132" s="27"/>
      <c r="G132" s="28">
        <v>41843</v>
      </c>
      <c r="H132" s="27"/>
      <c r="I132" s="27"/>
      <c r="J132" s="27"/>
      <c r="K132" s="27" t="s">
        <v>147</v>
      </c>
      <c r="L132" s="27"/>
      <c r="M132" s="27" t="s">
        <v>185</v>
      </c>
      <c r="N132" s="27"/>
      <c r="O132" s="27" t="s">
        <v>28</v>
      </c>
      <c r="P132" s="27"/>
      <c r="Q132" s="29">
        <v>0.99</v>
      </c>
      <c r="R132" s="27"/>
      <c r="S132" s="29">
        <f t="shared" si="1"/>
        <v>6968.96</v>
      </c>
    </row>
    <row r="133" spans="1:19" x14ac:dyDescent="0.25">
      <c r="A133" s="27"/>
      <c r="B133" s="27"/>
      <c r="C133" s="27"/>
      <c r="D133" s="27"/>
      <c r="E133" s="27" t="s">
        <v>109</v>
      </c>
      <c r="F133" s="27"/>
      <c r="G133" s="28">
        <v>41844</v>
      </c>
      <c r="H133" s="27"/>
      <c r="I133" s="27" t="s">
        <v>345</v>
      </c>
      <c r="J133" s="27"/>
      <c r="K133" s="27" t="s">
        <v>356</v>
      </c>
      <c r="L133" s="27"/>
      <c r="M133" s="27" t="s">
        <v>371</v>
      </c>
      <c r="N133" s="27"/>
      <c r="O133" s="27" t="s">
        <v>28</v>
      </c>
      <c r="P133" s="27"/>
      <c r="Q133" s="29">
        <v>4050</v>
      </c>
      <c r="R133" s="27"/>
      <c r="S133" s="29">
        <f t="shared" si="1"/>
        <v>11018.96</v>
      </c>
    </row>
    <row r="134" spans="1:19" x14ac:dyDescent="0.25">
      <c r="A134" s="27"/>
      <c r="B134" s="27"/>
      <c r="C134" s="27"/>
      <c r="D134" s="27"/>
      <c r="E134" s="27" t="s">
        <v>109</v>
      </c>
      <c r="F134" s="27"/>
      <c r="G134" s="28">
        <v>41844</v>
      </c>
      <c r="H134" s="27"/>
      <c r="I134" s="27"/>
      <c r="J134" s="27"/>
      <c r="K134" s="27" t="s">
        <v>147</v>
      </c>
      <c r="L134" s="27"/>
      <c r="M134" s="27" t="s">
        <v>185</v>
      </c>
      <c r="N134" s="27"/>
      <c r="O134" s="27" t="s">
        <v>28</v>
      </c>
      <c r="P134" s="27"/>
      <c r="Q134" s="29">
        <v>29.97</v>
      </c>
      <c r="R134" s="27"/>
      <c r="S134" s="29">
        <f t="shared" si="1"/>
        <v>11048.93</v>
      </c>
    </row>
    <row r="135" spans="1:19" ht="15.75" thickBot="1" x14ac:dyDescent="0.3">
      <c r="A135" s="27"/>
      <c r="B135" s="27"/>
      <c r="C135" s="27"/>
      <c r="D135" s="27"/>
      <c r="E135" s="27" t="s">
        <v>109</v>
      </c>
      <c r="F135" s="27"/>
      <c r="G135" s="28">
        <v>41850</v>
      </c>
      <c r="H135" s="27"/>
      <c r="I135" s="27"/>
      <c r="J135" s="27"/>
      <c r="K135" s="27" t="s">
        <v>147</v>
      </c>
      <c r="L135" s="27"/>
      <c r="M135" s="27" t="s">
        <v>185</v>
      </c>
      <c r="N135" s="27"/>
      <c r="O135" s="27" t="s">
        <v>28</v>
      </c>
      <c r="P135" s="27"/>
      <c r="Q135" s="30">
        <v>29.97</v>
      </c>
      <c r="R135" s="27"/>
      <c r="S135" s="30">
        <f t="shared" si="1"/>
        <v>11078.9</v>
      </c>
    </row>
    <row r="136" spans="1:19" x14ac:dyDescent="0.25">
      <c r="A136" s="27"/>
      <c r="B136" s="27" t="s">
        <v>105</v>
      </c>
      <c r="C136" s="27"/>
      <c r="D136" s="27"/>
      <c r="E136" s="27"/>
      <c r="F136" s="27"/>
      <c r="G136" s="28"/>
      <c r="H136" s="27"/>
      <c r="I136" s="27"/>
      <c r="J136" s="27"/>
      <c r="K136" s="27"/>
      <c r="L136" s="27"/>
      <c r="M136" s="27"/>
      <c r="N136" s="27"/>
      <c r="O136" s="27"/>
      <c r="P136" s="27"/>
      <c r="Q136" s="29">
        <f>ROUND(SUM(Q128:Q135),5)</f>
        <v>9557.4699999999993</v>
      </c>
      <c r="R136" s="27"/>
      <c r="S136" s="29">
        <f>S135</f>
        <v>11078.9</v>
      </c>
    </row>
    <row r="137" spans="1:19" ht="30" customHeight="1" x14ac:dyDescent="0.25">
      <c r="A137" s="23"/>
      <c r="B137" s="23" t="s">
        <v>106</v>
      </c>
      <c r="C137" s="23"/>
      <c r="D137" s="23"/>
      <c r="E137" s="23"/>
      <c r="F137" s="23"/>
      <c r="G137" s="26"/>
      <c r="H137" s="23"/>
      <c r="I137" s="23"/>
      <c r="J137" s="23"/>
      <c r="K137" s="23"/>
      <c r="L137" s="23"/>
      <c r="M137" s="23"/>
      <c r="N137" s="23"/>
      <c r="O137" s="23"/>
      <c r="P137" s="23"/>
      <c r="Q137" s="25"/>
      <c r="R137" s="23"/>
      <c r="S137" s="25">
        <v>1024.8399999999999</v>
      </c>
    </row>
    <row r="138" spans="1:19" x14ac:dyDescent="0.25">
      <c r="A138" s="27"/>
      <c r="B138" s="27"/>
      <c r="C138" s="27"/>
      <c r="D138" s="27"/>
      <c r="E138" s="27" t="s">
        <v>109</v>
      </c>
      <c r="F138" s="27"/>
      <c r="G138" s="28">
        <v>41831</v>
      </c>
      <c r="H138" s="27"/>
      <c r="I138" s="27"/>
      <c r="J138" s="27"/>
      <c r="K138" s="27" t="s">
        <v>139</v>
      </c>
      <c r="L138" s="27"/>
      <c r="M138" s="27" t="s">
        <v>181</v>
      </c>
      <c r="N138" s="27"/>
      <c r="O138" s="27" t="s">
        <v>28</v>
      </c>
      <c r="P138" s="27"/>
      <c r="Q138" s="29">
        <v>1912.5</v>
      </c>
      <c r="R138" s="27"/>
      <c r="S138" s="29">
        <f>ROUND(S137+Q138,5)</f>
        <v>2937.34</v>
      </c>
    </row>
    <row r="139" spans="1:19" x14ac:dyDescent="0.25">
      <c r="A139" s="27"/>
      <c r="B139" s="27"/>
      <c r="C139" s="27"/>
      <c r="D139" s="27"/>
      <c r="E139" s="27" t="s">
        <v>109</v>
      </c>
      <c r="F139" s="27"/>
      <c r="G139" s="28">
        <v>41831</v>
      </c>
      <c r="H139" s="27"/>
      <c r="I139" s="27"/>
      <c r="J139" s="27"/>
      <c r="K139" s="27" t="s">
        <v>139</v>
      </c>
      <c r="L139" s="27"/>
      <c r="M139" s="27" t="s">
        <v>238</v>
      </c>
      <c r="N139" s="27"/>
      <c r="O139" s="27" t="s">
        <v>28</v>
      </c>
      <c r="P139" s="27"/>
      <c r="Q139" s="29">
        <v>171.16</v>
      </c>
      <c r="R139" s="27"/>
      <c r="S139" s="29">
        <f>ROUND(S138+Q139,5)</f>
        <v>3108.5</v>
      </c>
    </row>
    <row r="140" spans="1:19" x14ac:dyDescent="0.25">
      <c r="A140" s="27"/>
      <c r="B140" s="27"/>
      <c r="C140" s="27"/>
      <c r="D140" s="27"/>
      <c r="E140" s="27" t="s">
        <v>109</v>
      </c>
      <c r="F140" s="27"/>
      <c r="G140" s="28">
        <v>41831</v>
      </c>
      <c r="H140" s="27"/>
      <c r="I140" s="27"/>
      <c r="J140" s="27"/>
      <c r="K140" s="27" t="s">
        <v>139</v>
      </c>
      <c r="L140" s="27"/>
      <c r="M140" s="27" t="s">
        <v>181</v>
      </c>
      <c r="N140" s="27"/>
      <c r="O140" s="27" t="s">
        <v>28</v>
      </c>
      <c r="P140" s="27"/>
      <c r="Q140" s="29">
        <v>82.5</v>
      </c>
      <c r="R140" s="27"/>
      <c r="S140" s="29">
        <f>ROUND(S139+Q140,5)</f>
        <v>3191</v>
      </c>
    </row>
    <row r="141" spans="1:19" x14ac:dyDescent="0.25">
      <c r="A141" s="27"/>
      <c r="B141" s="27"/>
      <c r="C141" s="27"/>
      <c r="D141" s="27"/>
      <c r="E141" s="27" t="s">
        <v>109</v>
      </c>
      <c r="F141" s="27"/>
      <c r="G141" s="28">
        <v>41831</v>
      </c>
      <c r="H141" s="27"/>
      <c r="I141" s="27"/>
      <c r="J141" s="27"/>
      <c r="K141" s="27" t="s">
        <v>139</v>
      </c>
      <c r="L141" s="27"/>
      <c r="M141" s="27" t="s">
        <v>179</v>
      </c>
      <c r="N141" s="27"/>
      <c r="O141" s="27" t="s">
        <v>28</v>
      </c>
      <c r="P141" s="27"/>
      <c r="Q141" s="29">
        <v>35.270000000000003</v>
      </c>
      <c r="R141" s="27"/>
      <c r="S141" s="29">
        <f>ROUND(S140+Q141,5)</f>
        <v>3226.27</v>
      </c>
    </row>
    <row r="142" spans="1:19" ht="15.75" thickBot="1" x14ac:dyDescent="0.3">
      <c r="A142" s="27"/>
      <c r="B142" s="27"/>
      <c r="C142" s="27"/>
      <c r="D142" s="27"/>
      <c r="E142" s="27" t="s">
        <v>109</v>
      </c>
      <c r="F142" s="27"/>
      <c r="G142" s="28">
        <v>41838</v>
      </c>
      <c r="H142" s="27"/>
      <c r="I142" s="27"/>
      <c r="J142" s="27"/>
      <c r="K142" s="27" t="s">
        <v>139</v>
      </c>
      <c r="L142" s="27"/>
      <c r="M142" s="27" t="s">
        <v>368</v>
      </c>
      <c r="N142" s="27"/>
      <c r="O142" s="27" t="s">
        <v>28</v>
      </c>
      <c r="P142" s="27"/>
      <c r="Q142" s="30">
        <v>97.71</v>
      </c>
      <c r="R142" s="27"/>
      <c r="S142" s="30">
        <f>ROUND(S141+Q142,5)</f>
        <v>3323.98</v>
      </c>
    </row>
    <row r="143" spans="1:19" x14ac:dyDescent="0.25">
      <c r="A143" s="27"/>
      <c r="B143" s="27" t="s">
        <v>107</v>
      </c>
      <c r="C143" s="27"/>
      <c r="D143" s="27"/>
      <c r="E143" s="27"/>
      <c r="F143" s="27"/>
      <c r="G143" s="28"/>
      <c r="H143" s="27"/>
      <c r="I143" s="27"/>
      <c r="J143" s="27"/>
      <c r="K143" s="27"/>
      <c r="L143" s="27"/>
      <c r="M143" s="27"/>
      <c r="N143" s="27"/>
      <c r="O143" s="27"/>
      <c r="P143" s="27"/>
      <c r="Q143" s="29">
        <f>ROUND(SUM(Q137:Q142),5)</f>
        <v>2299.14</v>
      </c>
      <c r="R143" s="27"/>
      <c r="S143" s="29">
        <f>S142</f>
        <v>3323.98</v>
      </c>
    </row>
    <row r="144" spans="1:19" ht="30" customHeight="1" x14ac:dyDescent="0.25">
      <c r="A144" s="23"/>
      <c r="B144" s="23" t="s">
        <v>263</v>
      </c>
      <c r="C144" s="23"/>
      <c r="D144" s="23"/>
      <c r="E144" s="23"/>
      <c r="F144" s="23"/>
      <c r="G144" s="26"/>
      <c r="H144" s="23"/>
      <c r="I144" s="23"/>
      <c r="J144" s="23"/>
      <c r="K144" s="23"/>
      <c r="L144" s="23"/>
      <c r="M144" s="23"/>
      <c r="N144" s="23"/>
      <c r="O144" s="23"/>
      <c r="P144" s="23"/>
      <c r="Q144" s="25"/>
      <c r="R144" s="23"/>
      <c r="S144" s="25">
        <v>1000</v>
      </c>
    </row>
    <row r="145" spans="1:19" ht="15.75" thickBot="1" x14ac:dyDescent="0.3">
      <c r="A145" s="22"/>
      <c r="B145" s="22"/>
      <c r="C145" s="22"/>
      <c r="D145" s="22"/>
      <c r="E145" s="27" t="s">
        <v>109</v>
      </c>
      <c r="F145" s="27"/>
      <c r="G145" s="28">
        <v>41851</v>
      </c>
      <c r="H145" s="27"/>
      <c r="I145" s="27"/>
      <c r="J145" s="27"/>
      <c r="K145" s="27" t="s">
        <v>358</v>
      </c>
      <c r="L145" s="27"/>
      <c r="M145" s="27" t="s">
        <v>373</v>
      </c>
      <c r="N145" s="27"/>
      <c r="O145" s="27" t="s">
        <v>28</v>
      </c>
      <c r="P145" s="27"/>
      <c r="Q145" s="30">
        <v>500</v>
      </c>
      <c r="R145" s="27"/>
      <c r="S145" s="30">
        <f>ROUND(S144+Q145,5)</f>
        <v>1500</v>
      </c>
    </row>
    <row r="146" spans="1:19" x14ac:dyDescent="0.25">
      <c r="A146" s="27"/>
      <c r="B146" s="27" t="s">
        <v>264</v>
      </c>
      <c r="C146" s="27"/>
      <c r="D146" s="27"/>
      <c r="E146" s="27"/>
      <c r="F146" s="27"/>
      <c r="G146" s="28"/>
      <c r="H146" s="27"/>
      <c r="I146" s="27"/>
      <c r="J146" s="27"/>
      <c r="K146" s="27"/>
      <c r="L146" s="27"/>
      <c r="M146" s="27"/>
      <c r="N146" s="27"/>
      <c r="O146" s="27"/>
      <c r="P146" s="27"/>
      <c r="Q146" s="29">
        <f>ROUND(SUM(Q144:Q145),5)</f>
        <v>500</v>
      </c>
      <c r="R146" s="27"/>
      <c r="S146" s="29">
        <f>S145</f>
        <v>1500</v>
      </c>
    </row>
    <row r="147" spans="1:19" ht="30" customHeight="1" x14ac:dyDescent="0.25">
      <c r="A147" s="23"/>
      <c r="B147" s="23" t="s">
        <v>219</v>
      </c>
      <c r="C147" s="23"/>
      <c r="D147" s="23"/>
      <c r="E147" s="23"/>
      <c r="F147" s="23"/>
      <c r="G147" s="26"/>
      <c r="H147" s="23"/>
      <c r="I147" s="23"/>
      <c r="J147" s="23"/>
      <c r="K147" s="23"/>
      <c r="L147" s="23"/>
      <c r="M147" s="23"/>
      <c r="N147" s="23"/>
      <c r="O147" s="23"/>
      <c r="P147" s="23"/>
      <c r="Q147" s="25"/>
      <c r="R147" s="23"/>
      <c r="S147" s="25">
        <v>5406.14</v>
      </c>
    </row>
    <row r="148" spans="1:19" x14ac:dyDescent="0.25">
      <c r="A148" s="27"/>
      <c r="B148" s="27"/>
      <c r="C148" s="27"/>
      <c r="D148" s="27"/>
      <c r="E148" s="27" t="s">
        <v>109</v>
      </c>
      <c r="F148" s="27"/>
      <c r="G148" s="28">
        <v>41836</v>
      </c>
      <c r="H148" s="27"/>
      <c r="I148" s="27" t="s">
        <v>343</v>
      </c>
      <c r="J148" s="27"/>
      <c r="K148" s="27" t="s">
        <v>299</v>
      </c>
      <c r="L148" s="27"/>
      <c r="M148" s="27" t="s">
        <v>367</v>
      </c>
      <c r="N148" s="27"/>
      <c r="O148" s="27" t="s">
        <v>28</v>
      </c>
      <c r="P148" s="27"/>
      <c r="Q148" s="29">
        <v>380</v>
      </c>
      <c r="R148" s="27"/>
      <c r="S148" s="29">
        <f>ROUND(S147+Q148,5)</f>
        <v>5786.14</v>
      </c>
    </row>
    <row r="149" spans="1:19" ht="15.75" thickBot="1" x14ac:dyDescent="0.3">
      <c r="A149" s="27"/>
      <c r="B149" s="27"/>
      <c r="C149" s="27"/>
      <c r="D149" s="27"/>
      <c r="E149" s="27" t="s">
        <v>109</v>
      </c>
      <c r="F149" s="27"/>
      <c r="G149" s="28">
        <v>41842</v>
      </c>
      <c r="H149" s="27"/>
      <c r="I149" s="27"/>
      <c r="J149" s="27"/>
      <c r="K149" s="27" t="s">
        <v>138</v>
      </c>
      <c r="L149" s="27"/>
      <c r="M149" s="27" t="s">
        <v>369</v>
      </c>
      <c r="N149" s="27"/>
      <c r="O149" s="27" t="s">
        <v>28</v>
      </c>
      <c r="P149" s="27"/>
      <c r="Q149" s="31">
        <v>3011.95</v>
      </c>
      <c r="R149" s="27"/>
      <c r="S149" s="31">
        <f>ROUND(S148+Q149,5)</f>
        <v>8798.09</v>
      </c>
    </row>
    <row r="150" spans="1:19" ht="15.75" thickBot="1" x14ac:dyDescent="0.3">
      <c r="A150" s="27"/>
      <c r="B150" s="27" t="s">
        <v>220</v>
      </c>
      <c r="C150" s="27"/>
      <c r="D150" s="27"/>
      <c r="E150" s="27"/>
      <c r="F150" s="27"/>
      <c r="G150" s="28"/>
      <c r="H150" s="27"/>
      <c r="I150" s="27"/>
      <c r="J150" s="27"/>
      <c r="K150" s="27"/>
      <c r="L150" s="27"/>
      <c r="M150" s="27"/>
      <c r="N150" s="27"/>
      <c r="O150" s="27"/>
      <c r="P150" s="27"/>
      <c r="Q150" s="32">
        <v>3391.95</v>
      </c>
      <c r="R150" s="27"/>
      <c r="S150" s="32">
        <v>8798.09</v>
      </c>
    </row>
    <row r="151" spans="1:19" s="35" customFormat="1" ht="30" customHeight="1" thickBot="1" x14ac:dyDescent="0.25">
      <c r="A151" s="23" t="s">
        <v>108</v>
      </c>
      <c r="B151" s="23"/>
      <c r="C151" s="23"/>
      <c r="D151" s="23"/>
      <c r="E151" s="23"/>
      <c r="F151" s="23"/>
      <c r="G151" s="26"/>
      <c r="H151" s="23"/>
      <c r="I151" s="23"/>
      <c r="J151" s="23"/>
      <c r="K151" s="23"/>
      <c r="L151" s="23"/>
      <c r="M151" s="23"/>
      <c r="N151" s="23"/>
      <c r="O151" s="23"/>
      <c r="P151" s="23"/>
      <c r="Q151" s="34">
        <f>ROUND(Q31+Q33+Q35+Q37+Q41+Q43+Q45+Q47+Q49+Q51+Q57+Q59+Q61+Q63+Q65+Q67+Q69+Q71+SUM(Q74:Q75)+Q77+Q80+Q82+Q102+Q104+Q116+Q124+Q127+Q136+Q143+Q146+Q150,5)</f>
        <v>0</v>
      </c>
      <c r="R151" s="23"/>
      <c r="S151" s="34">
        <f>ROUND(S31+S33+S35+S37+S41+S43+S45+S47+S49+S51+S57+S59+S61+S63+S65+S67+S69+S71+SUM(S74:S75)+S77+S80+S82+S102+S104+S116+S124+S127+S136+S143+S146+S150,5)</f>
        <v>0</v>
      </c>
    </row>
    <row r="152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12:51 PM
&amp;"Arial,Bold"&amp;8 08/29/14
&amp;"Arial,Bold"&amp;8 Accrual Basis&amp;C&amp;"Arial,Bold"&amp;12 ICSB - International Council for Small Business
&amp;"Arial,Bold"&amp;14 General Ledger
&amp;"Arial,Bold"&amp;10 As of July 31,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1229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2290" r:id="rId4" name="HEADER"/>
      </mc:Fallback>
    </mc:AlternateContent>
    <mc:AlternateContent xmlns:mc="http://schemas.openxmlformats.org/markup-compatibility/2006">
      <mc:Choice Requires="x14">
        <control shapeId="1228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2289" r:id="rId6" name="FILTER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U217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29.28515625" style="39" customWidth="1"/>
    <col min="5" max="5" width="9.4257812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7" style="39" bestFit="1" customWidth="1"/>
    <col min="10" max="10" width="2.28515625" style="39" customWidth="1"/>
    <col min="11" max="11" width="28.855468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27.7109375" style="39" bestFit="1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41616.730000000003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41792</v>
      </c>
      <c r="H3" s="27"/>
      <c r="I3" s="27"/>
      <c r="J3" s="27"/>
      <c r="K3" s="27" t="s">
        <v>226</v>
      </c>
      <c r="L3" s="27"/>
      <c r="M3" s="27" t="s">
        <v>236</v>
      </c>
      <c r="N3" s="27"/>
      <c r="O3" s="27" t="s">
        <v>104</v>
      </c>
      <c r="P3" s="27"/>
      <c r="Q3" s="29">
        <v>-51.96</v>
      </c>
      <c r="R3" s="27"/>
      <c r="S3" s="29">
        <f t="shared" ref="S3:S34" si="0">ROUND(S2+Q3,5)</f>
        <v>41564.769999999997</v>
      </c>
      <c r="U3" s="24"/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41792</v>
      </c>
      <c r="H4" s="27"/>
      <c r="I4" s="27"/>
      <c r="J4" s="27"/>
      <c r="K4" s="27" t="s">
        <v>226</v>
      </c>
      <c r="L4" s="27"/>
      <c r="M4" s="27" t="s">
        <v>236</v>
      </c>
      <c r="N4" s="27"/>
      <c r="O4" s="27" t="s">
        <v>104</v>
      </c>
      <c r="P4" s="27"/>
      <c r="Q4" s="29">
        <v>-99.99</v>
      </c>
      <c r="R4" s="27"/>
      <c r="S4" s="29">
        <f t="shared" si="0"/>
        <v>41464.78</v>
      </c>
      <c r="U4" s="24"/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41792</v>
      </c>
      <c r="H5" s="27"/>
      <c r="I5" s="27"/>
      <c r="J5" s="27"/>
      <c r="K5" s="27" t="s">
        <v>277</v>
      </c>
      <c r="L5" s="27"/>
      <c r="M5" s="27" t="s">
        <v>303</v>
      </c>
      <c r="N5" s="27"/>
      <c r="O5" s="27" t="s">
        <v>257</v>
      </c>
      <c r="P5" s="27"/>
      <c r="Q5" s="29">
        <v>-66.09</v>
      </c>
      <c r="R5" s="27"/>
      <c r="S5" s="29">
        <f t="shared" si="0"/>
        <v>41398.69</v>
      </c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41792</v>
      </c>
      <c r="H6" s="27"/>
      <c r="I6" s="27"/>
      <c r="J6" s="27"/>
      <c r="K6" s="27" t="s">
        <v>143</v>
      </c>
      <c r="L6" s="27"/>
      <c r="M6" s="27" t="s">
        <v>176</v>
      </c>
      <c r="N6" s="27"/>
      <c r="O6" s="27" t="s">
        <v>104</v>
      </c>
      <c r="P6" s="27"/>
      <c r="Q6" s="29">
        <v>-54.9</v>
      </c>
      <c r="R6" s="27"/>
      <c r="S6" s="29">
        <f t="shared" si="0"/>
        <v>41343.79</v>
      </c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41792</v>
      </c>
      <c r="H7" s="27"/>
      <c r="I7" s="27"/>
      <c r="J7" s="27"/>
      <c r="K7" s="27" t="s">
        <v>143</v>
      </c>
      <c r="L7" s="27"/>
      <c r="M7" s="27" t="s">
        <v>176</v>
      </c>
      <c r="N7" s="27"/>
      <c r="O7" s="27" t="s">
        <v>104</v>
      </c>
      <c r="P7" s="27"/>
      <c r="Q7" s="29">
        <v>-19.989999999999998</v>
      </c>
      <c r="R7" s="27"/>
      <c r="S7" s="29">
        <f t="shared" si="0"/>
        <v>41323.800000000003</v>
      </c>
    </row>
    <row r="8" spans="1:21" x14ac:dyDescent="0.25">
      <c r="A8" s="27"/>
      <c r="B8" s="27"/>
      <c r="C8" s="27"/>
      <c r="D8" s="27"/>
      <c r="E8" s="27" t="s">
        <v>110</v>
      </c>
      <c r="F8" s="27"/>
      <c r="G8" s="28">
        <v>41794</v>
      </c>
      <c r="H8" s="27"/>
      <c r="I8" s="27" t="s">
        <v>266</v>
      </c>
      <c r="J8" s="27"/>
      <c r="K8" s="27" t="s">
        <v>154</v>
      </c>
      <c r="L8" s="27"/>
      <c r="M8" s="27" t="s">
        <v>304</v>
      </c>
      <c r="N8" s="27"/>
      <c r="O8" s="27" t="s">
        <v>36</v>
      </c>
      <c r="P8" s="27"/>
      <c r="Q8" s="29">
        <v>2957.5</v>
      </c>
      <c r="R8" s="27"/>
      <c r="S8" s="29">
        <f t="shared" si="0"/>
        <v>44281.3</v>
      </c>
    </row>
    <row r="9" spans="1:21" x14ac:dyDescent="0.25">
      <c r="A9" s="27"/>
      <c r="B9" s="27"/>
      <c r="C9" s="27"/>
      <c r="D9" s="27"/>
      <c r="E9" s="27" t="s">
        <v>110</v>
      </c>
      <c r="F9" s="27"/>
      <c r="G9" s="28">
        <v>41795</v>
      </c>
      <c r="H9" s="27"/>
      <c r="I9" s="27" t="s">
        <v>267</v>
      </c>
      <c r="J9" s="27"/>
      <c r="K9" s="27" t="s">
        <v>278</v>
      </c>
      <c r="L9" s="27"/>
      <c r="M9" s="27" t="s">
        <v>305</v>
      </c>
      <c r="N9" s="27"/>
      <c r="O9" s="27" t="s">
        <v>36</v>
      </c>
      <c r="P9" s="27"/>
      <c r="Q9" s="29">
        <v>75000</v>
      </c>
      <c r="R9" s="27"/>
      <c r="S9" s="29">
        <f t="shared" si="0"/>
        <v>119281.3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41799</v>
      </c>
      <c r="H10" s="27"/>
      <c r="I10" s="27"/>
      <c r="J10" s="27"/>
      <c r="K10" s="27" t="s">
        <v>157</v>
      </c>
      <c r="L10" s="27"/>
      <c r="M10" s="27" t="s">
        <v>198</v>
      </c>
      <c r="N10" s="27"/>
      <c r="O10" s="27" t="s">
        <v>81</v>
      </c>
      <c r="P10" s="27"/>
      <c r="Q10" s="29">
        <v>-24.95</v>
      </c>
      <c r="R10" s="27"/>
      <c r="S10" s="29">
        <f t="shared" si="0"/>
        <v>119256.35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41799</v>
      </c>
      <c r="H11" s="27"/>
      <c r="I11" s="27"/>
      <c r="J11" s="27"/>
      <c r="K11" s="27" t="s">
        <v>279</v>
      </c>
      <c r="L11" s="27"/>
      <c r="M11" s="27" t="s">
        <v>306</v>
      </c>
      <c r="N11" s="27"/>
      <c r="O11" s="27" t="s">
        <v>102</v>
      </c>
      <c r="P11" s="27"/>
      <c r="Q11" s="29">
        <v>-995.23</v>
      </c>
      <c r="R11" s="27"/>
      <c r="S11" s="29">
        <f t="shared" si="0"/>
        <v>118261.12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41799</v>
      </c>
      <c r="H12" s="27"/>
      <c r="I12" s="27"/>
      <c r="J12" s="27"/>
      <c r="K12" s="27" t="s">
        <v>280</v>
      </c>
      <c r="L12" s="27"/>
      <c r="M12" s="27" t="s">
        <v>307</v>
      </c>
      <c r="N12" s="27"/>
      <c r="O12" s="27" t="s">
        <v>79</v>
      </c>
      <c r="P12" s="27"/>
      <c r="Q12" s="29">
        <v>-21.45</v>
      </c>
      <c r="R12" s="27"/>
      <c r="S12" s="29">
        <f t="shared" si="0"/>
        <v>118239.67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41799</v>
      </c>
      <c r="H13" s="27"/>
      <c r="I13" s="27"/>
      <c r="J13" s="27"/>
      <c r="K13" s="27" t="s">
        <v>143</v>
      </c>
      <c r="L13" s="27"/>
      <c r="M13" s="27" t="s">
        <v>176</v>
      </c>
      <c r="N13" s="27"/>
      <c r="O13" s="27" t="s">
        <v>104</v>
      </c>
      <c r="P13" s="27"/>
      <c r="Q13" s="29">
        <v>-19.989999999999998</v>
      </c>
      <c r="R13" s="27"/>
      <c r="S13" s="29">
        <f t="shared" si="0"/>
        <v>118219.68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41799</v>
      </c>
      <c r="H14" s="27"/>
      <c r="I14" s="27"/>
      <c r="J14" s="27"/>
      <c r="K14" s="27" t="s">
        <v>143</v>
      </c>
      <c r="L14" s="27"/>
      <c r="M14" s="27" t="s">
        <v>176</v>
      </c>
      <c r="N14" s="27"/>
      <c r="O14" s="27" t="s">
        <v>104</v>
      </c>
      <c r="P14" s="27"/>
      <c r="Q14" s="29">
        <v>-19.989999999999998</v>
      </c>
      <c r="R14" s="27"/>
      <c r="S14" s="29">
        <f t="shared" si="0"/>
        <v>118199.69</v>
      </c>
    </row>
    <row r="15" spans="1:21" x14ac:dyDescent="0.25">
      <c r="A15" s="27"/>
      <c r="B15" s="27"/>
      <c r="C15" s="27"/>
      <c r="D15" s="27"/>
      <c r="E15" s="27" t="s">
        <v>109</v>
      </c>
      <c r="F15" s="27"/>
      <c r="G15" s="28">
        <v>41800</v>
      </c>
      <c r="H15" s="27"/>
      <c r="I15" s="27"/>
      <c r="J15" s="27"/>
      <c r="K15" s="27" t="s">
        <v>281</v>
      </c>
      <c r="L15" s="27"/>
      <c r="M15" s="27" t="s">
        <v>308</v>
      </c>
      <c r="N15" s="27"/>
      <c r="O15" s="27" t="s">
        <v>219</v>
      </c>
      <c r="P15" s="27"/>
      <c r="Q15" s="29">
        <v>-951.74</v>
      </c>
      <c r="R15" s="27"/>
      <c r="S15" s="29">
        <f t="shared" si="0"/>
        <v>117247.95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41801</v>
      </c>
      <c r="H16" s="27"/>
      <c r="I16" s="27"/>
      <c r="J16" s="27"/>
      <c r="K16" s="27" t="s">
        <v>282</v>
      </c>
      <c r="L16" s="27"/>
      <c r="M16" s="27" t="s">
        <v>309</v>
      </c>
      <c r="N16" s="27"/>
      <c r="O16" s="27" t="s">
        <v>257</v>
      </c>
      <c r="P16" s="27"/>
      <c r="Q16" s="29">
        <v>-85.74</v>
      </c>
      <c r="R16" s="27"/>
      <c r="S16" s="29">
        <f t="shared" si="0"/>
        <v>117162.21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41801</v>
      </c>
      <c r="H17" s="27"/>
      <c r="I17" s="27"/>
      <c r="J17" s="27"/>
      <c r="K17" s="27" t="s">
        <v>139</v>
      </c>
      <c r="L17" s="27"/>
      <c r="M17" s="27" t="s">
        <v>184</v>
      </c>
      <c r="N17" s="27"/>
      <c r="O17" s="27" t="s">
        <v>106</v>
      </c>
      <c r="P17" s="27"/>
      <c r="Q17" s="29">
        <v>-259.04000000000002</v>
      </c>
      <c r="R17" s="27"/>
      <c r="S17" s="29">
        <f t="shared" si="0"/>
        <v>116903.17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41801</v>
      </c>
      <c r="H18" s="27"/>
      <c r="I18" s="27"/>
      <c r="J18" s="27"/>
      <c r="K18" s="27" t="s">
        <v>283</v>
      </c>
      <c r="L18" s="27"/>
      <c r="M18" s="27" t="s">
        <v>310</v>
      </c>
      <c r="N18" s="27"/>
      <c r="O18" s="27" t="s">
        <v>257</v>
      </c>
      <c r="P18" s="27"/>
      <c r="Q18" s="29">
        <v>-29.92</v>
      </c>
      <c r="R18" s="27"/>
      <c r="S18" s="29">
        <f t="shared" si="0"/>
        <v>116873.25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41802</v>
      </c>
      <c r="H19" s="27"/>
      <c r="I19" s="27"/>
      <c r="J19" s="27"/>
      <c r="K19" s="27" t="s">
        <v>284</v>
      </c>
      <c r="L19" s="27"/>
      <c r="M19" s="27" t="s">
        <v>311</v>
      </c>
      <c r="N19" s="27"/>
      <c r="O19" s="27" t="s">
        <v>102</v>
      </c>
      <c r="P19" s="27"/>
      <c r="Q19" s="29">
        <v>-292.26</v>
      </c>
      <c r="R19" s="27"/>
      <c r="S19" s="29">
        <f t="shared" si="0"/>
        <v>116580.99</v>
      </c>
    </row>
    <row r="20" spans="1:19" x14ac:dyDescent="0.25">
      <c r="A20" s="27"/>
      <c r="B20" s="27"/>
      <c r="C20" s="27"/>
      <c r="D20" s="27"/>
      <c r="E20" s="27" t="s">
        <v>109</v>
      </c>
      <c r="F20" s="27"/>
      <c r="G20" s="28">
        <v>41802</v>
      </c>
      <c r="H20" s="27"/>
      <c r="I20" s="27"/>
      <c r="J20" s="27"/>
      <c r="K20" s="27" t="s">
        <v>285</v>
      </c>
      <c r="L20" s="27"/>
      <c r="M20" s="27" t="s">
        <v>312</v>
      </c>
      <c r="N20" s="27"/>
      <c r="O20" s="27" t="s">
        <v>257</v>
      </c>
      <c r="P20" s="27"/>
      <c r="Q20" s="29">
        <v>-264.33</v>
      </c>
      <c r="R20" s="27"/>
      <c r="S20" s="29">
        <f t="shared" si="0"/>
        <v>116316.66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41802</v>
      </c>
      <c r="H21" s="27"/>
      <c r="I21" s="27"/>
      <c r="J21" s="27"/>
      <c r="K21" s="27" t="s">
        <v>286</v>
      </c>
      <c r="L21" s="27"/>
      <c r="M21" s="27" t="s">
        <v>313</v>
      </c>
      <c r="N21" s="27"/>
      <c r="O21" s="27" t="s">
        <v>102</v>
      </c>
      <c r="P21" s="27"/>
      <c r="Q21" s="29">
        <v>-232.64</v>
      </c>
      <c r="R21" s="27"/>
      <c r="S21" s="29">
        <f t="shared" si="0"/>
        <v>116084.02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41802</v>
      </c>
      <c r="H22" s="27"/>
      <c r="I22" s="27"/>
      <c r="J22" s="27"/>
      <c r="K22" s="27" t="s">
        <v>287</v>
      </c>
      <c r="L22" s="27"/>
      <c r="M22" s="27" t="s">
        <v>314</v>
      </c>
      <c r="N22" s="27"/>
      <c r="O22" s="27" t="s">
        <v>257</v>
      </c>
      <c r="P22" s="27"/>
      <c r="Q22" s="29">
        <v>-111.83</v>
      </c>
      <c r="R22" s="27"/>
      <c r="S22" s="29">
        <f t="shared" si="0"/>
        <v>115972.19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41802</v>
      </c>
      <c r="H23" s="27"/>
      <c r="I23" s="27"/>
      <c r="J23" s="27"/>
      <c r="K23" s="27" t="s">
        <v>288</v>
      </c>
      <c r="L23" s="27"/>
      <c r="M23" s="27" t="s">
        <v>310</v>
      </c>
      <c r="N23" s="27"/>
      <c r="O23" s="27" t="s">
        <v>257</v>
      </c>
      <c r="P23" s="27"/>
      <c r="Q23" s="29">
        <v>-21.69</v>
      </c>
      <c r="R23" s="27"/>
      <c r="S23" s="29">
        <f t="shared" si="0"/>
        <v>115950.5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41802</v>
      </c>
      <c r="H24" s="27"/>
      <c r="I24" s="27"/>
      <c r="J24" s="27"/>
      <c r="K24" s="27" t="s">
        <v>289</v>
      </c>
      <c r="L24" s="27"/>
      <c r="M24" s="27" t="s">
        <v>315</v>
      </c>
      <c r="N24" s="27"/>
      <c r="O24" s="27" t="s">
        <v>257</v>
      </c>
      <c r="P24" s="27"/>
      <c r="Q24" s="29">
        <v>-10.1</v>
      </c>
      <c r="R24" s="27"/>
      <c r="S24" s="29">
        <f t="shared" si="0"/>
        <v>115940.4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41802</v>
      </c>
      <c r="H25" s="27"/>
      <c r="I25" s="27"/>
      <c r="J25" s="27"/>
      <c r="K25" s="27" t="s">
        <v>290</v>
      </c>
      <c r="L25" s="27"/>
      <c r="M25" s="27" t="s">
        <v>316</v>
      </c>
      <c r="N25" s="27"/>
      <c r="O25" s="27" t="s">
        <v>79</v>
      </c>
      <c r="P25" s="27"/>
      <c r="Q25" s="29">
        <v>-8.07</v>
      </c>
      <c r="R25" s="27"/>
      <c r="S25" s="29">
        <f t="shared" si="0"/>
        <v>115932.33</v>
      </c>
    </row>
    <row r="26" spans="1:19" x14ac:dyDescent="0.25">
      <c r="A26" s="27"/>
      <c r="B26" s="27"/>
      <c r="C26" s="27"/>
      <c r="D26" s="27"/>
      <c r="E26" s="27" t="s">
        <v>110</v>
      </c>
      <c r="F26" s="27"/>
      <c r="G26" s="28">
        <v>41803</v>
      </c>
      <c r="H26" s="27"/>
      <c r="I26" s="27" t="s">
        <v>266</v>
      </c>
      <c r="J26" s="27"/>
      <c r="K26" s="27" t="s">
        <v>150</v>
      </c>
      <c r="L26" s="27"/>
      <c r="M26" s="27" t="s">
        <v>317</v>
      </c>
      <c r="N26" s="27"/>
      <c r="O26" s="27" t="s">
        <v>36</v>
      </c>
      <c r="P26" s="27"/>
      <c r="Q26" s="29">
        <v>668.25</v>
      </c>
      <c r="R26" s="27"/>
      <c r="S26" s="29">
        <f t="shared" si="0"/>
        <v>116600.58</v>
      </c>
    </row>
    <row r="27" spans="1:19" x14ac:dyDescent="0.25">
      <c r="A27" s="27"/>
      <c r="B27" s="27"/>
      <c r="C27" s="27"/>
      <c r="D27" s="27"/>
      <c r="E27" s="27" t="s">
        <v>110</v>
      </c>
      <c r="F27" s="27"/>
      <c r="G27" s="28">
        <v>41803</v>
      </c>
      <c r="H27" s="27"/>
      <c r="I27" s="27" t="s">
        <v>266</v>
      </c>
      <c r="J27" s="27"/>
      <c r="K27" s="27" t="s">
        <v>161</v>
      </c>
      <c r="L27" s="27"/>
      <c r="M27" s="27" t="s">
        <v>317</v>
      </c>
      <c r="N27" s="27"/>
      <c r="O27" s="27" t="s">
        <v>36</v>
      </c>
      <c r="P27" s="27"/>
      <c r="Q27" s="29">
        <v>218.75</v>
      </c>
      <c r="R27" s="27"/>
      <c r="S27" s="29">
        <f t="shared" si="0"/>
        <v>116819.33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41803</v>
      </c>
      <c r="H28" s="27"/>
      <c r="I28" s="27"/>
      <c r="J28" s="27"/>
      <c r="K28" s="27" t="s">
        <v>291</v>
      </c>
      <c r="L28" s="27"/>
      <c r="M28" s="27" t="s">
        <v>318</v>
      </c>
      <c r="N28" s="27"/>
      <c r="O28" s="27" t="s">
        <v>257</v>
      </c>
      <c r="P28" s="27"/>
      <c r="Q28" s="29">
        <v>-664.08</v>
      </c>
      <c r="R28" s="27"/>
      <c r="S28" s="29">
        <f t="shared" si="0"/>
        <v>116155.25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41806</v>
      </c>
      <c r="H29" s="27"/>
      <c r="I29" s="27"/>
      <c r="J29" s="27"/>
      <c r="K29" s="27" t="s">
        <v>292</v>
      </c>
      <c r="L29" s="27"/>
      <c r="M29" s="27" t="s">
        <v>319</v>
      </c>
      <c r="N29" s="27"/>
      <c r="O29" s="27" t="s">
        <v>257</v>
      </c>
      <c r="P29" s="27"/>
      <c r="Q29" s="29">
        <v>-28.57</v>
      </c>
      <c r="R29" s="27"/>
      <c r="S29" s="29">
        <f t="shared" si="0"/>
        <v>116126.68</v>
      </c>
    </row>
    <row r="30" spans="1:19" x14ac:dyDescent="0.25">
      <c r="A30" s="27"/>
      <c r="B30" s="27"/>
      <c r="C30" s="27"/>
      <c r="D30" s="27"/>
      <c r="E30" s="27" t="s">
        <v>109</v>
      </c>
      <c r="F30" s="27"/>
      <c r="G30" s="28">
        <v>41806</v>
      </c>
      <c r="H30" s="27"/>
      <c r="I30" s="27"/>
      <c r="J30" s="27"/>
      <c r="K30" s="27" t="s">
        <v>293</v>
      </c>
      <c r="L30" s="27"/>
      <c r="M30" s="27" t="s">
        <v>320</v>
      </c>
      <c r="N30" s="27"/>
      <c r="O30" s="27" t="s">
        <v>79</v>
      </c>
      <c r="P30" s="27"/>
      <c r="Q30" s="29">
        <v>-11.23</v>
      </c>
      <c r="R30" s="27"/>
      <c r="S30" s="29">
        <f t="shared" si="0"/>
        <v>116115.45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41806</v>
      </c>
      <c r="H31" s="27"/>
      <c r="I31" s="27"/>
      <c r="J31" s="27"/>
      <c r="K31" s="27" t="s">
        <v>294</v>
      </c>
      <c r="L31" s="27"/>
      <c r="M31" s="27" t="s">
        <v>321</v>
      </c>
      <c r="N31" s="27"/>
      <c r="O31" s="27" t="s">
        <v>257</v>
      </c>
      <c r="P31" s="27"/>
      <c r="Q31" s="29">
        <v>-9</v>
      </c>
      <c r="R31" s="27"/>
      <c r="S31" s="29">
        <f t="shared" si="0"/>
        <v>116106.45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41806</v>
      </c>
      <c r="H32" s="27"/>
      <c r="I32" s="27"/>
      <c r="J32" s="27"/>
      <c r="K32" s="27" t="s">
        <v>293</v>
      </c>
      <c r="L32" s="27"/>
      <c r="M32" s="27" t="s">
        <v>320</v>
      </c>
      <c r="N32" s="27"/>
      <c r="O32" s="27" t="s">
        <v>79</v>
      </c>
      <c r="P32" s="27"/>
      <c r="Q32" s="29">
        <v>-4.1900000000000004</v>
      </c>
      <c r="R32" s="27"/>
      <c r="S32" s="29">
        <f t="shared" si="0"/>
        <v>116102.26</v>
      </c>
    </row>
    <row r="33" spans="1:19" x14ac:dyDescent="0.25">
      <c r="A33" s="27"/>
      <c r="B33" s="27"/>
      <c r="C33" s="27"/>
      <c r="D33" s="27"/>
      <c r="E33" s="27" t="s">
        <v>109</v>
      </c>
      <c r="F33" s="27"/>
      <c r="G33" s="28">
        <v>41806</v>
      </c>
      <c r="H33" s="27"/>
      <c r="I33" s="27"/>
      <c r="J33" s="27"/>
      <c r="K33" s="27" t="s">
        <v>295</v>
      </c>
      <c r="L33" s="27"/>
      <c r="M33" s="27" t="s">
        <v>322</v>
      </c>
      <c r="N33" s="27"/>
      <c r="O33" s="27" t="s">
        <v>79</v>
      </c>
      <c r="P33" s="27"/>
      <c r="Q33" s="29">
        <v>-3.66</v>
      </c>
      <c r="R33" s="27"/>
      <c r="S33" s="29">
        <f t="shared" si="0"/>
        <v>116098.6</v>
      </c>
    </row>
    <row r="34" spans="1:19" x14ac:dyDescent="0.25">
      <c r="A34" s="27"/>
      <c r="B34" s="27"/>
      <c r="C34" s="27"/>
      <c r="D34" s="27"/>
      <c r="E34" s="27" t="s">
        <v>109</v>
      </c>
      <c r="F34" s="27"/>
      <c r="G34" s="28">
        <v>41806</v>
      </c>
      <c r="H34" s="27"/>
      <c r="I34" s="27"/>
      <c r="J34" s="27"/>
      <c r="K34" s="27" t="s">
        <v>226</v>
      </c>
      <c r="L34" s="27"/>
      <c r="M34" s="27" t="s">
        <v>236</v>
      </c>
      <c r="N34" s="27"/>
      <c r="O34" s="27" t="s">
        <v>104</v>
      </c>
      <c r="P34" s="27"/>
      <c r="Q34" s="29">
        <v>-51.96</v>
      </c>
      <c r="R34" s="27"/>
      <c r="S34" s="29">
        <f t="shared" si="0"/>
        <v>116046.64</v>
      </c>
    </row>
    <row r="35" spans="1:19" x14ac:dyDescent="0.25">
      <c r="A35" s="27"/>
      <c r="B35" s="27"/>
      <c r="C35" s="27"/>
      <c r="D35" s="27"/>
      <c r="E35" s="27" t="s">
        <v>109</v>
      </c>
      <c r="F35" s="27"/>
      <c r="G35" s="28">
        <v>41806</v>
      </c>
      <c r="H35" s="27"/>
      <c r="I35" s="27"/>
      <c r="J35" s="27"/>
      <c r="K35" s="27" t="s">
        <v>139</v>
      </c>
      <c r="L35" s="27"/>
      <c r="M35" s="27" t="s">
        <v>180</v>
      </c>
      <c r="N35" s="27"/>
      <c r="O35" s="27" t="s">
        <v>106</v>
      </c>
      <c r="P35" s="27"/>
      <c r="Q35" s="29">
        <v>-60.13</v>
      </c>
      <c r="R35" s="27"/>
      <c r="S35" s="29">
        <f t="shared" ref="S35:S62" si="1">ROUND(S34+Q35,5)</f>
        <v>115986.51</v>
      </c>
    </row>
    <row r="36" spans="1:19" x14ac:dyDescent="0.25">
      <c r="A36" s="27"/>
      <c r="B36" s="27"/>
      <c r="C36" s="27"/>
      <c r="D36" s="27"/>
      <c r="E36" s="27" t="s">
        <v>109</v>
      </c>
      <c r="F36" s="27"/>
      <c r="G36" s="28">
        <v>41806</v>
      </c>
      <c r="H36" s="27"/>
      <c r="I36" s="27"/>
      <c r="J36" s="27"/>
      <c r="K36" s="27" t="s">
        <v>139</v>
      </c>
      <c r="L36" s="27"/>
      <c r="M36" s="27" t="s">
        <v>179</v>
      </c>
      <c r="N36" s="27"/>
      <c r="O36" s="27" t="s">
        <v>106</v>
      </c>
      <c r="P36" s="27"/>
      <c r="Q36" s="29">
        <v>-35</v>
      </c>
      <c r="R36" s="27"/>
      <c r="S36" s="29">
        <f t="shared" si="1"/>
        <v>115951.51</v>
      </c>
    </row>
    <row r="37" spans="1:19" x14ac:dyDescent="0.25">
      <c r="A37" s="27"/>
      <c r="B37" s="27"/>
      <c r="C37" s="27"/>
      <c r="D37" s="27"/>
      <c r="E37" s="27" t="s">
        <v>109</v>
      </c>
      <c r="F37" s="27"/>
      <c r="G37" s="28">
        <v>41806</v>
      </c>
      <c r="H37" s="27"/>
      <c r="I37" s="27"/>
      <c r="J37" s="27"/>
      <c r="K37" s="27" t="s">
        <v>139</v>
      </c>
      <c r="L37" s="27"/>
      <c r="M37" s="27" t="s">
        <v>323</v>
      </c>
      <c r="N37" s="27"/>
      <c r="O37" s="27" t="s">
        <v>106</v>
      </c>
      <c r="P37" s="27"/>
      <c r="Q37" s="29">
        <v>-34.22</v>
      </c>
      <c r="R37" s="27"/>
      <c r="S37" s="29">
        <f t="shared" si="1"/>
        <v>115917.29</v>
      </c>
    </row>
    <row r="38" spans="1:19" x14ac:dyDescent="0.25">
      <c r="A38" s="27"/>
      <c r="B38" s="27"/>
      <c r="C38" s="27"/>
      <c r="D38" s="27"/>
      <c r="E38" s="27" t="s">
        <v>109</v>
      </c>
      <c r="F38" s="27"/>
      <c r="G38" s="28">
        <v>41806</v>
      </c>
      <c r="H38" s="27"/>
      <c r="I38" s="27"/>
      <c r="J38" s="27"/>
      <c r="K38" s="27" t="s">
        <v>139</v>
      </c>
      <c r="L38" s="27"/>
      <c r="M38" s="27" t="s">
        <v>323</v>
      </c>
      <c r="N38" s="27"/>
      <c r="O38" s="27" t="s">
        <v>106</v>
      </c>
      <c r="P38" s="27"/>
      <c r="Q38" s="29">
        <v>-29.85</v>
      </c>
      <c r="R38" s="27"/>
      <c r="S38" s="29">
        <f t="shared" si="1"/>
        <v>115887.44</v>
      </c>
    </row>
    <row r="39" spans="1:19" x14ac:dyDescent="0.25">
      <c r="A39" s="27"/>
      <c r="B39" s="27"/>
      <c r="C39" s="27"/>
      <c r="D39" s="27"/>
      <c r="E39" s="27" t="s">
        <v>109</v>
      </c>
      <c r="F39" s="27"/>
      <c r="G39" s="28">
        <v>41806</v>
      </c>
      <c r="H39" s="27"/>
      <c r="I39" s="27"/>
      <c r="J39" s="27"/>
      <c r="K39" s="27" t="s">
        <v>139</v>
      </c>
      <c r="L39" s="27"/>
      <c r="M39" s="27" t="s">
        <v>323</v>
      </c>
      <c r="N39" s="27"/>
      <c r="O39" s="27" t="s">
        <v>106</v>
      </c>
      <c r="P39" s="27"/>
      <c r="Q39" s="29">
        <v>-8.76</v>
      </c>
      <c r="R39" s="27"/>
      <c r="S39" s="29">
        <f t="shared" si="1"/>
        <v>115878.68</v>
      </c>
    </row>
    <row r="40" spans="1:19" x14ac:dyDescent="0.25">
      <c r="A40" s="27"/>
      <c r="B40" s="27"/>
      <c r="C40" s="27"/>
      <c r="D40" s="27"/>
      <c r="E40" s="27" t="s">
        <v>109</v>
      </c>
      <c r="F40" s="27"/>
      <c r="G40" s="28">
        <v>41806</v>
      </c>
      <c r="H40" s="27"/>
      <c r="I40" s="27"/>
      <c r="J40" s="27"/>
      <c r="K40" s="27" t="s">
        <v>139</v>
      </c>
      <c r="L40" s="27"/>
      <c r="M40" s="27" t="s">
        <v>323</v>
      </c>
      <c r="N40" s="27"/>
      <c r="O40" s="27" t="s">
        <v>106</v>
      </c>
      <c r="P40" s="27"/>
      <c r="Q40" s="29">
        <v>-7.92</v>
      </c>
      <c r="R40" s="27"/>
      <c r="S40" s="29">
        <f t="shared" si="1"/>
        <v>115870.76</v>
      </c>
    </row>
    <row r="41" spans="1:19" x14ac:dyDescent="0.25">
      <c r="A41" s="27"/>
      <c r="B41" s="27"/>
      <c r="C41" s="27"/>
      <c r="D41" s="27"/>
      <c r="E41" s="27" t="s">
        <v>109</v>
      </c>
      <c r="F41" s="27"/>
      <c r="G41" s="28">
        <v>41806</v>
      </c>
      <c r="H41" s="27"/>
      <c r="I41" s="27"/>
      <c r="J41" s="27"/>
      <c r="K41" s="27" t="s">
        <v>139</v>
      </c>
      <c r="L41" s="27"/>
      <c r="M41" s="27" t="s">
        <v>323</v>
      </c>
      <c r="N41" s="27"/>
      <c r="O41" s="27" t="s">
        <v>106</v>
      </c>
      <c r="P41" s="27"/>
      <c r="Q41" s="29">
        <v>-3.35</v>
      </c>
      <c r="R41" s="27"/>
      <c r="S41" s="29">
        <f t="shared" si="1"/>
        <v>115867.41</v>
      </c>
    </row>
    <row r="42" spans="1:19" x14ac:dyDescent="0.25">
      <c r="A42" s="27"/>
      <c r="B42" s="27"/>
      <c r="C42" s="27"/>
      <c r="D42" s="27"/>
      <c r="E42" s="27" t="s">
        <v>109</v>
      </c>
      <c r="F42" s="27"/>
      <c r="G42" s="28">
        <v>41806</v>
      </c>
      <c r="H42" s="27"/>
      <c r="I42" s="27"/>
      <c r="J42" s="27"/>
      <c r="K42" s="27" t="s">
        <v>139</v>
      </c>
      <c r="L42" s="27"/>
      <c r="M42" s="27" t="s">
        <v>323</v>
      </c>
      <c r="N42" s="27"/>
      <c r="O42" s="27" t="s">
        <v>106</v>
      </c>
      <c r="P42" s="27"/>
      <c r="Q42" s="29">
        <v>-3.13</v>
      </c>
      <c r="R42" s="27"/>
      <c r="S42" s="29">
        <f t="shared" si="1"/>
        <v>115864.28</v>
      </c>
    </row>
    <row r="43" spans="1:19" x14ac:dyDescent="0.25">
      <c r="A43" s="27"/>
      <c r="B43" s="27"/>
      <c r="C43" s="27"/>
      <c r="D43" s="27"/>
      <c r="E43" s="27" t="s">
        <v>109</v>
      </c>
      <c r="F43" s="27"/>
      <c r="G43" s="28">
        <v>41806</v>
      </c>
      <c r="H43" s="27"/>
      <c r="I43" s="27"/>
      <c r="J43" s="27"/>
      <c r="K43" s="27" t="s">
        <v>139</v>
      </c>
      <c r="L43" s="27"/>
      <c r="M43" s="27" t="s">
        <v>323</v>
      </c>
      <c r="N43" s="27"/>
      <c r="O43" s="27" t="s">
        <v>106</v>
      </c>
      <c r="P43" s="27"/>
      <c r="Q43" s="29">
        <v>-1.98</v>
      </c>
      <c r="R43" s="27"/>
      <c r="S43" s="29">
        <f t="shared" si="1"/>
        <v>115862.3</v>
      </c>
    </row>
    <row r="44" spans="1:19" x14ac:dyDescent="0.25">
      <c r="A44" s="27"/>
      <c r="B44" s="27"/>
      <c r="C44" s="27"/>
      <c r="D44" s="27"/>
      <c r="E44" s="27" t="s">
        <v>109</v>
      </c>
      <c r="F44" s="27"/>
      <c r="G44" s="28">
        <v>41806</v>
      </c>
      <c r="H44" s="27"/>
      <c r="I44" s="27"/>
      <c r="J44" s="27"/>
      <c r="K44" s="27" t="s">
        <v>139</v>
      </c>
      <c r="L44" s="27"/>
      <c r="M44" s="27" t="s">
        <v>323</v>
      </c>
      <c r="N44" s="27"/>
      <c r="O44" s="27" t="s">
        <v>106</v>
      </c>
      <c r="P44" s="27"/>
      <c r="Q44" s="29">
        <v>-1.2</v>
      </c>
      <c r="R44" s="27"/>
      <c r="S44" s="29">
        <f t="shared" si="1"/>
        <v>115861.1</v>
      </c>
    </row>
    <row r="45" spans="1:19" x14ac:dyDescent="0.25">
      <c r="A45" s="27"/>
      <c r="B45" s="27"/>
      <c r="C45" s="27"/>
      <c r="D45" s="27"/>
      <c r="E45" s="27" t="s">
        <v>109</v>
      </c>
      <c r="F45" s="27"/>
      <c r="G45" s="28">
        <v>41806</v>
      </c>
      <c r="H45" s="27"/>
      <c r="I45" s="27"/>
      <c r="J45" s="27"/>
      <c r="K45" s="27" t="s">
        <v>139</v>
      </c>
      <c r="L45" s="27"/>
      <c r="M45" s="27" t="s">
        <v>323</v>
      </c>
      <c r="N45" s="27"/>
      <c r="O45" s="27" t="s">
        <v>106</v>
      </c>
      <c r="P45" s="27"/>
      <c r="Q45" s="29">
        <v>-0.89</v>
      </c>
      <c r="R45" s="27"/>
      <c r="S45" s="29">
        <f t="shared" si="1"/>
        <v>115860.21</v>
      </c>
    </row>
    <row r="46" spans="1:19" x14ac:dyDescent="0.25">
      <c r="A46" s="27"/>
      <c r="B46" s="27"/>
      <c r="C46" s="27"/>
      <c r="D46" s="27"/>
      <c r="E46" s="27" t="s">
        <v>109</v>
      </c>
      <c r="F46" s="27"/>
      <c r="G46" s="28">
        <v>41806</v>
      </c>
      <c r="H46" s="27"/>
      <c r="I46" s="27"/>
      <c r="J46" s="27"/>
      <c r="K46" s="27" t="s">
        <v>139</v>
      </c>
      <c r="L46" s="27"/>
      <c r="M46" s="27" t="s">
        <v>323</v>
      </c>
      <c r="N46" s="27"/>
      <c r="O46" s="27" t="s">
        <v>106</v>
      </c>
      <c r="P46" s="27"/>
      <c r="Q46" s="29">
        <v>-0.65</v>
      </c>
      <c r="R46" s="27"/>
      <c r="S46" s="29">
        <f t="shared" si="1"/>
        <v>115859.56</v>
      </c>
    </row>
    <row r="47" spans="1:19" x14ac:dyDescent="0.25">
      <c r="A47" s="27"/>
      <c r="B47" s="27"/>
      <c r="C47" s="27"/>
      <c r="D47" s="27"/>
      <c r="E47" s="27" t="s">
        <v>109</v>
      </c>
      <c r="F47" s="27"/>
      <c r="G47" s="28">
        <v>41806</v>
      </c>
      <c r="H47" s="27"/>
      <c r="I47" s="27"/>
      <c r="J47" s="27"/>
      <c r="K47" s="27" t="s">
        <v>139</v>
      </c>
      <c r="L47" s="27"/>
      <c r="M47" s="27" t="s">
        <v>323</v>
      </c>
      <c r="N47" s="27"/>
      <c r="O47" s="27" t="s">
        <v>106</v>
      </c>
      <c r="P47" s="27"/>
      <c r="Q47" s="29">
        <v>-0.3</v>
      </c>
      <c r="R47" s="27"/>
      <c r="S47" s="29">
        <f t="shared" si="1"/>
        <v>115859.26</v>
      </c>
    </row>
    <row r="48" spans="1:19" x14ac:dyDescent="0.25">
      <c r="A48" s="27"/>
      <c r="B48" s="27"/>
      <c r="C48" s="27"/>
      <c r="D48" s="27"/>
      <c r="E48" s="27" t="s">
        <v>109</v>
      </c>
      <c r="F48" s="27"/>
      <c r="G48" s="28">
        <v>41806</v>
      </c>
      <c r="H48" s="27"/>
      <c r="I48" s="27"/>
      <c r="J48" s="27"/>
      <c r="K48" s="27" t="s">
        <v>281</v>
      </c>
      <c r="L48" s="27"/>
      <c r="M48" s="27" t="s">
        <v>324</v>
      </c>
      <c r="N48" s="27"/>
      <c r="O48" s="27" t="s">
        <v>219</v>
      </c>
      <c r="P48" s="27"/>
      <c r="Q48" s="29">
        <v>-2004.48</v>
      </c>
      <c r="R48" s="27"/>
      <c r="S48" s="29">
        <f t="shared" si="1"/>
        <v>113854.78</v>
      </c>
    </row>
    <row r="49" spans="1:19" x14ac:dyDescent="0.25">
      <c r="A49" s="27"/>
      <c r="B49" s="27"/>
      <c r="C49" s="27"/>
      <c r="D49" s="27"/>
      <c r="E49" s="27" t="s">
        <v>109</v>
      </c>
      <c r="F49" s="27"/>
      <c r="G49" s="28">
        <v>41806</v>
      </c>
      <c r="H49" s="27"/>
      <c r="I49" s="27"/>
      <c r="J49" s="27"/>
      <c r="K49" s="27" t="s">
        <v>292</v>
      </c>
      <c r="L49" s="27"/>
      <c r="M49" s="27" t="s">
        <v>325</v>
      </c>
      <c r="N49" s="27"/>
      <c r="O49" s="27" t="s">
        <v>257</v>
      </c>
      <c r="P49" s="27"/>
      <c r="Q49" s="29">
        <v>-1140.69</v>
      </c>
      <c r="R49" s="27"/>
      <c r="S49" s="29">
        <f t="shared" si="1"/>
        <v>112714.09</v>
      </c>
    </row>
    <row r="50" spans="1:19" x14ac:dyDescent="0.25">
      <c r="A50" s="27"/>
      <c r="B50" s="27"/>
      <c r="C50" s="27"/>
      <c r="D50" s="27"/>
      <c r="E50" s="27" t="s">
        <v>109</v>
      </c>
      <c r="F50" s="27"/>
      <c r="G50" s="28">
        <v>41806</v>
      </c>
      <c r="H50" s="27"/>
      <c r="I50" s="27"/>
      <c r="J50" s="27"/>
      <c r="K50" s="27" t="s">
        <v>292</v>
      </c>
      <c r="L50" s="27"/>
      <c r="M50" s="27" t="s">
        <v>320</v>
      </c>
      <c r="N50" s="27"/>
      <c r="O50" s="27" t="s">
        <v>257</v>
      </c>
      <c r="P50" s="27"/>
      <c r="Q50" s="29">
        <v>-104.56</v>
      </c>
      <c r="R50" s="27"/>
      <c r="S50" s="29">
        <f t="shared" si="1"/>
        <v>112609.53</v>
      </c>
    </row>
    <row r="51" spans="1:19" x14ac:dyDescent="0.25">
      <c r="A51" s="27"/>
      <c r="B51" s="27"/>
      <c r="C51" s="27"/>
      <c r="D51" s="27"/>
      <c r="E51" s="27" t="s">
        <v>109</v>
      </c>
      <c r="F51" s="27"/>
      <c r="G51" s="28">
        <v>41806</v>
      </c>
      <c r="H51" s="27"/>
      <c r="I51" s="27"/>
      <c r="J51" s="27"/>
      <c r="K51" s="27" t="s">
        <v>296</v>
      </c>
      <c r="L51" s="27"/>
      <c r="M51" s="27" t="s">
        <v>326</v>
      </c>
      <c r="N51" s="27"/>
      <c r="O51" s="27" t="s">
        <v>257</v>
      </c>
      <c r="P51" s="27"/>
      <c r="Q51" s="29">
        <v>-40.06</v>
      </c>
      <c r="R51" s="27"/>
      <c r="S51" s="29">
        <f t="shared" si="1"/>
        <v>112569.47</v>
      </c>
    </row>
    <row r="52" spans="1:19" x14ac:dyDescent="0.25">
      <c r="A52" s="27"/>
      <c r="B52" s="27"/>
      <c r="C52" s="27"/>
      <c r="D52" s="27"/>
      <c r="E52" s="27" t="s">
        <v>109</v>
      </c>
      <c r="F52" s="27"/>
      <c r="G52" s="28">
        <v>41808</v>
      </c>
      <c r="H52" s="27"/>
      <c r="I52" s="27"/>
      <c r="J52" s="27"/>
      <c r="K52" s="27" t="s">
        <v>297</v>
      </c>
      <c r="L52" s="27"/>
      <c r="M52" s="27" t="s">
        <v>327</v>
      </c>
      <c r="N52" s="27"/>
      <c r="O52" s="27" t="s">
        <v>83</v>
      </c>
      <c r="P52" s="27"/>
      <c r="Q52" s="29">
        <v>-16</v>
      </c>
      <c r="R52" s="27"/>
      <c r="S52" s="29">
        <f t="shared" si="1"/>
        <v>112553.47</v>
      </c>
    </row>
    <row r="53" spans="1:19" x14ac:dyDescent="0.25">
      <c r="A53" s="27"/>
      <c r="B53" s="27"/>
      <c r="C53" s="27"/>
      <c r="D53" s="27"/>
      <c r="E53" s="27" t="s">
        <v>109</v>
      </c>
      <c r="F53" s="27"/>
      <c r="G53" s="28">
        <v>41809</v>
      </c>
      <c r="H53" s="27"/>
      <c r="I53" s="27"/>
      <c r="J53" s="27"/>
      <c r="K53" s="27" t="s">
        <v>143</v>
      </c>
      <c r="L53" s="27"/>
      <c r="M53" s="27" t="s">
        <v>176</v>
      </c>
      <c r="N53" s="27"/>
      <c r="O53" s="27" t="s">
        <v>104</v>
      </c>
      <c r="P53" s="27"/>
      <c r="Q53" s="29">
        <v>-54.9</v>
      </c>
      <c r="R53" s="27"/>
      <c r="S53" s="29">
        <f t="shared" si="1"/>
        <v>112498.57</v>
      </c>
    </row>
    <row r="54" spans="1:19" x14ac:dyDescent="0.25">
      <c r="A54" s="27"/>
      <c r="B54" s="27"/>
      <c r="C54" s="27"/>
      <c r="D54" s="27"/>
      <c r="E54" s="27" t="s">
        <v>109</v>
      </c>
      <c r="F54" s="27"/>
      <c r="G54" s="28">
        <v>41810</v>
      </c>
      <c r="H54" s="27"/>
      <c r="I54" s="27" t="s">
        <v>268</v>
      </c>
      <c r="J54" s="27"/>
      <c r="K54" s="27" t="s">
        <v>145</v>
      </c>
      <c r="L54" s="27"/>
      <c r="M54" s="27" t="s">
        <v>328</v>
      </c>
      <c r="N54" s="27"/>
      <c r="O54" s="27" t="s">
        <v>54</v>
      </c>
      <c r="P54" s="27"/>
      <c r="Q54" s="29">
        <v>-34841</v>
      </c>
      <c r="R54" s="27"/>
      <c r="S54" s="29">
        <f t="shared" si="1"/>
        <v>77657.570000000007</v>
      </c>
    </row>
    <row r="55" spans="1:19" x14ac:dyDescent="0.25">
      <c r="A55" s="27"/>
      <c r="B55" s="27"/>
      <c r="C55" s="27"/>
      <c r="D55" s="27"/>
      <c r="E55" s="27" t="s">
        <v>109</v>
      </c>
      <c r="F55" s="27"/>
      <c r="G55" s="28">
        <v>41810</v>
      </c>
      <c r="H55" s="27"/>
      <c r="I55" s="27" t="s">
        <v>269</v>
      </c>
      <c r="J55" s="27"/>
      <c r="K55" s="27" t="s">
        <v>145</v>
      </c>
      <c r="L55" s="27"/>
      <c r="M55" s="27" t="s">
        <v>329</v>
      </c>
      <c r="N55" s="27"/>
      <c r="O55" s="27" t="s">
        <v>54</v>
      </c>
      <c r="P55" s="27"/>
      <c r="Q55" s="29">
        <v>-35000</v>
      </c>
      <c r="R55" s="27"/>
      <c r="S55" s="29">
        <f t="shared" si="1"/>
        <v>42657.57</v>
      </c>
    </row>
    <row r="56" spans="1:19" x14ac:dyDescent="0.25">
      <c r="A56" s="27"/>
      <c r="B56" s="27"/>
      <c r="C56" s="27"/>
      <c r="D56" s="27"/>
      <c r="E56" s="27" t="s">
        <v>109</v>
      </c>
      <c r="F56" s="27"/>
      <c r="G56" s="28">
        <v>41810</v>
      </c>
      <c r="H56" s="27"/>
      <c r="I56" s="27" t="s">
        <v>270</v>
      </c>
      <c r="J56" s="27"/>
      <c r="K56" s="27" t="s">
        <v>298</v>
      </c>
      <c r="L56" s="27"/>
      <c r="M56" s="27" t="s">
        <v>330</v>
      </c>
      <c r="N56" s="27"/>
      <c r="O56" s="27" t="s">
        <v>86</v>
      </c>
      <c r="P56" s="27"/>
      <c r="Q56" s="29">
        <v>-6000</v>
      </c>
      <c r="R56" s="27"/>
      <c r="S56" s="29">
        <f t="shared" si="1"/>
        <v>36657.57</v>
      </c>
    </row>
    <row r="57" spans="1:19" x14ac:dyDescent="0.25">
      <c r="A57" s="27"/>
      <c r="B57" s="27"/>
      <c r="C57" s="27"/>
      <c r="D57" s="27"/>
      <c r="E57" s="27" t="s">
        <v>109</v>
      </c>
      <c r="F57" s="27"/>
      <c r="G57" s="28">
        <v>41810</v>
      </c>
      <c r="H57" s="27"/>
      <c r="I57" s="27" t="s">
        <v>271</v>
      </c>
      <c r="J57" s="27"/>
      <c r="K57" s="27" t="s">
        <v>299</v>
      </c>
      <c r="L57" s="27"/>
      <c r="M57" s="27" t="s">
        <v>331</v>
      </c>
      <c r="N57" s="27"/>
      <c r="O57" s="27" t="s">
        <v>219</v>
      </c>
      <c r="P57" s="27"/>
      <c r="Q57" s="29">
        <v>-2261.92</v>
      </c>
      <c r="R57" s="27"/>
      <c r="S57" s="29">
        <f t="shared" si="1"/>
        <v>34395.65</v>
      </c>
    </row>
    <row r="58" spans="1:19" x14ac:dyDescent="0.25">
      <c r="A58" s="27"/>
      <c r="B58" s="27"/>
      <c r="C58" s="27"/>
      <c r="D58" s="27"/>
      <c r="E58" s="27" t="s">
        <v>109</v>
      </c>
      <c r="F58" s="27"/>
      <c r="G58" s="28">
        <v>41810</v>
      </c>
      <c r="H58" s="27"/>
      <c r="I58" s="27" t="s">
        <v>272</v>
      </c>
      <c r="J58" s="27"/>
      <c r="K58" s="27" t="s">
        <v>300</v>
      </c>
      <c r="L58" s="27"/>
      <c r="M58" s="27" t="s">
        <v>332</v>
      </c>
      <c r="N58" s="27"/>
      <c r="O58" s="27" t="s">
        <v>263</v>
      </c>
      <c r="P58" s="27"/>
      <c r="Q58" s="29">
        <v>-1000</v>
      </c>
      <c r="R58" s="27"/>
      <c r="S58" s="29">
        <f t="shared" si="1"/>
        <v>33395.65</v>
      </c>
    </row>
    <row r="59" spans="1:19" x14ac:dyDescent="0.25">
      <c r="A59" s="27"/>
      <c r="B59" s="27"/>
      <c r="C59" s="27"/>
      <c r="D59" s="27"/>
      <c r="E59" s="27" t="s">
        <v>109</v>
      </c>
      <c r="F59" s="27"/>
      <c r="G59" s="28">
        <v>41810</v>
      </c>
      <c r="H59" s="27"/>
      <c r="I59" s="27" t="s">
        <v>273</v>
      </c>
      <c r="J59" s="27"/>
      <c r="K59" s="27" t="s">
        <v>301</v>
      </c>
      <c r="L59" s="27"/>
      <c r="M59" s="27" t="s">
        <v>333</v>
      </c>
      <c r="N59" s="27"/>
      <c r="O59" s="27" t="s">
        <v>259</v>
      </c>
      <c r="P59" s="27"/>
      <c r="Q59" s="29">
        <v>-727</v>
      </c>
      <c r="R59" s="27"/>
      <c r="S59" s="29">
        <f t="shared" si="1"/>
        <v>32668.65</v>
      </c>
    </row>
    <row r="60" spans="1:19" x14ac:dyDescent="0.25">
      <c r="A60" s="27"/>
      <c r="B60" s="27"/>
      <c r="C60" s="27"/>
      <c r="D60" s="27"/>
      <c r="E60" s="27" t="s">
        <v>110</v>
      </c>
      <c r="F60" s="27"/>
      <c r="G60" s="28">
        <v>41815</v>
      </c>
      <c r="H60" s="27"/>
      <c r="I60" s="27" t="s">
        <v>274</v>
      </c>
      <c r="J60" s="27"/>
      <c r="K60" s="27" t="s">
        <v>166</v>
      </c>
      <c r="L60" s="27"/>
      <c r="M60" s="27" t="s">
        <v>334</v>
      </c>
      <c r="N60" s="27"/>
      <c r="O60" s="27" t="s">
        <v>36</v>
      </c>
      <c r="P60" s="27"/>
      <c r="Q60" s="29">
        <v>1229.3900000000001</v>
      </c>
      <c r="R60" s="27"/>
      <c r="S60" s="29">
        <f t="shared" si="1"/>
        <v>33898.04</v>
      </c>
    </row>
    <row r="61" spans="1:19" x14ac:dyDescent="0.25">
      <c r="A61" s="27"/>
      <c r="B61" s="27"/>
      <c r="C61" s="27"/>
      <c r="D61" s="27"/>
      <c r="E61" s="27" t="s">
        <v>109</v>
      </c>
      <c r="F61" s="27"/>
      <c r="G61" s="28">
        <v>41815</v>
      </c>
      <c r="H61" s="27"/>
      <c r="I61" s="27"/>
      <c r="J61" s="27"/>
      <c r="K61" s="27" t="s">
        <v>143</v>
      </c>
      <c r="L61" s="27"/>
      <c r="M61" s="27" t="s">
        <v>176</v>
      </c>
      <c r="N61" s="27"/>
      <c r="O61" s="27" t="s">
        <v>104</v>
      </c>
      <c r="P61" s="27"/>
      <c r="Q61" s="29">
        <v>-19.989999999999998</v>
      </c>
      <c r="R61" s="27"/>
      <c r="S61" s="29">
        <f t="shared" si="1"/>
        <v>33878.050000000003</v>
      </c>
    </row>
    <row r="62" spans="1:19" ht="15.75" thickBot="1" x14ac:dyDescent="0.3">
      <c r="A62" s="27"/>
      <c r="B62" s="27"/>
      <c r="C62" s="27"/>
      <c r="D62" s="27"/>
      <c r="E62" s="27" t="s">
        <v>109</v>
      </c>
      <c r="F62" s="27"/>
      <c r="G62" s="28">
        <v>41816</v>
      </c>
      <c r="H62" s="27"/>
      <c r="I62" s="27"/>
      <c r="J62" s="27"/>
      <c r="K62" s="27" t="s">
        <v>157</v>
      </c>
      <c r="L62" s="27"/>
      <c r="M62" s="27" t="s">
        <v>198</v>
      </c>
      <c r="N62" s="27"/>
      <c r="O62" s="27" t="s">
        <v>81</v>
      </c>
      <c r="P62" s="27"/>
      <c r="Q62" s="30">
        <v>-156.28</v>
      </c>
      <c r="R62" s="27"/>
      <c r="S62" s="30">
        <f t="shared" si="1"/>
        <v>33721.769999999997</v>
      </c>
    </row>
    <row r="63" spans="1:19" x14ac:dyDescent="0.25">
      <c r="A63" s="27"/>
      <c r="B63" s="27" t="s">
        <v>29</v>
      </c>
      <c r="C63" s="27"/>
      <c r="D63" s="27"/>
      <c r="E63" s="27"/>
      <c r="F63" s="27"/>
      <c r="G63" s="28"/>
      <c r="H63" s="27"/>
      <c r="I63" s="27"/>
      <c r="J63" s="27"/>
      <c r="K63" s="27"/>
      <c r="L63" s="27"/>
      <c r="M63" s="27"/>
      <c r="N63" s="27"/>
      <c r="O63" s="27"/>
      <c r="P63" s="27"/>
      <c r="Q63" s="29">
        <f>ROUND(SUM(Q2:Q62),5)</f>
        <v>-7894.96</v>
      </c>
      <c r="R63" s="27"/>
      <c r="S63" s="29">
        <f>S62</f>
        <v>33721.769999999997</v>
      </c>
    </row>
    <row r="64" spans="1:19" ht="30" customHeight="1" x14ac:dyDescent="0.25">
      <c r="A64" s="23"/>
      <c r="B64" s="23" t="s">
        <v>30</v>
      </c>
      <c r="C64" s="23"/>
      <c r="D64" s="23"/>
      <c r="E64" s="23"/>
      <c r="F64" s="23"/>
      <c r="G64" s="26"/>
      <c r="H64" s="23"/>
      <c r="I64" s="23"/>
      <c r="J64" s="23"/>
      <c r="K64" s="23"/>
      <c r="L64" s="23"/>
      <c r="M64" s="23"/>
      <c r="N64" s="23"/>
      <c r="O64" s="23"/>
      <c r="P64" s="23"/>
      <c r="Q64" s="25"/>
      <c r="R64" s="23"/>
      <c r="S64" s="25">
        <v>1608.03</v>
      </c>
    </row>
    <row r="65" spans="1:19" x14ac:dyDescent="0.25">
      <c r="A65" s="27"/>
      <c r="B65" s="27" t="s">
        <v>31</v>
      </c>
      <c r="C65" s="27"/>
      <c r="D65" s="27"/>
      <c r="E65" s="27"/>
      <c r="F65" s="27"/>
      <c r="G65" s="28"/>
      <c r="H65" s="27"/>
      <c r="I65" s="27"/>
      <c r="J65" s="27"/>
      <c r="K65" s="27"/>
      <c r="L65" s="27"/>
      <c r="M65" s="27"/>
      <c r="N65" s="27"/>
      <c r="O65" s="27"/>
      <c r="P65" s="27"/>
      <c r="Q65" s="29"/>
      <c r="R65" s="27"/>
      <c r="S65" s="29">
        <f>S64</f>
        <v>1608.03</v>
      </c>
    </row>
    <row r="66" spans="1:19" ht="30" customHeight="1" x14ac:dyDescent="0.25">
      <c r="A66" s="23"/>
      <c r="B66" s="23" t="s">
        <v>32</v>
      </c>
      <c r="C66" s="23"/>
      <c r="D66" s="23"/>
      <c r="E66" s="23"/>
      <c r="F66" s="23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5"/>
      <c r="R66" s="23"/>
      <c r="S66" s="25">
        <v>401.67</v>
      </c>
    </row>
    <row r="67" spans="1:19" x14ac:dyDescent="0.25">
      <c r="A67" s="27"/>
      <c r="B67" s="27" t="s">
        <v>33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/>
      <c r="R67" s="27"/>
      <c r="S67" s="29">
        <f>S66</f>
        <v>401.67</v>
      </c>
    </row>
    <row r="68" spans="1:19" ht="30" customHeight="1" x14ac:dyDescent="0.25">
      <c r="A68" s="23"/>
      <c r="B68" s="23" t="s">
        <v>34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181.95</v>
      </c>
    </row>
    <row r="69" spans="1:19" x14ac:dyDescent="0.25">
      <c r="A69" s="27"/>
      <c r="B69" s="27" t="s">
        <v>35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9"/>
      <c r="R69" s="27"/>
      <c r="S69" s="29">
        <f>S68</f>
        <v>181.95</v>
      </c>
    </row>
    <row r="70" spans="1:19" ht="30" customHeight="1" x14ac:dyDescent="0.25">
      <c r="A70" s="23"/>
      <c r="B70" s="23" t="s">
        <v>36</v>
      </c>
      <c r="C70" s="23"/>
      <c r="D70" s="23"/>
      <c r="E70" s="23"/>
      <c r="F70" s="23"/>
      <c r="G70" s="26"/>
      <c r="H70" s="23"/>
      <c r="I70" s="23"/>
      <c r="J70" s="23"/>
      <c r="K70" s="23"/>
      <c r="L70" s="23"/>
      <c r="M70" s="23"/>
      <c r="N70" s="23"/>
      <c r="O70" s="23"/>
      <c r="P70" s="23"/>
      <c r="Q70" s="25"/>
      <c r="R70" s="23"/>
      <c r="S70" s="25">
        <v>265034.84000000003</v>
      </c>
    </row>
    <row r="71" spans="1:19" x14ac:dyDescent="0.25">
      <c r="A71" s="27"/>
      <c r="B71" s="27"/>
      <c r="C71" s="27"/>
      <c r="D71" s="27"/>
      <c r="E71" s="27" t="s">
        <v>265</v>
      </c>
      <c r="F71" s="27"/>
      <c r="G71" s="28">
        <v>41794</v>
      </c>
      <c r="H71" s="27"/>
      <c r="I71" s="27" t="s">
        <v>275</v>
      </c>
      <c r="J71" s="27"/>
      <c r="K71" s="27" t="s">
        <v>166</v>
      </c>
      <c r="L71" s="27"/>
      <c r="M71" s="27"/>
      <c r="N71" s="27"/>
      <c r="O71" s="27" t="s">
        <v>68</v>
      </c>
      <c r="P71" s="27"/>
      <c r="Q71" s="29">
        <v>-1229.3800000000001</v>
      </c>
      <c r="R71" s="27"/>
      <c r="S71" s="29">
        <f t="shared" ref="S71:S77" si="2">ROUND(S70+Q71,5)</f>
        <v>263805.46000000002</v>
      </c>
    </row>
    <row r="72" spans="1:19" x14ac:dyDescent="0.25">
      <c r="A72" s="27"/>
      <c r="B72" s="27"/>
      <c r="C72" s="27"/>
      <c r="D72" s="27"/>
      <c r="E72" s="27" t="s">
        <v>110</v>
      </c>
      <c r="F72" s="27"/>
      <c r="G72" s="28">
        <v>41794</v>
      </c>
      <c r="H72" s="27"/>
      <c r="I72" s="27" t="s">
        <v>266</v>
      </c>
      <c r="J72" s="27"/>
      <c r="K72" s="27" t="s">
        <v>154</v>
      </c>
      <c r="L72" s="27"/>
      <c r="M72" s="27" t="s">
        <v>304</v>
      </c>
      <c r="N72" s="27"/>
      <c r="O72" s="27" t="s">
        <v>28</v>
      </c>
      <c r="P72" s="27"/>
      <c r="Q72" s="29">
        <v>-2957.5</v>
      </c>
      <c r="R72" s="27"/>
      <c r="S72" s="29">
        <f t="shared" si="2"/>
        <v>260847.96</v>
      </c>
    </row>
    <row r="73" spans="1:19" x14ac:dyDescent="0.25">
      <c r="A73" s="27"/>
      <c r="B73" s="27"/>
      <c r="C73" s="27"/>
      <c r="D73" s="27"/>
      <c r="E73" s="27" t="s">
        <v>110</v>
      </c>
      <c r="F73" s="27"/>
      <c r="G73" s="28">
        <v>41795</v>
      </c>
      <c r="H73" s="27"/>
      <c r="I73" s="27" t="s">
        <v>267</v>
      </c>
      <c r="J73" s="27"/>
      <c r="K73" s="27" t="s">
        <v>278</v>
      </c>
      <c r="L73" s="27"/>
      <c r="M73" s="27" t="s">
        <v>305</v>
      </c>
      <c r="N73" s="27"/>
      <c r="O73" s="27" t="s">
        <v>28</v>
      </c>
      <c r="P73" s="27"/>
      <c r="Q73" s="29">
        <v>-75000</v>
      </c>
      <c r="R73" s="27"/>
      <c r="S73" s="29">
        <f t="shared" si="2"/>
        <v>185847.96</v>
      </c>
    </row>
    <row r="74" spans="1:19" x14ac:dyDescent="0.25">
      <c r="A74" s="27"/>
      <c r="B74" s="27"/>
      <c r="C74" s="27"/>
      <c r="D74" s="27"/>
      <c r="E74" s="27" t="s">
        <v>112</v>
      </c>
      <c r="F74" s="27"/>
      <c r="G74" s="28">
        <v>41802</v>
      </c>
      <c r="H74" s="27"/>
      <c r="I74" s="27" t="s">
        <v>276</v>
      </c>
      <c r="J74" s="27"/>
      <c r="K74" s="27" t="s">
        <v>302</v>
      </c>
      <c r="L74" s="27"/>
      <c r="M74" s="27"/>
      <c r="N74" s="27"/>
      <c r="O74" s="27" t="s">
        <v>70</v>
      </c>
      <c r="P74" s="27"/>
      <c r="Q74" s="29">
        <v>25000</v>
      </c>
      <c r="R74" s="27"/>
      <c r="S74" s="29">
        <f t="shared" si="2"/>
        <v>210847.96</v>
      </c>
    </row>
    <row r="75" spans="1:19" x14ac:dyDescent="0.25">
      <c r="A75" s="27"/>
      <c r="B75" s="27"/>
      <c r="C75" s="27"/>
      <c r="D75" s="27"/>
      <c r="E75" s="27" t="s">
        <v>110</v>
      </c>
      <c r="F75" s="27"/>
      <c r="G75" s="28">
        <v>41803</v>
      </c>
      <c r="H75" s="27"/>
      <c r="I75" s="27" t="s">
        <v>266</v>
      </c>
      <c r="J75" s="27"/>
      <c r="K75" s="27" t="s">
        <v>150</v>
      </c>
      <c r="L75" s="27"/>
      <c r="M75" s="27" t="s">
        <v>317</v>
      </c>
      <c r="N75" s="27"/>
      <c r="O75" s="27" t="s">
        <v>28</v>
      </c>
      <c r="P75" s="27"/>
      <c r="Q75" s="29">
        <v>-668.25</v>
      </c>
      <c r="R75" s="27"/>
      <c r="S75" s="29">
        <f t="shared" si="2"/>
        <v>210179.71</v>
      </c>
    </row>
    <row r="76" spans="1:19" x14ac:dyDescent="0.25">
      <c r="A76" s="27"/>
      <c r="B76" s="27"/>
      <c r="C76" s="27"/>
      <c r="D76" s="27"/>
      <c r="E76" s="27" t="s">
        <v>110</v>
      </c>
      <c r="F76" s="27"/>
      <c r="G76" s="28">
        <v>41803</v>
      </c>
      <c r="H76" s="27"/>
      <c r="I76" s="27" t="s">
        <v>266</v>
      </c>
      <c r="J76" s="27"/>
      <c r="K76" s="27" t="s">
        <v>161</v>
      </c>
      <c r="L76" s="27"/>
      <c r="M76" s="27" t="s">
        <v>317</v>
      </c>
      <c r="N76" s="27"/>
      <c r="O76" s="27" t="s">
        <v>28</v>
      </c>
      <c r="P76" s="27"/>
      <c r="Q76" s="29">
        <v>-218.75</v>
      </c>
      <c r="R76" s="27"/>
      <c r="S76" s="29">
        <f t="shared" si="2"/>
        <v>209960.95999999999</v>
      </c>
    </row>
    <row r="77" spans="1:19" ht="15.75" thickBot="1" x14ac:dyDescent="0.3">
      <c r="A77" s="27"/>
      <c r="B77" s="27"/>
      <c r="C77" s="27"/>
      <c r="D77" s="27"/>
      <c r="E77" s="27" t="s">
        <v>110</v>
      </c>
      <c r="F77" s="27"/>
      <c r="G77" s="28">
        <v>41815</v>
      </c>
      <c r="H77" s="27"/>
      <c r="I77" s="27" t="s">
        <v>274</v>
      </c>
      <c r="J77" s="27"/>
      <c r="K77" s="27" t="s">
        <v>166</v>
      </c>
      <c r="L77" s="27"/>
      <c r="M77" s="27" t="s">
        <v>334</v>
      </c>
      <c r="N77" s="27"/>
      <c r="O77" s="27" t="s">
        <v>28</v>
      </c>
      <c r="P77" s="27"/>
      <c r="Q77" s="30">
        <v>-1229.3900000000001</v>
      </c>
      <c r="R77" s="27"/>
      <c r="S77" s="30">
        <f t="shared" si="2"/>
        <v>208731.57</v>
      </c>
    </row>
    <row r="78" spans="1:19" x14ac:dyDescent="0.25">
      <c r="A78" s="27"/>
      <c r="B78" s="27" t="s">
        <v>37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7"/>
      <c r="O78" s="27"/>
      <c r="P78" s="27"/>
      <c r="Q78" s="29">
        <f>ROUND(SUM(Q70:Q77),5)</f>
        <v>-56303.27</v>
      </c>
      <c r="R78" s="27"/>
      <c r="S78" s="29">
        <f>S77</f>
        <v>208731.57</v>
      </c>
    </row>
    <row r="79" spans="1:19" ht="30" customHeight="1" x14ac:dyDescent="0.25">
      <c r="A79" s="23"/>
      <c r="B79" s="23" t="s">
        <v>38</v>
      </c>
      <c r="C79" s="23"/>
      <c r="D79" s="23"/>
      <c r="E79" s="23"/>
      <c r="F79" s="23"/>
      <c r="G79" s="26"/>
      <c r="H79" s="23"/>
      <c r="I79" s="23"/>
      <c r="J79" s="23"/>
      <c r="K79" s="23"/>
      <c r="L79" s="23"/>
      <c r="M79" s="23"/>
      <c r="N79" s="23"/>
      <c r="O79" s="23"/>
      <c r="P79" s="23"/>
      <c r="Q79" s="25"/>
      <c r="R79" s="23"/>
      <c r="S79" s="25">
        <v>-104014.88</v>
      </c>
    </row>
    <row r="80" spans="1:19" x14ac:dyDescent="0.25">
      <c r="A80" s="27"/>
      <c r="B80" s="27" t="s">
        <v>39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9"/>
      <c r="R80" s="27"/>
      <c r="S80" s="29">
        <f>S79</f>
        <v>-104014.88</v>
      </c>
    </row>
    <row r="81" spans="1:19" ht="30" customHeight="1" x14ac:dyDescent="0.25">
      <c r="A81" s="23"/>
      <c r="B81" s="23" t="s">
        <v>40</v>
      </c>
      <c r="C81" s="23"/>
      <c r="D81" s="23"/>
      <c r="E81" s="23"/>
      <c r="F81" s="23"/>
      <c r="G81" s="26"/>
      <c r="H81" s="23"/>
      <c r="I81" s="23"/>
      <c r="J81" s="23"/>
      <c r="K81" s="23"/>
      <c r="L81" s="23"/>
      <c r="M81" s="23"/>
      <c r="N81" s="23"/>
      <c r="O81" s="23"/>
      <c r="P81" s="23"/>
      <c r="Q81" s="25"/>
      <c r="R81" s="23"/>
      <c r="S81" s="25">
        <v>145248</v>
      </c>
    </row>
    <row r="82" spans="1:19" x14ac:dyDescent="0.25">
      <c r="A82" s="27"/>
      <c r="B82" s="27" t="s">
        <v>41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7"/>
      <c r="O82" s="27"/>
      <c r="P82" s="27"/>
      <c r="Q82" s="29"/>
      <c r="R82" s="27"/>
      <c r="S82" s="29">
        <f>S81</f>
        <v>145248</v>
      </c>
    </row>
    <row r="83" spans="1:19" ht="30" customHeight="1" x14ac:dyDescent="0.25">
      <c r="A83" s="23"/>
      <c r="B83" s="23" t="s">
        <v>42</v>
      </c>
      <c r="C83" s="23"/>
      <c r="D83" s="23"/>
      <c r="E83" s="23"/>
      <c r="F83" s="23"/>
      <c r="G83" s="26"/>
      <c r="H83" s="23"/>
      <c r="I83" s="23"/>
      <c r="J83" s="23"/>
      <c r="K83" s="23"/>
      <c r="L83" s="23"/>
      <c r="M83" s="23"/>
      <c r="N83" s="23"/>
      <c r="O83" s="23"/>
      <c r="P83" s="23"/>
      <c r="Q83" s="25"/>
      <c r="R83" s="23"/>
      <c r="S83" s="25">
        <v>0</v>
      </c>
    </row>
    <row r="84" spans="1:19" x14ac:dyDescent="0.25">
      <c r="A84" s="27"/>
      <c r="B84" s="27" t="s">
        <v>43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7"/>
      <c r="O84" s="27"/>
      <c r="P84" s="27"/>
      <c r="Q84" s="29"/>
      <c r="R84" s="27"/>
      <c r="S84" s="29">
        <f>S83</f>
        <v>0</v>
      </c>
    </row>
    <row r="85" spans="1:19" ht="30" customHeight="1" x14ac:dyDescent="0.25">
      <c r="A85" s="23"/>
      <c r="B85" s="23" t="s">
        <v>44</v>
      </c>
      <c r="C85" s="23"/>
      <c r="D85" s="23"/>
      <c r="E85" s="23"/>
      <c r="F85" s="23"/>
      <c r="G85" s="26"/>
      <c r="H85" s="23"/>
      <c r="I85" s="23"/>
      <c r="J85" s="23"/>
      <c r="K85" s="23"/>
      <c r="L85" s="23"/>
      <c r="M85" s="23"/>
      <c r="N85" s="23"/>
      <c r="O85" s="23"/>
      <c r="P85" s="23"/>
      <c r="Q85" s="25"/>
      <c r="R85" s="23"/>
      <c r="S85" s="25">
        <v>63139.43</v>
      </c>
    </row>
    <row r="86" spans="1:19" x14ac:dyDescent="0.25">
      <c r="A86" s="27"/>
      <c r="B86" s="27" t="s">
        <v>45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7"/>
      <c r="O86" s="27"/>
      <c r="P86" s="27"/>
      <c r="Q86" s="29"/>
      <c r="R86" s="27"/>
      <c r="S86" s="29">
        <f>S85</f>
        <v>63139.43</v>
      </c>
    </row>
    <row r="87" spans="1:19" ht="30" customHeight="1" x14ac:dyDescent="0.25">
      <c r="A87" s="23"/>
      <c r="B87" s="23" t="s">
        <v>46</v>
      </c>
      <c r="C87" s="23"/>
      <c r="D87" s="23"/>
      <c r="E87" s="23"/>
      <c r="F87" s="23"/>
      <c r="G87" s="26"/>
      <c r="H87" s="23"/>
      <c r="I87" s="23"/>
      <c r="J87" s="23"/>
      <c r="K87" s="23"/>
      <c r="L87" s="23"/>
      <c r="M87" s="23"/>
      <c r="N87" s="23"/>
      <c r="O87" s="23"/>
      <c r="P87" s="23"/>
      <c r="Q87" s="25"/>
      <c r="R87" s="23"/>
      <c r="S87" s="25">
        <v>1416</v>
      </c>
    </row>
    <row r="88" spans="1:19" x14ac:dyDescent="0.25">
      <c r="A88" s="27"/>
      <c r="B88" s="27" t="s">
        <v>47</v>
      </c>
      <c r="C88" s="27"/>
      <c r="D88" s="27"/>
      <c r="E88" s="27"/>
      <c r="F88" s="27"/>
      <c r="G88" s="28"/>
      <c r="H88" s="27"/>
      <c r="I88" s="27"/>
      <c r="J88" s="27"/>
      <c r="K88" s="27"/>
      <c r="L88" s="27"/>
      <c r="M88" s="27"/>
      <c r="N88" s="27"/>
      <c r="O88" s="27"/>
      <c r="P88" s="27"/>
      <c r="Q88" s="29"/>
      <c r="R88" s="27"/>
      <c r="S88" s="29">
        <f>S87</f>
        <v>1416</v>
      </c>
    </row>
    <row r="89" spans="1:19" ht="30" customHeight="1" x14ac:dyDescent="0.25">
      <c r="A89" s="23"/>
      <c r="B89" s="23" t="s">
        <v>48</v>
      </c>
      <c r="C89" s="23"/>
      <c r="D89" s="23"/>
      <c r="E89" s="23"/>
      <c r="F89" s="23"/>
      <c r="G89" s="26"/>
      <c r="H89" s="23"/>
      <c r="I89" s="23"/>
      <c r="J89" s="23"/>
      <c r="K89" s="23"/>
      <c r="L89" s="23"/>
      <c r="M89" s="23"/>
      <c r="N89" s="23"/>
      <c r="O89" s="23"/>
      <c r="P89" s="23"/>
      <c r="Q89" s="25"/>
      <c r="R89" s="23"/>
      <c r="S89" s="25">
        <v>176358</v>
      </c>
    </row>
    <row r="90" spans="1:19" x14ac:dyDescent="0.25">
      <c r="A90" s="23"/>
      <c r="B90" s="23"/>
      <c r="C90" s="23" t="s">
        <v>49</v>
      </c>
      <c r="D90" s="23"/>
      <c r="E90" s="23"/>
      <c r="F90" s="23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5"/>
      <c r="R90" s="23"/>
      <c r="S90" s="25">
        <v>-148642</v>
      </c>
    </row>
    <row r="91" spans="1:19" x14ac:dyDescent="0.25">
      <c r="A91" s="27"/>
      <c r="B91" s="27"/>
      <c r="C91" s="27" t="s">
        <v>50</v>
      </c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29"/>
      <c r="R91" s="27"/>
      <c r="S91" s="29">
        <f>S90</f>
        <v>-148642</v>
      </c>
    </row>
    <row r="92" spans="1:19" ht="30" customHeight="1" x14ac:dyDescent="0.25">
      <c r="A92" s="23"/>
      <c r="B92" s="23"/>
      <c r="C92" s="23" t="s">
        <v>51</v>
      </c>
      <c r="D92" s="23"/>
      <c r="E92" s="23"/>
      <c r="F92" s="23"/>
      <c r="G92" s="26"/>
      <c r="H92" s="23"/>
      <c r="I92" s="23"/>
      <c r="J92" s="23"/>
      <c r="K92" s="23"/>
      <c r="L92" s="23"/>
      <c r="M92" s="23"/>
      <c r="N92" s="23"/>
      <c r="O92" s="23"/>
      <c r="P92" s="23"/>
      <c r="Q92" s="25"/>
      <c r="R92" s="23"/>
      <c r="S92" s="25">
        <v>325000</v>
      </c>
    </row>
    <row r="93" spans="1:19" ht="15.75" thickBot="1" x14ac:dyDescent="0.3">
      <c r="A93" s="27"/>
      <c r="B93" s="27"/>
      <c r="C93" s="27" t="s">
        <v>52</v>
      </c>
      <c r="D93" s="27"/>
      <c r="E93" s="27"/>
      <c r="F93" s="27"/>
      <c r="G93" s="28"/>
      <c r="H93" s="27"/>
      <c r="I93" s="27"/>
      <c r="J93" s="27"/>
      <c r="K93" s="27"/>
      <c r="L93" s="27"/>
      <c r="M93" s="27"/>
      <c r="N93" s="27"/>
      <c r="O93" s="27"/>
      <c r="P93" s="27"/>
      <c r="Q93" s="30"/>
      <c r="R93" s="27"/>
      <c r="S93" s="30">
        <f>S92</f>
        <v>325000</v>
      </c>
    </row>
    <row r="94" spans="1:19" ht="30" customHeight="1" x14ac:dyDescent="0.25">
      <c r="A94" s="27"/>
      <c r="B94" s="27" t="s">
        <v>53</v>
      </c>
      <c r="C94" s="27"/>
      <c r="D94" s="27"/>
      <c r="E94" s="27"/>
      <c r="F94" s="27"/>
      <c r="G94" s="28"/>
      <c r="H94" s="27"/>
      <c r="I94" s="27"/>
      <c r="J94" s="27"/>
      <c r="K94" s="27"/>
      <c r="L94" s="27"/>
      <c r="M94" s="27"/>
      <c r="N94" s="27"/>
      <c r="O94" s="27"/>
      <c r="P94" s="27"/>
      <c r="Q94" s="29"/>
      <c r="R94" s="27"/>
      <c r="S94" s="29">
        <f>ROUND(S91+S93,5)</f>
        <v>176358</v>
      </c>
    </row>
    <row r="95" spans="1:19" ht="30" customHeight="1" x14ac:dyDescent="0.25">
      <c r="A95" s="23"/>
      <c r="B95" s="23" t="s">
        <v>54</v>
      </c>
      <c r="C95" s="23"/>
      <c r="D95" s="23"/>
      <c r="E95" s="23"/>
      <c r="F95" s="23"/>
      <c r="G95" s="26"/>
      <c r="H95" s="23"/>
      <c r="I95" s="23"/>
      <c r="J95" s="23"/>
      <c r="K95" s="23"/>
      <c r="L95" s="23"/>
      <c r="M95" s="23"/>
      <c r="N95" s="23"/>
      <c r="O95" s="23"/>
      <c r="P95" s="23"/>
      <c r="Q95" s="25"/>
      <c r="R95" s="23"/>
      <c r="S95" s="25">
        <v>83350.960000000006</v>
      </c>
    </row>
    <row r="96" spans="1:19" x14ac:dyDescent="0.25">
      <c r="A96" s="27"/>
      <c r="B96" s="27"/>
      <c r="C96" s="27"/>
      <c r="D96" s="27"/>
      <c r="E96" s="27" t="s">
        <v>109</v>
      </c>
      <c r="F96" s="27"/>
      <c r="G96" s="28">
        <v>41810</v>
      </c>
      <c r="H96" s="27"/>
      <c r="I96" s="27" t="s">
        <v>268</v>
      </c>
      <c r="J96" s="27"/>
      <c r="K96" s="27" t="s">
        <v>145</v>
      </c>
      <c r="L96" s="27"/>
      <c r="M96" s="27" t="s">
        <v>202</v>
      </c>
      <c r="N96" s="27"/>
      <c r="O96" s="27" t="s">
        <v>28</v>
      </c>
      <c r="P96" s="27"/>
      <c r="Q96" s="29">
        <v>34841</v>
      </c>
      <c r="R96" s="27"/>
      <c r="S96" s="29">
        <f>ROUND(S95+Q96,5)</f>
        <v>118191.96</v>
      </c>
    </row>
    <row r="97" spans="1:19" ht="15.75" thickBot="1" x14ac:dyDescent="0.3">
      <c r="A97" s="27"/>
      <c r="B97" s="27"/>
      <c r="C97" s="27"/>
      <c r="D97" s="27"/>
      <c r="E97" s="27" t="s">
        <v>109</v>
      </c>
      <c r="F97" s="27"/>
      <c r="G97" s="28">
        <v>41810</v>
      </c>
      <c r="H97" s="27"/>
      <c r="I97" s="27" t="s">
        <v>269</v>
      </c>
      <c r="J97" s="27"/>
      <c r="K97" s="27" t="s">
        <v>145</v>
      </c>
      <c r="L97" s="27"/>
      <c r="M97" s="27" t="s">
        <v>202</v>
      </c>
      <c r="N97" s="27"/>
      <c r="O97" s="27" t="s">
        <v>28</v>
      </c>
      <c r="P97" s="27"/>
      <c r="Q97" s="30">
        <v>35000</v>
      </c>
      <c r="R97" s="27"/>
      <c r="S97" s="30">
        <f>ROUND(S96+Q97,5)</f>
        <v>153191.96</v>
      </c>
    </row>
    <row r="98" spans="1:19" x14ac:dyDescent="0.25">
      <c r="A98" s="27"/>
      <c r="B98" s="27" t="s">
        <v>55</v>
      </c>
      <c r="C98" s="27"/>
      <c r="D98" s="27"/>
      <c r="E98" s="27"/>
      <c r="F98" s="27"/>
      <c r="G98" s="28"/>
      <c r="H98" s="27"/>
      <c r="I98" s="27"/>
      <c r="J98" s="27"/>
      <c r="K98" s="27"/>
      <c r="L98" s="27"/>
      <c r="M98" s="27"/>
      <c r="N98" s="27"/>
      <c r="O98" s="27"/>
      <c r="P98" s="27"/>
      <c r="Q98" s="29">
        <f>ROUND(SUM(Q95:Q97),5)</f>
        <v>69841</v>
      </c>
      <c r="R98" s="27"/>
      <c r="S98" s="29">
        <f>S97</f>
        <v>153191.96</v>
      </c>
    </row>
    <row r="99" spans="1:19" ht="30" customHeight="1" x14ac:dyDescent="0.25">
      <c r="A99" s="23"/>
      <c r="B99" s="23" t="s">
        <v>56</v>
      </c>
      <c r="C99" s="23"/>
      <c r="D99" s="23"/>
      <c r="E99" s="23"/>
      <c r="F99" s="23"/>
      <c r="G99" s="26"/>
      <c r="H99" s="23"/>
      <c r="I99" s="23"/>
      <c r="J99" s="23"/>
      <c r="K99" s="23"/>
      <c r="L99" s="23"/>
      <c r="M99" s="23"/>
      <c r="N99" s="23"/>
      <c r="O99" s="23"/>
      <c r="P99" s="23"/>
      <c r="Q99" s="25"/>
      <c r="R99" s="23"/>
      <c r="S99" s="25">
        <v>0</v>
      </c>
    </row>
    <row r="100" spans="1:19" x14ac:dyDescent="0.25">
      <c r="A100" s="27"/>
      <c r="B100" s="27" t="s">
        <v>57</v>
      </c>
      <c r="C100" s="27"/>
      <c r="D100" s="27"/>
      <c r="E100" s="27"/>
      <c r="F100" s="27"/>
      <c r="G100" s="28"/>
      <c r="H100" s="27"/>
      <c r="I100" s="27"/>
      <c r="J100" s="27"/>
      <c r="K100" s="27"/>
      <c r="L100" s="27"/>
      <c r="M100" s="27"/>
      <c r="N100" s="27"/>
      <c r="O100" s="27"/>
      <c r="P100" s="27"/>
      <c r="Q100" s="29"/>
      <c r="R100" s="27"/>
      <c r="S100" s="29">
        <f>S99</f>
        <v>0</v>
      </c>
    </row>
    <row r="101" spans="1:19" ht="30" customHeight="1" x14ac:dyDescent="0.25">
      <c r="A101" s="23"/>
      <c r="B101" s="23" t="s">
        <v>58</v>
      </c>
      <c r="C101" s="23"/>
      <c r="D101" s="23"/>
      <c r="E101" s="23"/>
      <c r="F101" s="23"/>
      <c r="G101" s="26"/>
      <c r="H101" s="23"/>
      <c r="I101" s="23"/>
      <c r="J101" s="23"/>
      <c r="K101" s="23"/>
      <c r="L101" s="23"/>
      <c r="M101" s="23"/>
      <c r="N101" s="23"/>
      <c r="O101" s="23"/>
      <c r="P101" s="23"/>
      <c r="Q101" s="25"/>
      <c r="R101" s="23"/>
      <c r="S101" s="25">
        <v>-325000</v>
      </c>
    </row>
    <row r="102" spans="1:19" x14ac:dyDescent="0.25">
      <c r="A102" s="27"/>
      <c r="B102" s="27" t="s">
        <v>59</v>
      </c>
      <c r="C102" s="27"/>
      <c r="D102" s="27"/>
      <c r="E102" s="27"/>
      <c r="F102" s="27"/>
      <c r="G102" s="28"/>
      <c r="H102" s="27"/>
      <c r="I102" s="27"/>
      <c r="J102" s="27"/>
      <c r="K102" s="27"/>
      <c r="L102" s="27"/>
      <c r="M102" s="27"/>
      <c r="N102" s="27"/>
      <c r="O102" s="27"/>
      <c r="P102" s="27"/>
      <c r="Q102" s="29"/>
      <c r="R102" s="27"/>
      <c r="S102" s="29">
        <f>S101</f>
        <v>-325000</v>
      </c>
    </row>
    <row r="103" spans="1:19" ht="30" customHeight="1" x14ac:dyDescent="0.25">
      <c r="A103" s="23"/>
      <c r="B103" s="23" t="s">
        <v>60</v>
      </c>
      <c r="C103" s="23"/>
      <c r="D103" s="23"/>
      <c r="E103" s="23"/>
      <c r="F103" s="23"/>
      <c r="G103" s="26"/>
      <c r="H103" s="23"/>
      <c r="I103" s="23"/>
      <c r="J103" s="23"/>
      <c r="K103" s="23"/>
      <c r="L103" s="23"/>
      <c r="M103" s="23"/>
      <c r="N103" s="23"/>
      <c r="O103" s="23"/>
      <c r="P103" s="23"/>
      <c r="Q103" s="25"/>
      <c r="R103" s="23"/>
      <c r="S103" s="25">
        <v>-23168.86</v>
      </c>
    </row>
    <row r="104" spans="1:19" x14ac:dyDescent="0.25">
      <c r="A104" s="27"/>
      <c r="B104" s="27" t="s">
        <v>61</v>
      </c>
      <c r="C104" s="27"/>
      <c r="D104" s="27"/>
      <c r="E104" s="27"/>
      <c r="F104" s="27"/>
      <c r="G104" s="28"/>
      <c r="H104" s="27"/>
      <c r="I104" s="27"/>
      <c r="J104" s="27"/>
      <c r="K104" s="27"/>
      <c r="L104" s="27"/>
      <c r="M104" s="27"/>
      <c r="N104" s="27"/>
      <c r="O104" s="27"/>
      <c r="P104" s="27"/>
      <c r="Q104" s="29"/>
      <c r="R104" s="27"/>
      <c r="S104" s="29">
        <f>S103</f>
        <v>-23168.86</v>
      </c>
    </row>
    <row r="105" spans="1:19" ht="30" customHeight="1" x14ac:dyDescent="0.25">
      <c r="A105" s="23"/>
      <c r="B105" s="23" t="s">
        <v>62</v>
      </c>
      <c r="C105" s="23"/>
      <c r="D105" s="23"/>
      <c r="E105" s="23"/>
      <c r="F105" s="23"/>
      <c r="G105" s="26"/>
      <c r="H105" s="23"/>
      <c r="I105" s="23"/>
      <c r="J105" s="23"/>
      <c r="K105" s="23"/>
      <c r="L105" s="23"/>
      <c r="M105" s="23"/>
      <c r="N105" s="23"/>
      <c r="O105" s="23"/>
      <c r="P105" s="23"/>
      <c r="Q105" s="25"/>
      <c r="R105" s="23"/>
      <c r="S105" s="25">
        <v>-248243.83</v>
      </c>
    </row>
    <row r="106" spans="1:19" x14ac:dyDescent="0.25">
      <c r="A106" s="27"/>
      <c r="B106" s="27" t="s">
        <v>63</v>
      </c>
      <c r="C106" s="27"/>
      <c r="D106" s="27"/>
      <c r="E106" s="27"/>
      <c r="F106" s="27"/>
      <c r="G106" s="28"/>
      <c r="H106" s="27"/>
      <c r="I106" s="27"/>
      <c r="J106" s="27"/>
      <c r="K106" s="27"/>
      <c r="L106" s="27"/>
      <c r="M106" s="27"/>
      <c r="N106" s="27"/>
      <c r="O106" s="27"/>
      <c r="P106" s="27"/>
      <c r="Q106" s="29"/>
      <c r="R106" s="27"/>
      <c r="S106" s="29">
        <f>S105</f>
        <v>-248243.83</v>
      </c>
    </row>
    <row r="107" spans="1:19" ht="30" customHeight="1" x14ac:dyDescent="0.25">
      <c r="A107" s="23"/>
      <c r="B107" s="23" t="s">
        <v>64</v>
      </c>
      <c r="C107" s="23"/>
      <c r="D107" s="23"/>
      <c r="E107" s="23"/>
      <c r="F107" s="23"/>
      <c r="G107" s="26"/>
      <c r="H107" s="23"/>
      <c r="I107" s="23"/>
      <c r="J107" s="23"/>
      <c r="K107" s="23"/>
      <c r="L107" s="23"/>
      <c r="M107" s="23"/>
      <c r="N107" s="23"/>
      <c r="O107" s="23"/>
      <c r="P107" s="23"/>
      <c r="Q107" s="25"/>
      <c r="R107" s="23"/>
      <c r="S107" s="25">
        <v>-7601</v>
      </c>
    </row>
    <row r="108" spans="1:19" x14ac:dyDescent="0.25">
      <c r="A108" s="27"/>
      <c r="B108" s="27" t="s">
        <v>65</v>
      </c>
      <c r="C108" s="27"/>
      <c r="D108" s="27"/>
      <c r="E108" s="27"/>
      <c r="F108" s="27"/>
      <c r="G108" s="28"/>
      <c r="H108" s="27"/>
      <c r="I108" s="27"/>
      <c r="J108" s="27"/>
      <c r="K108" s="27"/>
      <c r="L108" s="27"/>
      <c r="M108" s="27"/>
      <c r="N108" s="27"/>
      <c r="O108" s="27"/>
      <c r="P108" s="27"/>
      <c r="Q108" s="29"/>
      <c r="R108" s="27"/>
      <c r="S108" s="29">
        <f>S107</f>
        <v>-7601</v>
      </c>
    </row>
    <row r="109" spans="1:19" ht="30" customHeight="1" x14ac:dyDescent="0.25">
      <c r="A109" s="23"/>
      <c r="B109" s="23" t="s">
        <v>66</v>
      </c>
      <c r="C109" s="23"/>
      <c r="D109" s="23"/>
      <c r="E109" s="23"/>
      <c r="F109" s="23"/>
      <c r="G109" s="26"/>
      <c r="H109" s="23"/>
      <c r="I109" s="23"/>
      <c r="J109" s="23"/>
      <c r="K109" s="23"/>
      <c r="L109" s="23"/>
      <c r="M109" s="23"/>
      <c r="N109" s="23"/>
      <c r="O109" s="23"/>
      <c r="P109" s="23"/>
      <c r="Q109" s="25"/>
      <c r="R109" s="23"/>
      <c r="S109" s="25">
        <v>41597.379999999997</v>
      </c>
    </row>
    <row r="110" spans="1:19" x14ac:dyDescent="0.25">
      <c r="A110" s="27"/>
      <c r="B110" s="27" t="s">
        <v>67</v>
      </c>
      <c r="C110" s="27"/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29"/>
      <c r="R110" s="27"/>
      <c r="S110" s="29">
        <v>41597.379999999997</v>
      </c>
    </row>
    <row r="111" spans="1:19" ht="30" customHeight="1" x14ac:dyDescent="0.25">
      <c r="A111" s="23"/>
      <c r="B111" s="23" t="s">
        <v>68</v>
      </c>
      <c r="C111" s="23"/>
      <c r="D111" s="23"/>
      <c r="E111" s="23"/>
      <c r="F111" s="23"/>
      <c r="G111" s="26"/>
      <c r="H111" s="23"/>
      <c r="I111" s="23"/>
      <c r="J111" s="23"/>
      <c r="K111" s="23"/>
      <c r="L111" s="23"/>
      <c r="M111" s="23"/>
      <c r="N111" s="23"/>
      <c r="O111" s="23"/>
      <c r="P111" s="23"/>
      <c r="Q111" s="25"/>
      <c r="R111" s="23"/>
      <c r="S111" s="25">
        <v>-3047.66</v>
      </c>
    </row>
    <row r="112" spans="1:19" ht="15.75" thickBot="1" x14ac:dyDescent="0.3">
      <c r="A112" s="22"/>
      <c r="B112" s="22"/>
      <c r="C112" s="22"/>
      <c r="D112" s="22"/>
      <c r="E112" s="27" t="s">
        <v>265</v>
      </c>
      <c r="F112" s="27"/>
      <c r="G112" s="28">
        <v>41794</v>
      </c>
      <c r="H112" s="27"/>
      <c r="I112" s="27" t="s">
        <v>275</v>
      </c>
      <c r="J112" s="27"/>
      <c r="K112" s="27" t="s">
        <v>166</v>
      </c>
      <c r="L112" s="27"/>
      <c r="M112" s="27" t="s">
        <v>335</v>
      </c>
      <c r="N112" s="27"/>
      <c r="O112" s="27" t="s">
        <v>36</v>
      </c>
      <c r="P112" s="27"/>
      <c r="Q112" s="30">
        <v>1229.3800000000001</v>
      </c>
      <c r="R112" s="27"/>
      <c r="S112" s="30">
        <f>ROUND(S111+Q112,5)</f>
        <v>-1818.28</v>
      </c>
    </row>
    <row r="113" spans="1:19" x14ac:dyDescent="0.25">
      <c r="A113" s="27"/>
      <c r="B113" s="27" t="s">
        <v>69</v>
      </c>
      <c r="C113" s="27"/>
      <c r="D113" s="27"/>
      <c r="E113" s="27"/>
      <c r="F113" s="27"/>
      <c r="G113" s="28"/>
      <c r="H113" s="27"/>
      <c r="I113" s="27"/>
      <c r="J113" s="27"/>
      <c r="K113" s="27"/>
      <c r="L113" s="27"/>
      <c r="M113" s="27"/>
      <c r="N113" s="27"/>
      <c r="O113" s="27"/>
      <c r="P113" s="27"/>
      <c r="Q113" s="29">
        <f>ROUND(SUM(Q111:Q112),5)</f>
        <v>1229.3800000000001</v>
      </c>
      <c r="R113" s="27"/>
      <c r="S113" s="29">
        <f>S112</f>
        <v>-1818.28</v>
      </c>
    </row>
    <row r="114" spans="1:19" ht="30" customHeight="1" x14ac:dyDescent="0.25">
      <c r="A114" s="23"/>
      <c r="B114" s="23" t="s">
        <v>70</v>
      </c>
      <c r="C114" s="23"/>
      <c r="D114" s="23"/>
      <c r="E114" s="23"/>
      <c r="F114" s="23"/>
      <c r="G114" s="26"/>
      <c r="H114" s="23"/>
      <c r="I114" s="23"/>
      <c r="J114" s="23"/>
      <c r="K114" s="23"/>
      <c r="L114" s="23"/>
      <c r="M114" s="23"/>
      <c r="N114" s="23"/>
      <c r="O114" s="23"/>
      <c r="P114" s="23"/>
      <c r="Q114" s="25"/>
      <c r="R114" s="23"/>
      <c r="S114" s="25">
        <v>-21000</v>
      </c>
    </row>
    <row r="115" spans="1:19" ht="15.75" thickBot="1" x14ac:dyDescent="0.3">
      <c r="A115" s="22"/>
      <c r="B115" s="22"/>
      <c r="C115" s="22"/>
      <c r="D115" s="22"/>
      <c r="E115" s="27" t="s">
        <v>112</v>
      </c>
      <c r="F115" s="27"/>
      <c r="G115" s="28">
        <v>41802</v>
      </c>
      <c r="H115" s="27"/>
      <c r="I115" s="27" t="s">
        <v>276</v>
      </c>
      <c r="J115" s="27"/>
      <c r="K115" s="27" t="s">
        <v>302</v>
      </c>
      <c r="L115" s="27"/>
      <c r="M115" s="27" t="s">
        <v>336</v>
      </c>
      <c r="N115" s="27"/>
      <c r="O115" s="27" t="s">
        <v>36</v>
      </c>
      <c r="P115" s="27"/>
      <c r="Q115" s="30">
        <v>-25000</v>
      </c>
      <c r="R115" s="27"/>
      <c r="S115" s="30">
        <f>ROUND(S114+Q115,5)</f>
        <v>-46000</v>
      </c>
    </row>
    <row r="116" spans="1:19" x14ac:dyDescent="0.25">
      <c r="A116" s="27"/>
      <c r="B116" s="27" t="s">
        <v>71</v>
      </c>
      <c r="C116" s="27"/>
      <c r="D116" s="27"/>
      <c r="E116" s="27"/>
      <c r="F116" s="27"/>
      <c r="G116" s="28"/>
      <c r="H116" s="27"/>
      <c r="I116" s="27"/>
      <c r="J116" s="27"/>
      <c r="K116" s="27"/>
      <c r="L116" s="27"/>
      <c r="M116" s="27"/>
      <c r="N116" s="27"/>
      <c r="O116" s="27"/>
      <c r="P116" s="27"/>
      <c r="Q116" s="29">
        <v>-25000</v>
      </c>
      <c r="R116" s="27"/>
      <c r="S116" s="29">
        <v>-46000</v>
      </c>
    </row>
    <row r="117" spans="1:19" ht="30" customHeight="1" x14ac:dyDescent="0.25">
      <c r="A117" s="23"/>
      <c r="B117" s="23" t="s">
        <v>72</v>
      </c>
      <c r="C117" s="23"/>
      <c r="D117" s="23"/>
      <c r="E117" s="23"/>
      <c r="F117" s="23"/>
      <c r="G117" s="26"/>
      <c r="H117" s="23"/>
      <c r="I117" s="23"/>
      <c r="J117" s="23"/>
      <c r="K117" s="23"/>
      <c r="L117" s="23"/>
      <c r="M117" s="23"/>
      <c r="N117" s="23"/>
      <c r="O117" s="23"/>
      <c r="P117" s="23"/>
      <c r="Q117" s="25"/>
      <c r="R117" s="23"/>
      <c r="S117" s="25">
        <v>-56.25</v>
      </c>
    </row>
    <row r="118" spans="1:19" x14ac:dyDescent="0.25">
      <c r="A118" s="27"/>
      <c r="B118" s="27" t="s">
        <v>73</v>
      </c>
      <c r="C118" s="27"/>
      <c r="D118" s="27"/>
      <c r="E118" s="27"/>
      <c r="F118" s="27"/>
      <c r="G118" s="28"/>
      <c r="H118" s="27"/>
      <c r="I118" s="27"/>
      <c r="J118" s="27"/>
      <c r="K118" s="27"/>
      <c r="L118" s="27"/>
      <c r="M118" s="27"/>
      <c r="N118" s="27"/>
      <c r="O118" s="27"/>
      <c r="P118" s="27"/>
      <c r="Q118" s="29"/>
      <c r="R118" s="27"/>
      <c r="S118" s="29">
        <f>S117</f>
        <v>-56.25</v>
      </c>
    </row>
    <row r="119" spans="1:19" ht="30" customHeight="1" x14ac:dyDescent="0.25">
      <c r="A119" s="23"/>
      <c r="B119" s="23" t="s">
        <v>74</v>
      </c>
      <c r="C119" s="23"/>
      <c r="D119" s="23"/>
      <c r="E119" s="23"/>
      <c r="F119" s="23"/>
      <c r="G119" s="26"/>
      <c r="H119" s="23"/>
      <c r="I119" s="23"/>
      <c r="J119" s="23"/>
      <c r="K119" s="23"/>
      <c r="L119" s="23"/>
      <c r="M119" s="23"/>
      <c r="N119" s="23"/>
      <c r="O119" s="23"/>
      <c r="P119" s="23"/>
      <c r="Q119" s="25"/>
      <c r="R119" s="23"/>
      <c r="S119" s="25">
        <v>-2740.57</v>
      </c>
    </row>
    <row r="120" spans="1:19" x14ac:dyDescent="0.25">
      <c r="A120" s="27"/>
      <c r="B120" s="27" t="s">
        <v>75</v>
      </c>
      <c r="C120" s="27"/>
      <c r="D120" s="27"/>
      <c r="E120" s="27"/>
      <c r="F120" s="27"/>
      <c r="G120" s="28"/>
      <c r="H120" s="27"/>
      <c r="I120" s="27"/>
      <c r="J120" s="27"/>
      <c r="K120" s="27"/>
      <c r="L120" s="27"/>
      <c r="M120" s="27"/>
      <c r="N120" s="27"/>
      <c r="O120" s="27"/>
      <c r="P120" s="27"/>
      <c r="Q120" s="29"/>
      <c r="R120" s="27"/>
      <c r="S120" s="29">
        <f>S119</f>
        <v>-2740.57</v>
      </c>
    </row>
    <row r="121" spans="1:19" ht="30" customHeight="1" x14ac:dyDescent="0.25">
      <c r="A121" s="23"/>
      <c r="B121" s="23" t="s">
        <v>76</v>
      </c>
      <c r="C121" s="23"/>
      <c r="D121" s="23"/>
      <c r="E121" s="23"/>
      <c r="F121" s="23"/>
      <c r="G121" s="26"/>
      <c r="H121" s="23"/>
      <c r="I121" s="23"/>
      <c r="J121" s="23"/>
      <c r="K121" s="23"/>
      <c r="L121" s="23"/>
      <c r="M121" s="23"/>
      <c r="N121" s="23"/>
      <c r="O121" s="23"/>
      <c r="P121" s="23"/>
      <c r="Q121" s="25"/>
      <c r="R121" s="23"/>
      <c r="S121" s="25">
        <v>-117640</v>
      </c>
    </row>
    <row r="122" spans="1:19" x14ac:dyDescent="0.25">
      <c r="A122" s="27"/>
      <c r="B122" s="27" t="s">
        <v>77</v>
      </c>
      <c r="C122" s="27"/>
      <c r="D122" s="27"/>
      <c r="E122" s="27"/>
      <c r="F122" s="27"/>
      <c r="G122" s="28"/>
      <c r="H122" s="27"/>
      <c r="I122" s="27"/>
      <c r="J122" s="27"/>
      <c r="K122" s="27"/>
      <c r="L122" s="27"/>
      <c r="M122" s="27"/>
      <c r="N122" s="27"/>
      <c r="O122" s="27"/>
      <c r="P122" s="27"/>
      <c r="Q122" s="29"/>
      <c r="R122" s="27"/>
      <c r="S122" s="29">
        <f>S121</f>
        <v>-117640</v>
      </c>
    </row>
    <row r="123" spans="1:19" ht="30" customHeight="1" x14ac:dyDescent="0.25">
      <c r="A123" s="23"/>
      <c r="B123" s="23" t="s">
        <v>78</v>
      </c>
      <c r="C123" s="23"/>
      <c r="D123" s="23"/>
      <c r="E123" s="23"/>
      <c r="F123" s="23"/>
      <c r="G123" s="26"/>
      <c r="H123" s="23"/>
      <c r="I123" s="23"/>
      <c r="J123" s="23"/>
      <c r="K123" s="23"/>
      <c r="L123" s="23"/>
      <c r="M123" s="23"/>
      <c r="N123" s="23"/>
      <c r="O123" s="23"/>
      <c r="P123" s="23"/>
      <c r="Q123" s="25"/>
      <c r="R123" s="23"/>
      <c r="S123" s="25">
        <v>4454.4399999999996</v>
      </c>
    </row>
    <row r="124" spans="1:19" x14ac:dyDescent="0.25">
      <c r="A124" s="23"/>
      <c r="B124" s="23"/>
      <c r="C124" s="23" t="s">
        <v>79</v>
      </c>
      <c r="D124" s="23"/>
      <c r="E124" s="23"/>
      <c r="F124" s="23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5"/>
      <c r="R124" s="23"/>
      <c r="S124" s="25">
        <v>3353.11</v>
      </c>
    </row>
    <row r="125" spans="1:19" x14ac:dyDescent="0.25">
      <c r="A125" s="27"/>
      <c r="B125" s="27"/>
      <c r="C125" s="27"/>
      <c r="D125" s="27"/>
      <c r="E125" s="27" t="s">
        <v>109</v>
      </c>
      <c r="F125" s="27"/>
      <c r="G125" s="28">
        <v>41799</v>
      </c>
      <c r="H125" s="27"/>
      <c r="I125" s="27"/>
      <c r="J125" s="27"/>
      <c r="K125" s="27" t="s">
        <v>280</v>
      </c>
      <c r="L125" s="27"/>
      <c r="M125" s="27" t="s">
        <v>307</v>
      </c>
      <c r="N125" s="27"/>
      <c r="O125" s="27" t="s">
        <v>28</v>
      </c>
      <c r="P125" s="27"/>
      <c r="Q125" s="29">
        <v>21.45</v>
      </c>
      <c r="R125" s="27"/>
      <c r="S125" s="29">
        <f>ROUND(S124+Q125,5)</f>
        <v>3374.56</v>
      </c>
    </row>
    <row r="126" spans="1:19" x14ac:dyDescent="0.25">
      <c r="A126" s="27"/>
      <c r="B126" s="27"/>
      <c r="C126" s="27"/>
      <c r="D126" s="27"/>
      <c r="E126" s="27" t="s">
        <v>109</v>
      </c>
      <c r="F126" s="27"/>
      <c r="G126" s="28">
        <v>41802</v>
      </c>
      <c r="H126" s="27"/>
      <c r="I126" s="27"/>
      <c r="J126" s="27"/>
      <c r="K126" s="27" t="s">
        <v>290</v>
      </c>
      <c r="L126" s="27"/>
      <c r="M126" s="27" t="s">
        <v>316</v>
      </c>
      <c r="N126" s="27"/>
      <c r="O126" s="27" t="s">
        <v>28</v>
      </c>
      <c r="P126" s="27"/>
      <c r="Q126" s="29">
        <v>8.07</v>
      </c>
      <c r="R126" s="27"/>
      <c r="S126" s="29">
        <f>ROUND(S125+Q126,5)</f>
        <v>3382.63</v>
      </c>
    </row>
    <row r="127" spans="1:19" x14ac:dyDescent="0.25">
      <c r="A127" s="27"/>
      <c r="B127" s="27"/>
      <c r="C127" s="27"/>
      <c r="D127" s="27"/>
      <c r="E127" s="27" t="s">
        <v>109</v>
      </c>
      <c r="F127" s="27"/>
      <c r="G127" s="28">
        <v>41806</v>
      </c>
      <c r="H127" s="27"/>
      <c r="I127" s="27"/>
      <c r="J127" s="27"/>
      <c r="K127" s="27" t="s">
        <v>293</v>
      </c>
      <c r="L127" s="27"/>
      <c r="M127" s="27" t="s">
        <v>320</v>
      </c>
      <c r="N127" s="27"/>
      <c r="O127" s="27" t="s">
        <v>28</v>
      </c>
      <c r="P127" s="27"/>
      <c r="Q127" s="29">
        <v>11.23</v>
      </c>
      <c r="R127" s="27"/>
      <c r="S127" s="29">
        <f>ROUND(S126+Q127,5)</f>
        <v>3393.86</v>
      </c>
    </row>
    <row r="128" spans="1:19" x14ac:dyDescent="0.25">
      <c r="A128" s="27"/>
      <c r="B128" s="27"/>
      <c r="C128" s="27"/>
      <c r="D128" s="27"/>
      <c r="E128" s="27" t="s">
        <v>109</v>
      </c>
      <c r="F128" s="27"/>
      <c r="G128" s="28">
        <v>41806</v>
      </c>
      <c r="H128" s="27"/>
      <c r="I128" s="27"/>
      <c r="J128" s="27"/>
      <c r="K128" s="27" t="s">
        <v>293</v>
      </c>
      <c r="L128" s="27"/>
      <c r="M128" s="27" t="s">
        <v>320</v>
      </c>
      <c r="N128" s="27"/>
      <c r="O128" s="27" t="s">
        <v>28</v>
      </c>
      <c r="P128" s="27"/>
      <c r="Q128" s="29">
        <v>4.1900000000000004</v>
      </c>
      <c r="R128" s="27"/>
      <c r="S128" s="29">
        <f>ROUND(S127+Q128,5)</f>
        <v>3398.05</v>
      </c>
    </row>
    <row r="129" spans="1:19" ht="15.75" thickBot="1" x14ac:dyDescent="0.3">
      <c r="A129" s="27"/>
      <c r="B129" s="27"/>
      <c r="C129" s="27"/>
      <c r="D129" s="27"/>
      <c r="E129" s="27" t="s">
        <v>109</v>
      </c>
      <c r="F129" s="27"/>
      <c r="G129" s="28">
        <v>41806</v>
      </c>
      <c r="H129" s="27"/>
      <c r="I129" s="27"/>
      <c r="J129" s="27"/>
      <c r="K129" s="27" t="s">
        <v>295</v>
      </c>
      <c r="L129" s="27"/>
      <c r="M129" s="27" t="s">
        <v>322</v>
      </c>
      <c r="N129" s="27"/>
      <c r="O129" s="27" t="s">
        <v>28</v>
      </c>
      <c r="P129" s="27"/>
      <c r="Q129" s="30">
        <v>3.66</v>
      </c>
      <c r="R129" s="27"/>
      <c r="S129" s="30">
        <f>ROUND(S128+Q129,5)</f>
        <v>3401.71</v>
      </c>
    </row>
    <row r="130" spans="1:19" x14ac:dyDescent="0.25">
      <c r="A130" s="27"/>
      <c r="B130" s="27"/>
      <c r="C130" s="27" t="s">
        <v>80</v>
      </c>
      <c r="D130" s="27"/>
      <c r="E130" s="27"/>
      <c r="F130" s="27"/>
      <c r="G130" s="28"/>
      <c r="H130" s="27"/>
      <c r="I130" s="27"/>
      <c r="J130" s="27"/>
      <c r="K130" s="27"/>
      <c r="L130" s="27"/>
      <c r="M130" s="27"/>
      <c r="N130" s="27"/>
      <c r="O130" s="27"/>
      <c r="P130" s="27"/>
      <c r="Q130" s="29">
        <f>ROUND(SUM(Q124:Q129),5)</f>
        <v>48.6</v>
      </c>
      <c r="R130" s="27"/>
      <c r="S130" s="29">
        <f>S129</f>
        <v>3401.71</v>
      </c>
    </row>
    <row r="131" spans="1:19" ht="30" customHeight="1" x14ac:dyDescent="0.25">
      <c r="A131" s="23"/>
      <c r="B131" s="23"/>
      <c r="C131" s="23" t="s">
        <v>81</v>
      </c>
      <c r="D131" s="23"/>
      <c r="E131" s="23"/>
      <c r="F131" s="23"/>
      <c r="G131" s="26"/>
      <c r="H131" s="23"/>
      <c r="I131" s="23"/>
      <c r="J131" s="23"/>
      <c r="K131" s="23"/>
      <c r="L131" s="23"/>
      <c r="M131" s="23"/>
      <c r="N131" s="23"/>
      <c r="O131" s="23"/>
      <c r="P131" s="23"/>
      <c r="Q131" s="25"/>
      <c r="R131" s="23"/>
      <c r="S131" s="25">
        <v>989.29</v>
      </c>
    </row>
    <row r="132" spans="1:19" x14ac:dyDescent="0.25">
      <c r="A132" s="27"/>
      <c r="B132" s="27"/>
      <c r="C132" s="27"/>
      <c r="D132" s="27"/>
      <c r="E132" s="27" t="s">
        <v>109</v>
      </c>
      <c r="F132" s="27"/>
      <c r="G132" s="28">
        <v>41799</v>
      </c>
      <c r="H132" s="27"/>
      <c r="I132" s="27"/>
      <c r="J132" s="27"/>
      <c r="K132" s="27" t="s">
        <v>157</v>
      </c>
      <c r="L132" s="27"/>
      <c r="M132" s="27" t="s">
        <v>215</v>
      </c>
      <c r="N132" s="27"/>
      <c r="O132" s="27" t="s">
        <v>28</v>
      </c>
      <c r="P132" s="27"/>
      <c r="Q132" s="29">
        <v>24.95</v>
      </c>
      <c r="R132" s="27"/>
      <c r="S132" s="29">
        <f>ROUND(S131+Q132,5)</f>
        <v>1014.24</v>
      </c>
    </row>
    <row r="133" spans="1:19" ht="15.75" thickBot="1" x14ac:dyDescent="0.3">
      <c r="A133" s="27"/>
      <c r="B133" s="27"/>
      <c r="C133" s="27"/>
      <c r="D133" s="27"/>
      <c r="E133" s="27" t="s">
        <v>109</v>
      </c>
      <c r="F133" s="27"/>
      <c r="G133" s="28">
        <v>41816</v>
      </c>
      <c r="H133" s="27"/>
      <c r="I133" s="27"/>
      <c r="J133" s="27"/>
      <c r="K133" s="27" t="s">
        <v>157</v>
      </c>
      <c r="L133" s="27"/>
      <c r="M133" s="27" t="s">
        <v>215</v>
      </c>
      <c r="N133" s="27"/>
      <c r="O133" s="27" t="s">
        <v>28</v>
      </c>
      <c r="P133" s="27"/>
      <c r="Q133" s="30">
        <v>156.28</v>
      </c>
      <c r="R133" s="27"/>
      <c r="S133" s="30">
        <f>ROUND(S132+Q133,5)</f>
        <v>1170.52</v>
      </c>
    </row>
    <row r="134" spans="1:19" x14ac:dyDescent="0.25">
      <c r="A134" s="27"/>
      <c r="B134" s="27"/>
      <c r="C134" s="27" t="s">
        <v>82</v>
      </c>
      <c r="D134" s="27"/>
      <c r="E134" s="27"/>
      <c r="F134" s="27"/>
      <c r="G134" s="28"/>
      <c r="H134" s="27"/>
      <c r="I134" s="27"/>
      <c r="J134" s="27"/>
      <c r="K134" s="27"/>
      <c r="L134" s="27"/>
      <c r="M134" s="27"/>
      <c r="N134" s="27"/>
      <c r="O134" s="27"/>
      <c r="P134" s="27"/>
      <c r="Q134" s="29">
        <f>ROUND(SUM(Q131:Q133),5)</f>
        <v>181.23</v>
      </c>
      <c r="R134" s="27"/>
      <c r="S134" s="29">
        <f>S133</f>
        <v>1170.52</v>
      </c>
    </row>
    <row r="135" spans="1:19" ht="30" customHeight="1" x14ac:dyDescent="0.25">
      <c r="A135" s="23"/>
      <c r="B135" s="23"/>
      <c r="C135" s="23" t="s">
        <v>83</v>
      </c>
      <c r="D135" s="23"/>
      <c r="E135" s="23"/>
      <c r="F135" s="23"/>
      <c r="G135" s="26"/>
      <c r="H135" s="23"/>
      <c r="I135" s="23"/>
      <c r="J135" s="23"/>
      <c r="K135" s="23"/>
      <c r="L135" s="23"/>
      <c r="M135" s="23"/>
      <c r="N135" s="23"/>
      <c r="O135" s="23"/>
      <c r="P135" s="23"/>
      <c r="Q135" s="25"/>
      <c r="R135" s="23"/>
      <c r="S135" s="25">
        <v>27.04</v>
      </c>
    </row>
    <row r="136" spans="1:19" ht="15.75" thickBot="1" x14ac:dyDescent="0.3">
      <c r="A136" s="22"/>
      <c r="B136" s="22"/>
      <c r="C136" s="22"/>
      <c r="D136" s="22"/>
      <c r="E136" s="27" t="s">
        <v>109</v>
      </c>
      <c r="F136" s="27"/>
      <c r="G136" s="28">
        <v>41808</v>
      </c>
      <c r="H136" s="27"/>
      <c r="I136" s="27"/>
      <c r="J136" s="27"/>
      <c r="K136" s="27" t="s">
        <v>297</v>
      </c>
      <c r="L136" s="27"/>
      <c r="M136" s="27" t="s">
        <v>327</v>
      </c>
      <c r="N136" s="27"/>
      <c r="O136" s="27" t="s">
        <v>28</v>
      </c>
      <c r="P136" s="27"/>
      <c r="Q136" s="30">
        <v>16</v>
      </c>
      <c r="R136" s="27"/>
      <c r="S136" s="30">
        <f>ROUND(S135+Q136,5)</f>
        <v>43.04</v>
      </c>
    </row>
    <row r="137" spans="1:19" x14ac:dyDescent="0.25">
      <c r="A137" s="27"/>
      <c r="B137" s="27"/>
      <c r="C137" s="27" t="s">
        <v>84</v>
      </c>
      <c r="D137" s="27"/>
      <c r="E137" s="27"/>
      <c r="F137" s="27"/>
      <c r="G137" s="28"/>
      <c r="H137" s="27"/>
      <c r="I137" s="27"/>
      <c r="J137" s="27"/>
      <c r="K137" s="27"/>
      <c r="L137" s="27"/>
      <c r="M137" s="27"/>
      <c r="N137" s="27"/>
      <c r="O137" s="27"/>
      <c r="P137" s="27"/>
      <c r="Q137" s="29">
        <f>ROUND(SUM(Q135:Q136),5)</f>
        <v>16</v>
      </c>
      <c r="R137" s="27"/>
      <c r="S137" s="29">
        <f>S136</f>
        <v>43.04</v>
      </c>
    </row>
    <row r="138" spans="1:19" ht="30" customHeight="1" x14ac:dyDescent="0.25">
      <c r="A138" s="23"/>
      <c r="B138" s="23"/>
      <c r="C138" s="23" t="s">
        <v>85</v>
      </c>
      <c r="D138" s="23"/>
      <c r="E138" s="23"/>
      <c r="F138" s="23"/>
      <c r="G138" s="26"/>
      <c r="H138" s="23"/>
      <c r="I138" s="23"/>
      <c r="J138" s="23"/>
      <c r="K138" s="23"/>
      <c r="L138" s="23"/>
      <c r="M138" s="23"/>
      <c r="N138" s="23"/>
      <c r="O138" s="23"/>
      <c r="P138" s="23"/>
      <c r="Q138" s="25"/>
      <c r="R138" s="23"/>
      <c r="S138" s="25">
        <v>85</v>
      </c>
    </row>
    <row r="139" spans="1:19" x14ac:dyDescent="0.25">
      <c r="A139" s="23"/>
      <c r="B139" s="23"/>
      <c r="C139" s="23"/>
      <c r="D139" s="23" t="s">
        <v>86</v>
      </c>
      <c r="E139" s="23"/>
      <c r="F139" s="23"/>
      <c r="G139" s="26"/>
      <c r="H139" s="23"/>
      <c r="I139" s="23"/>
      <c r="J139" s="23"/>
      <c r="K139" s="23"/>
      <c r="L139" s="23"/>
      <c r="M139" s="23"/>
      <c r="N139" s="23"/>
      <c r="O139" s="23"/>
      <c r="P139" s="23"/>
      <c r="Q139" s="25"/>
      <c r="R139" s="23"/>
      <c r="S139" s="25">
        <v>10</v>
      </c>
    </row>
    <row r="140" spans="1:19" ht="15.75" thickBot="1" x14ac:dyDescent="0.3">
      <c r="A140" s="22"/>
      <c r="B140" s="22"/>
      <c r="C140" s="22"/>
      <c r="D140" s="22"/>
      <c r="E140" s="27" t="s">
        <v>109</v>
      </c>
      <c r="F140" s="27"/>
      <c r="G140" s="28">
        <v>41810</v>
      </c>
      <c r="H140" s="27"/>
      <c r="I140" s="27" t="s">
        <v>270</v>
      </c>
      <c r="J140" s="27"/>
      <c r="K140" s="27" t="s">
        <v>298</v>
      </c>
      <c r="L140" s="27"/>
      <c r="M140" s="27" t="s">
        <v>330</v>
      </c>
      <c r="N140" s="27"/>
      <c r="O140" s="27" t="s">
        <v>28</v>
      </c>
      <c r="P140" s="27"/>
      <c r="Q140" s="30">
        <v>6000</v>
      </c>
      <c r="R140" s="27"/>
      <c r="S140" s="30">
        <f>ROUND(S139+Q140,5)</f>
        <v>6010</v>
      </c>
    </row>
    <row r="141" spans="1:19" x14ac:dyDescent="0.25">
      <c r="A141" s="27"/>
      <c r="B141" s="27"/>
      <c r="C141" s="27"/>
      <c r="D141" s="27" t="s">
        <v>87</v>
      </c>
      <c r="E141" s="27"/>
      <c r="F141" s="27"/>
      <c r="G141" s="28"/>
      <c r="H141" s="27"/>
      <c r="I141" s="27"/>
      <c r="J141" s="27"/>
      <c r="K141" s="27"/>
      <c r="L141" s="27"/>
      <c r="M141" s="27"/>
      <c r="N141" s="27"/>
      <c r="O141" s="27"/>
      <c r="P141" s="27"/>
      <c r="Q141" s="29">
        <f>ROUND(SUM(Q139:Q140),5)</f>
        <v>6000</v>
      </c>
      <c r="R141" s="27"/>
      <c r="S141" s="29">
        <f>S140</f>
        <v>6010</v>
      </c>
    </row>
    <row r="142" spans="1:19" ht="30" customHeight="1" x14ac:dyDescent="0.25">
      <c r="A142" s="23"/>
      <c r="B142" s="23"/>
      <c r="C142" s="23"/>
      <c r="D142" s="23" t="s">
        <v>88</v>
      </c>
      <c r="E142" s="23"/>
      <c r="F142" s="23"/>
      <c r="G142" s="26"/>
      <c r="H142" s="23"/>
      <c r="I142" s="23"/>
      <c r="J142" s="23"/>
      <c r="K142" s="23"/>
      <c r="L142" s="23"/>
      <c r="M142" s="23"/>
      <c r="N142" s="23"/>
      <c r="O142" s="23"/>
      <c r="P142" s="23"/>
      <c r="Q142" s="25"/>
      <c r="R142" s="23"/>
      <c r="S142" s="25">
        <v>75</v>
      </c>
    </row>
    <row r="143" spans="1:19" ht="15.75" thickBot="1" x14ac:dyDescent="0.3">
      <c r="A143" s="27"/>
      <c r="B143" s="27"/>
      <c r="C143" s="27"/>
      <c r="D143" s="27" t="s">
        <v>89</v>
      </c>
      <c r="E143" s="27"/>
      <c r="F143" s="27"/>
      <c r="G143" s="28"/>
      <c r="H143" s="27"/>
      <c r="I143" s="27"/>
      <c r="J143" s="27"/>
      <c r="K143" s="27"/>
      <c r="L143" s="27"/>
      <c r="M143" s="27"/>
      <c r="N143" s="27"/>
      <c r="O143" s="27"/>
      <c r="P143" s="27"/>
      <c r="Q143" s="31"/>
      <c r="R143" s="27"/>
      <c r="S143" s="31">
        <f>S142</f>
        <v>75</v>
      </c>
    </row>
    <row r="144" spans="1:19" ht="30" customHeight="1" thickBot="1" x14ac:dyDescent="0.3">
      <c r="A144" s="27"/>
      <c r="B144" s="27"/>
      <c r="C144" s="27" t="s">
        <v>90</v>
      </c>
      <c r="D144" s="27"/>
      <c r="E144" s="27"/>
      <c r="F144" s="27"/>
      <c r="G144" s="28"/>
      <c r="H144" s="27"/>
      <c r="I144" s="27"/>
      <c r="J144" s="27"/>
      <c r="K144" s="27"/>
      <c r="L144" s="27"/>
      <c r="M144" s="27"/>
      <c r="N144" s="27"/>
      <c r="O144" s="27"/>
      <c r="P144" s="27"/>
      <c r="Q144" s="33">
        <f>ROUND(Q141+Q143,5)</f>
        <v>6000</v>
      </c>
      <c r="R144" s="27"/>
      <c r="S144" s="33">
        <f>ROUND(S141+S143,5)</f>
        <v>6085</v>
      </c>
    </row>
    <row r="145" spans="1:19" ht="30" customHeight="1" x14ac:dyDescent="0.25">
      <c r="A145" s="27"/>
      <c r="B145" s="27" t="s">
        <v>91</v>
      </c>
      <c r="C145" s="27"/>
      <c r="D145" s="27"/>
      <c r="E145" s="27"/>
      <c r="F145" s="27"/>
      <c r="G145" s="28"/>
      <c r="H145" s="27"/>
      <c r="I145" s="27"/>
      <c r="J145" s="27"/>
      <c r="K145" s="27"/>
      <c r="L145" s="27"/>
      <c r="M145" s="27"/>
      <c r="N145" s="27"/>
      <c r="O145" s="27"/>
      <c r="P145" s="27"/>
      <c r="Q145" s="29">
        <f>ROUND(Q130+Q134+Q137+Q144,5)</f>
        <v>6245.83</v>
      </c>
      <c r="R145" s="27"/>
      <c r="S145" s="29">
        <f>ROUND(S130+S134+S137+S144,5)</f>
        <v>10700.27</v>
      </c>
    </row>
    <row r="146" spans="1:19" ht="30" customHeight="1" x14ac:dyDescent="0.25">
      <c r="A146" s="23"/>
      <c r="B146" s="23" t="s">
        <v>92</v>
      </c>
      <c r="C146" s="23"/>
      <c r="D146" s="23"/>
      <c r="E146" s="23"/>
      <c r="F146" s="23"/>
      <c r="G146" s="26"/>
      <c r="H146" s="23"/>
      <c r="I146" s="23"/>
      <c r="J146" s="23"/>
      <c r="K146" s="23"/>
      <c r="L146" s="23"/>
      <c r="M146" s="23"/>
      <c r="N146" s="23"/>
      <c r="O146" s="23"/>
      <c r="P146" s="23"/>
      <c r="Q146" s="25"/>
      <c r="R146" s="23"/>
      <c r="S146" s="25">
        <v>15000</v>
      </c>
    </row>
    <row r="147" spans="1:19" x14ac:dyDescent="0.25">
      <c r="A147" s="27"/>
      <c r="B147" s="27" t="s">
        <v>93</v>
      </c>
      <c r="C147" s="27"/>
      <c r="D147" s="27"/>
      <c r="E147" s="27"/>
      <c r="F147" s="27"/>
      <c r="G147" s="28"/>
      <c r="H147" s="27"/>
      <c r="I147" s="27"/>
      <c r="J147" s="27"/>
      <c r="K147" s="27"/>
      <c r="L147" s="27"/>
      <c r="M147" s="27"/>
      <c r="N147" s="27"/>
      <c r="O147" s="27"/>
      <c r="P147" s="27"/>
      <c r="Q147" s="29"/>
      <c r="R147" s="27"/>
      <c r="S147" s="29">
        <f>S146</f>
        <v>15000</v>
      </c>
    </row>
    <row r="148" spans="1:19" ht="30" customHeight="1" x14ac:dyDescent="0.25">
      <c r="A148" s="23"/>
      <c r="B148" s="23" t="s">
        <v>94</v>
      </c>
      <c r="C148" s="23"/>
      <c r="D148" s="23"/>
      <c r="E148" s="23"/>
      <c r="F148" s="23"/>
      <c r="G148" s="26"/>
      <c r="H148" s="23"/>
      <c r="I148" s="23"/>
      <c r="J148" s="23"/>
      <c r="K148" s="23"/>
      <c r="L148" s="23"/>
      <c r="M148" s="23"/>
      <c r="N148" s="23"/>
      <c r="O148" s="23"/>
      <c r="P148" s="23"/>
      <c r="Q148" s="25"/>
      <c r="R148" s="23"/>
      <c r="S148" s="25">
        <v>1775.98</v>
      </c>
    </row>
    <row r="149" spans="1:19" x14ac:dyDescent="0.25">
      <c r="A149" s="23"/>
      <c r="B149" s="23"/>
      <c r="C149" s="23" t="s">
        <v>217</v>
      </c>
      <c r="D149" s="23"/>
      <c r="E149" s="23"/>
      <c r="F149" s="23"/>
      <c r="G149" s="26"/>
      <c r="H149" s="23"/>
      <c r="I149" s="23"/>
      <c r="J149" s="23"/>
      <c r="K149" s="23"/>
      <c r="L149" s="23"/>
      <c r="M149" s="23"/>
      <c r="N149" s="23"/>
      <c r="O149" s="23"/>
      <c r="P149" s="23"/>
      <c r="Q149" s="25"/>
      <c r="R149" s="23"/>
      <c r="S149" s="25">
        <v>797.49</v>
      </c>
    </row>
    <row r="150" spans="1:19" x14ac:dyDescent="0.25">
      <c r="A150" s="27"/>
      <c r="B150" s="27"/>
      <c r="C150" s="27" t="s">
        <v>218</v>
      </c>
      <c r="D150" s="27"/>
      <c r="E150" s="27"/>
      <c r="F150" s="27"/>
      <c r="G150" s="28"/>
      <c r="H150" s="27"/>
      <c r="I150" s="27"/>
      <c r="J150" s="27"/>
      <c r="K150" s="27"/>
      <c r="L150" s="27"/>
      <c r="M150" s="27"/>
      <c r="N150" s="27"/>
      <c r="O150" s="27"/>
      <c r="P150" s="27"/>
      <c r="Q150" s="29"/>
      <c r="R150" s="27"/>
      <c r="S150" s="29">
        <f>S149</f>
        <v>797.49</v>
      </c>
    </row>
    <row r="151" spans="1:19" ht="30" customHeight="1" x14ac:dyDescent="0.25">
      <c r="A151" s="23"/>
      <c r="B151" s="23"/>
      <c r="C151" s="23" t="s">
        <v>97</v>
      </c>
      <c r="D151" s="23"/>
      <c r="E151" s="23"/>
      <c r="F151" s="23"/>
      <c r="G151" s="26"/>
      <c r="H151" s="23"/>
      <c r="I151" s="23"/>
      <c r="J151" s="23"/>
      <c r="K151" s="23"/>
      <c r="L151" s="23"/>
      <c r="M151" s="23"/>
      <c r="N151" s="23"/>
      <c r="O151" s="23"/>
      <c r="P151" s="23"/>
      <c r="Q151" s="25"/>
      <c r="R151" s="23"/>
      <c r="S151" s="25">
        <v>978.49</v>
      </c>
    </row>
    <row r="152" spans="1:19" x14ac:dyDescent="0.25">
      <c r="A152" s="27"/>
      <c r="B152" s="27"/>
      <c r="C152" s="27" t="s">
        <v>98</v>
      </c>
      <c r="D152" s="27"/>
      <c r="E152" s="27"/>
      <c r="F152" s="27"/>
      <c r="G152" s="28"/>
      <c r="H152" s="27"/>
      <c r="I152" s="27"/>
      <c r="J152" s="27"/>
      <c r="K152" s="27"/>
      <c r="L152" s="27"/>
      <c r="M152" s="27"/>
      <c r="N152" s="27"/>
      <c r="O152" s="27"/>
      <c r="P152" s="27"/>
      <c r="Q152" s="29"/>
      <c r="R152" s="27"/>
      <c r="S152" s="29">
        <f>S151</f>
        <v>978.49</v>
      </c>
    </row>
    <row r="153" spans="1:19" ht="30" customHeight="1" x14ac:dyDescent="0.25">
      <c r="A153" s="23"/>
      <c r="B153" s="23"/>
      <c r="C153" s="23" t="s">
        <v>257</v>
      </c>
      <c r="D153" s="23"/>
      <c r="E153" s="23"/>
      <c r="F153" s="23"/>
      <c r="G153" s="26"/>
      <c r="H153" s="23"/>
      <c r="I153" s="23"/>
      <c r="J153" s="23"/>
      <c r="K153" s="23"/>
      <c r="L153" s="23"/>
      <c r="M153" s="23"/>
      <c r="N153" s="23"/>
      <c r="O153" s="23"/>
      <c r="P153" s="23"/>
      <c r="Q153" s="25"/>
      <c r="R153" s="23"/>
      <c r="S153" s="25">
        <v>0</v>
      </c>
    </row>
    <row r="154" spans="1:19" x14ac:dyDescent="0.25">
      <c r="A154" s="27"/>
      <c r="B154" s="27"/>
      <c r="C154" s="27"/>
      <c r="D154" s="27"/>
      <c r="E154" s="27" t="s">
        <v>109</v>
      </c>
      <c r="F154" s="27"/>
      <c r="G154" s="28">
        <v>41792</v>
      </c>
      <c r="H154" s="27"/>
      <c r="I154" s="27"/>
      <c r="J154" s="27"/>
      <c r="K154" s="27" t="s">
        <v>277</v>
      </c>
      <c r="L154" s="27"/>
      <c r="M154" s="27" t="s">
        <v>303</v>
      </c>
      <c r="N154" s="27"/>
      <c r="O154" s="27" t="s">
        <v>28</v>
      </c>
      <c r="P154" s="27"/>
      <c r="Q154" s="29">
        <v>66.09</v>
      </c>
      <c r="R154" s="27"/>
      <c r="S154" s="29">
        <f t="shared" ref="S154:S166" si="3">ROUND(S153+Q154,5)</f>
        <v>66.09</v>
      </c>
    </row>
    <row r="155" spans="1:19" x14ac:dyDescent="0.25">
      <c r="A155" s="27"/>
      <c r="B155" s="27"/>
      <c r="C155" s="27"/>
      <c r="D155" s="27"/>
      <c r="E155" s="27" t="s">
        <v>109</v>
      </c>
      <c r="F155" s="27"/>
      <c r="G155" s="28">
        <v>41801</v>
      </c>
      <c r="H155" s="27"/>
      <c r="I155" s="27"/>
      <c r="J155" s="27"/>
      <c r="K155" s="27" t="s">
        <v>282</v>
      </c>
      <c r="L155" s="27"/>
      <c r="M155" s="27" t="s">
        <v>309</v>
      </c>
      <c r="N155" s="27"/>
      <c r="O155" s="27" t="s">
        <v>28</v>
      </c>
      <c r="P155" s="27"/>
      <c r="Q155" s="29">
        <v>85.74</v>
      </c>
      <c r="R155" s="27"/>
      <c r="S155" s="29">
        <f t="shared" si="3"/>
        <v>151.83000000000001</v>
      </c>
    </row>
    <row r="156" spans="1:19" x14ac:dyDescent="0.25">
      <c r="A156" s="27"/>
      <c r="B156" s="27"/>
      <c r="C156" s="27"/>
      <c r="D156" s="27"/>
      <c r="E156" s="27" t="s">
        <v>109</v>
      </c>
      <c r="F156" s="27"/>
      <c r="G156" s="28">
        <v>41801</v>
      </c>
      <c r="H156" s="27"/>
      <c r="I156" s="27"/>
      <c r="J156" s="27"/>
      <c r="K156" s="27" t="s">
        <v>283</v>
      </c>
      <c r="L156" s="27"/>
      <c r="M156" s="27" t="s">
        <v>310</v>
      </c>
      <c r="N156" s="27"/>
      <c r="O156" s="27" t="s">
        <v>28</v>
      </c>
      <c r="P156" s="27"/>
      <c r="Q156" s="29">
        <v>29.92</v>
      </c>
      <c r="R156" s="27"/>
      <c r="S156" s="29">
        <f t="shared" si="3"/>
        <v>181.75</v>
      </c>
    </row>
    <row r="157" spans="1:19" x14ac:dyDescent="0.25">
      <c r="A157" s="27"/>
      <c r="B157" s="27"/>
      <c r="C157" s="27"/>
      <c r="D157" s="27"/>
      <c r="E157" s="27" t="s">
        <v>109</v>
      </c>
      <c r="F157" s="27"/>
      <c r="G157" s="28">
        <v>41802</v>
      </c>
      <c r="H157" s="27"/>
      <c r="I157" s="27"/>
      <c r="J157" s="27"/>
      <c r="K157" s="27" t="s">
        <v>285</v>
      </c>
      <c r="L157" s="27"/>
      <c r="M157" s="27" t="s">
        <v>312</v>
      </c>
      <c r="N157" s="27"/>
      <c r="O157" s="27" t="s">
        <v>28</v>
      </c>
      <c r="P157" s="27"/>
      <c r="Q157" s="29">
        <v>264.33</v>
      </c>
      <c r="R157" s="27"/>
      <c r="S157" s="29">
        <f t="shared" si="3"/>
        <v>446.08</v>
      </c>
    </row>
    <row r="158" spans="1:19" x14ac:dyDescent="0.25">
      <c r="A158" s="27"/>
      <c r="B158" s="27"/>
      <c r="C158" s="27"/>
      <c r="D158" s="27"/>
      <c r="E158" s="27" t="s">
        <v>109</v>
      </c>
      <c r="F158" s="27"/>
      <c r="G158" s="28">
        <v>41802</v>
      </c>
      <c r="H158" s="27"/>
      <c r="I158" s="27"/>
      <c r="J158" s="27"/>
      <c r="K158" s="27" t="s">
        <v>287</v>
      </c>
      <c r="L158" s="27"/>
      <c r="M158" s="27" t="s">
        <v>314</v>
      </c>
      <c r="N158" s="27"/>
      <c r="O158" s="27" t="s">
        <v>28</v>
      </c>
      <c r="P158" s="27"/>
      <c r="Q158" s="29">
        <v>111.83</v>
      </c>
      <c r="R158" s="27"/>
      <c r="S158" s="29">
        <f t="shared" si="3"/>
        <v>557.91</v>
      </c>
    </row>
    <row r="159" spans="1:19" x14ac:dyDescent="0.25">
      <c r="A159" s="27"/>
      <c r="B159" s="27"/>
      <c r="C159" s="27"/>
      <c r="D159" s="27"/>
      <c r="E159" s="27" t="s">
        <v>109</v>
      </c>
      <c r="F159" s="27"/>
      <c r="G159" s="28">
        <v>41802</v>
      </c>
      <c r="H159" s="27"/>
      <c r="I159" s="27"/>
      <c r="J159" s="27"/>
      <c r="K159" s="27" t="s">
        <v>288</v>
      </c>
      <c r="L159" s="27"/>
      <c r="M159" s="27" t="s">
        <v>310</v>
      </c>
      <c r="N159" s="27"/>
      <c r="O159" s="27" t="s">
        <v>28</v>
      </c>
      <c r="P159" s="27"/>
      <c r="Q159" s="29">
        <v>21.69</v>
      </c>
      <c r="R159" s="27"/>
      <c r="S159" s="29">
        <f t="shared" si="3"/>
        <v>579.6</v>
      </c>
    </row>
    <row r="160" spans="1:19" x14ac:dyDescent="0.25">
      <c r="A160" s="27"/>
      <c r="B160" s="27"/>
      <c r="C160" s="27"/>
      <c r="D160" s="27"/>
      <c r="E160" s="27" t="s">
        <v>109</v>
      </c>
      <c r="F160" s="27"/>
      <c r="G160" s="28">
        <v>41802</v>
      </c>
      <c r="H160" s="27"/>
      <c r="I160" s="27"/>
      <c r="J160" s="27"/>
      <c r="K160" s="27" t="s">
        <v>289</v>
      </c>
      <c r="L160" s="27"/>
      <c r="M160" s="27" t="s">
        <v>315</v>
      </c>
      <c r="N160" s="27"/>
      <c r="O160" s="27" t="s">
        <v>28</v>
      </c>
      <c r="P160" s="27"/>
      <c r="Q160" s="29">
        <v>10.1</v>
      </c>
      <c r="R160" s="27"/>
      <c r="S160" s="29">
        <f t="shared" si="3"/>
        <v>589.70000000000005</v>
      </c>
    </row>
    <row r="161" spans="1:19" x14ac:dyDescent="0.25">
      <c r="A161" s="27"/>
      <c r="B161" s="27"/>
      <c r="C161" s="27"/>
      <c r="D161" s="27"/>
      <c r="E161" s="27" t="s">
        <v>109</v>
      </c>
      <c r="F161" s="27"/>
      <c r="G161" s="28">
        <v>41803</v>
      </c>
      <c r="H161" s="27"/>
      <c r="I161" s="27"/>
      <c r="J161" s="27"/>
      <c r="K161" s="27" t="s">
        <v>291</v>
      </c>
      <c r="L161" s="27"/>
      <c r="M161" s="27" t="s">
        <v>318</v>
      </c>
      <c r="N161" s="27"/>
      <c r="O161" s="27" t="s">
        <v>28</v>
      </c>
      <c r="P161" s="27"/>
      <c r="Q161" s="29">
        <v>664.08</v>
      </c>
      <c r="R161" s="27"/>
      <c r="S161" s="29">
        <f t="shared" si="3"/>
        <v>1253.78</v>
      </c>
    </row>
    <row r="162" spans="1:19" x14ac:dyDescent="0.25">
      <c r="A162" s="27"/>
      <c r="B162" s="27"/>
      <c r="C162" s="27"/>
      <c r="D162" s="27"/>
      <c r="E162" s="27" t="s">
        <v>109</v>
      </c>
      <c r="F162" s="27"/>
      <c r="G162" s="28">
        <v>41806</v>
      </c>
      <c r="H162" s="27"/>
      <c r="I162" s="27"/>
      <c r="J162" s="27"/>
      <c r="K162" s="27" t="s">
        <v>292</v>
      </c>
      <c r="L162" s="27"/>
      <c r="M162" s="27" t="s">
        <v>319</v>
      </c>
      <c r="N162" s="27"/>
      <c r="O162" s="27" t="s">
        <v>28</v>
      </c>
      <c r="P162" s="27"/>
      <c r="Q162" s="29">
        <v>28.57</v>
      </c>
      <c r="R162" s="27"/>
      <c r="S162" s="29">
        <f t="shared" si="3"/>
        <v>1282.3499999999999</v>
      </c>
    </row>
    <row r="163" spans="1:19" x14ac:dyDescent="0.25">
      <c r="A163" s="27"/>
      <c r="B163" s="27"/>
      <c r="C163" s="27"/>
      <c r="D163" s="27"/>
      <c r="E163" s="27" t="s">
        <v>109</v>
      </c>
      <c r="F163" s="27"/>
      <c r="G163" s="28">
        <v>41806</v>
      </c>
      <c r="H163" s="27"/>
      <c r="I163" s="27"/>
      <c r="J163" s="27"/>
      <c r="K163" s="27" t="s">
        <v>294</v>
      </c>
      <c r="L163" s="27"/>
      <c r="M163" s="27" t="s">
        <v>321</v>
      </c>
      <c r="N163" s="27"/>
      <c r="O163" s="27" t="s">
        <v>28</v>
      </c>
      <c r="P163" s="27"/>
      <c r="Q163" s="29">
        <v>9</v>
      </c>
      <c r="R163" s="27"/>
      <c r="S163" s="29">
        <f t="shared" si="3"/>
        <v>1291.3499999999999</v>
      </c>
    </row>
    <row r="164" spans="1:19" x14ac:dyDescent="0.25">
      <c r="A164" s="27"/>
      <c r="B164" s="27"/>
      <c r="C164" s="27"/>
      <c r="D164" s="27"/>
      <c r="E164" s="27" t="s">
        <v>109</v>
      </c>
      <c r="F164" s="27"/>
      <c r="G164" s="28">
        <v>41806</v>
      </c>
      <c r="H164" s="27"/>
      <c r="I164" s="27"/>
      <c r="J164" s="27"/>
      <c r="K164" s="27" t="s">
        <v>292</v>
      </c>
      <c r="L164" s="27"/>
      <c r="M164" s="27" t="s">
        <v>325</v>
      </c>
      <c r="N164" s="27"/>
      <c r="O164" s="27" t="s">
        <v>28</v>
      </c>
      <c r="P164" s="27"/>
      <c r="Q164" s="29">
        <v>1140.69</v>
      </c>
      <c r="R164" s="27"/>
      <c r="S164" s="29">
        <f t="shared" si="3"/>
        <v>2432.04</v>
      </c>
    </row>
    <row r="165" spans="1:19" x14ac:dyDescent="0.25">
      <c r="A165" s="27"/>
      <c r="B165" s="27"/>
      <c r="C165" s="27"/>
      <c r="D165" s="27"/>
      <c r="E165" s="27" t="s">
        <v>109</v>
      </c>
      <c r="F165" s="27"/>
      <c r="G165" s="28">
        <v>41806</v>
      </c>
      <c r="H165" s="27"/>
      <c r="I165" s="27"/>
      <c r="J165" s="27"/>
      <c r="K165" s="27" t="s">
        <v>292</v>
      </c>
      <c r="L165" s="27"/>
      <c r="M165" s="27" t="s">
        <v>320</v>
      </c>
      <c r="N165" s="27"/>
      <c r="O165" s="27" t="s">
        <v>28</v>
      </c>
      <c r="P165" s="27"/>
      <c r="Q165" s="29">
        <v>104.56</v>
      </c>
      <c r="R165" s="27"/>
      <c r="S165" s="29">
        <f t="shared" si="3"/>
        <v>2536.6</v>
      </c>
    </row>
    <row r="166" spans="1:19" ht="15.75" thickBot="1" x14ac:dyDescent="0.3">
      <c r="A166" s="27"/>
      <c r="B166" s="27"/>
      <c r="C166" s="27"/>
      <c r="D166" s="27"/>
      <c r="E166" s="27" t="s">
        <v>109</v>
      </c>
      <c r="F166" s="27"/>
      <c r="G166" s="28">
        <v>41806</v>
      </c>
      <c r="H166" s="27"/>
      <c r="I166" s="27"/>
      <c r="J166" s="27"/>
      <c r="K166" s="27" t="s">
        <v>296</v>
      </c>
      <c r="L166" s="27"/>
      <c r="M166" s="27" t="s">
        <v>326</v>
      </c>
      <c r="N166" s="27"/>
      <c r="O166" s="27" t="s">
        <v>28</v>
      </c>
      <c r="P166" s="27"/>
      <c r="Q166" s="31">
        <v>40.06</v>
      </c>
      <c r="R166" s="27"/>
      <c r="S166" s="31">
        <f t="shared" si="3"/>
        <v>2576.66</v>
      </c>
    </row>
    <row r="167" spans="1:19" ht="15.75" thickBot="1" x14ac:dyDescent="0.3">
      <c r="A167" s="27"/>
      <c r="B167" s="27"/>
      <c r="C167" s="27" t="s">
        <v>258</v>
      </c>
      <c r="D167" s="27"/>
      <c r="E167" s="27"/>
      <c r="F167" s="27"/>
      <c r="G167" s="28"/>
      <c r="H167" s="27"/>
      <c r="I167" s="27"/>
      <c r="J167" s="27"/>
      <c r="K167" s="27"/>
      <c r="L167" s="27"/>
      <c r="M167" s="27"/>
      <c r="N167" s="27"/>
      <c r="O167" s="27"/>
      <c r="P167" s="27"/>
      <c r="Q167" s="33">
        <f>ROUND(SUM(Q153:Q166),5)</f>
        <v>2576.66</v>
      </c>
      <c r="R167" s="27"/>
      <c r="S167" s="33">
        <f>S166</f>
        <v>2576.66</v>
      </c>
    </row>
    <row r="168" spans="1:19" ht="30" customHeight="1" x14ac:dyDescent="0.25">
      <c r="A168" s="27"/>
      <c r="B168" s="27" t="s">
        <v>99</v>
      </c>
      <c r="C168" s="27"/>
      <c r="D168" s="27"/>
      <c r="E168" s="27"/>
      <c r="F168" s="27"/>
      <c r="G168" s="28"/>
      <c r="H168" s="27"/>
      <c r="I168" s="27"/>
      <c r="J168" s="27"/>
      <c r="K168" s="27"/>
      <c r="L168" s="27"/>
      <c r="M168" s="27"/>
      <c r="N168" s="27"/>
      <c r="O168" s="27"/>
      <c r="P168" s="27"/>
      <c r="Q168" s="29">
        <f>ROUND(Q150+Q152+Q167,5)</f>
        <v>2576.66</v>
      </c>
      <c r="R168" s="27"/>
      <c r="S168" s="29">
        <f>ROUND(S150+S152+S167,5)</f>
        <v>4352.6400000000003</v>
      </c>
    </row>
    <row r="169" spans="1:19" ht="30" customHeight="1" x14ac:dyDescent="0.25">
      <c r="A169" s="23"/>
      <c r="B169" s="23" t="s">
        <v>100</v>
      </c>
      <c r="C169" s="23"/>
      <c r="D169" s="23"/>
      <c r="E169" s="23"/>
      <c r="F169" s="23"/>
      <c r="G169" s="26"/>
      <c r="H169" s="23"/>
      <c r="I169" s="23"/>
      <c r="J169" s="23"/>
      <c r="K169" s="23"/>
      <c r="L169" s="23"/>
      <c r="M169" s="23"/>
      <c r="N169" s="23"/>
      <c r="O169" s="23"/>
      <c r="P169" s="23"/>
      <c r="Q169" s="25"/>
      <c r="R169" s="23"/>
      <c r="S169" s="25">
        <v>253.5</v>
      </c>
    </row>
    <row r="170" spans="1:19" x14ac:dyDescent="0.25">
      <c r="A170" s="23"/>
      <c r="B170" s="23"/>
      <c r="C170" s="23" t="s">
        <v>259</v>
      </c>
      <c r="D170" s="23"/>
      <c r="E170" s="23"/>
      <c r="F170" s="23"/>
      <c r="G170" s="26"/>
      <c r="H170" s="23"/>
      <c r="I170" s="23"/>
      <c r="J170" s="23"/>
      <c r="K170" s="23"/>
      <c r="L170" s="23"/>
      <c r="M170" s="23"/>
      <c r="N170" s="23"/>
      <c r="O170" s="23"/>
      <c r="P170" s="23"/>
      <c r="Q170" s="25"/>
      <c r="R170" s="23"/>
      <c r="S170" s="25">
        <v>0</v>
      </c>
    </row>
    <row r="171" spans="1:19" ht="15.75" thickBot="1" x14ac:dyDescent="0.3">
      <c r="A171" s="22"/>
      <c r="B171" s="22"/>
      <c r="C171" s="22"/>
      <c r="D171" s="22"/>
      <c r="E171" s="27" t="s">
        <v>109</v>
      </c>
      <c r="F171" s="27"/>
      <c r="G171" s="28">
        <v>41810</v>
      </c>
      <c r="H171" s="27"/>
      <c r="I171" s="27" t="s">
        <v>273</v>
      </c>
      <c r="J171" s="27"/>
      <c r="K171" s="27" t="s">
        <v>301</v>
      </c>
      <c r="L171" s="27"/>
      <c r="M171" s="27" t="s">
        <v>333</v>
      </c>
      <c r="N171" s="27"/>
      <c r="O171" s="27" t="s">
        <v>28</v>
      </c>
      <c r="P171" s="27"/>
      <c r="Q171" s="30">
        <v>727</v>
      </c>
      <c r="R171" s="27"/>
      <c r="S171" s="30">
        <f>ROUND(S170+Q171,5)</f>
        <v>727</v>
      </c>
    </row>
    <row r="172" spans="1:19" x14ac:dyDescent="0.25">
      <c r="A172" s="27"/>
      <c r="B172" s="27"/>
      <c r="C172" s="27" t="s">
        <v>260</v>
      </c>
      <c r="D172" s="27"/>
      <c r="E172" s="27"/>
      <c r="F172" s="27"/>
      <c r="G172" s="28"/>
      <c r="H172" s="27"/>
      <c r="I172" s="27"/>
      <c r="J172" s="27"/>
      <c r="K172" s="27"/>
      <c r="L172" s="27"/>
      <c r="M172" s="27"/>
      <c r="N172" s="27"/>
      <c r="O172" s="27"/>
      <c r="P172" s="27"/>
      <c r="Q172" s="29">
        <f>ROUND(SUM(Q170:Q171),5)</f>
        <v>727</v>
      </c>
      <c r="R172" s="27"/>
      <c r="S172" s="29">
        <f>S171</f>
        <v>727</v>
      </c>
    </row>
    <row r="173" spans="1:19" ht="30" customHeight="1" x14ac:dyDescent="0.25">
      <c r="A173" s="23"/>
      <c r="B173" s="23"/>
      <c r="C173" s="23" t="s">
        <v>261</v>
      </c>
      <c r="D173" s="23"/>
      <c r="E173" s="23"/>
      <c r="F173" s="23"/>
      <c r="G173" s="26"/>
      <c r="H173" s="23"/>
      <c r="I173" s="23"/>
      <c r="J173" s="23"/>
      <c r="K173" s="23"/>
      <c r="L173" s="23"/>
      <c r="M173" s="23"/>
      <c r="N173" s="23"/>
      <c r="O173" s="23"/>
      <c r="P173" s="23"/>
      <c r="Q173" s="25"/>
      <c r="R173" s="23"/>
      <c r="S173" s="25">
        <v>253.5</v>
      </c>
    </row>
    <row r="174" spans="1:19" ht="15.75" thickBot="1" x14ac:dyDescent="0.3">
      <c r="A174" s="27"/>
      <c r="B174" s="27"/>
      <c r="C174" s="27" t="s">
        <v>262</v>
      </c>
      <c r="D174" s="27"/>
      <c r="E174" s="27"/>
      <c r="F174" s="27"/>
      <c r="G174" s="28"/>
      <c r="H174" s="27"/>
      <c r="I174" s="27"/>
      <c r="J174" s="27"/>
      <c r="K174" s="27"/>
      <c r="L174" s="27"/>
      <c r="M174" s="27"/>
      <c r="N174" s="27"/>
      <c r="O174" s="27"/>
      <c r="P174" s="27"/>
      <c r="Q174" s="30"/>
      <c r="R174" s="27"/>
      <c r="S174" s="30">
        <f>S173</f>
        <v>253.5</v>
      </c>
    </row>
    <row r="175" spans="1:19" ht="30" customHeight="1" x14ac:dyDescent="0.25">
      <c r="A175" s="27"/>
      <c r="B175" s="27" t="s">
        <v>101</v>
      </c>
      <c r="C175" s="27"/>
      <c r="D175" s="27"/>
      <c r="E175" s="27"/>
      <c r="F175" s="27"/>
      <c r="G175" s="28"/>
      <c r="H175" s="27"/>
      <c r="I175" s="27"/>
      <c r="J175" s="27"/>
      <c r="K175" s="27"/>
      <c r="L175" s="27"/>
      <c r="M175" s="27"/>
      <c r="N175" s="27"/>
      <c r="O175" s="27"/>
      <c r="P175" s="27"/>
      <c r="Q175" s="29">
        <f>ROUND(Q172+Q174,5)</f>
        <v>727</v>
      </c>
      <c r="R175" s="27"/>
      <c r="S175" s="29">
        <f>ROUND(S172+S174,5)</f>
        <v>980.5</v>
      </c>
    </row>
    <row r="176" spans="1:19" ht="30" customHeight="1" x14ac:dyDescent="0.25">
      <c r="A176" s="23"/>
      <c r="B176" s="23" t="s">
        <v>102</v>
      </c>
      <c r="C176" s="23"/>
      <c r="D176" s="23"/>
      <c r="E176" s="23"/>
      <c r="F176" s="23"/>
      <c r="G176" s="26"/>
      <c r="H176" s="23"/>
      <c r="I176" s="23"/>
      <c r="J176" s="23"/>
      <c r="K176" s="23"/>
      <c r="L176" s="23"/>
      <c r="M176" s="23"/>
      <c r="N176" s="23"/>
      <c r="O176" s="23"/>
      <c r="P176" s="23"/>
      <c r="Q176" s="25"/>
      <c r="R176" s="23"/>
      <c r="S176" s="25">
        <v>9181.9599999999991</v>
      </c>
    </row>
    <row r="177" spans="1:19" x14ac:dyDescent="0.25">
      <c r="A177" s="27"/>
      <c r="B177" s="27"/>
      <c r="C177" s="27"/>
      <c r="D177" s="27"/>
      <c r="E177" s="27" t="s">
        <v>109</v>
      </c>
      <c r="F177" s="27"/>
      <c r="G177" s="28">
        <v>41799</v>
      </c>
      <c r="H177" s="27"/>
      <c r="I177" s="27"/>
      <c r="J177" s="27"/>
      <c r="K177" s="27" t="s">
        <v>279</v>
      </c>
      <c r="L177" s="27"/>
      <c r="M177" s="27" t="s">
        <v>306</v>
      </c>
      <c r="N177" s="27"/>
      <c r="O177" s="27" t="s">
        <v>28</v>
      </c>
      <c r="P177" s="27"/>
      <c r="Q177" s="29">
        <v>995.23</v>
      </c>
      <c r="R177" s="27"/>
      <c r="S177" s="29">
        <f>ROUND(S176+Q177,5)</f>
        <v>10177.19</v>
      </c>
    </row>
    <row r="178" spans="1:19" x14ac:dyDescent="0.25">
      <c r="A178" s="27"/>
      <c r="B178" s="27"/>
      <c r="C178" s="27"/>
      <c r="D178" s="27"/>
      <c r="E178" s="27" t="s">
        <v>109</v>
      </c>
      <c r="F178" s="27"/>
      <c r="G178" s="28">
        <v>41802</v>
      </c>
      <c r="H178" s="27"/>
      <c r="I178" s="27"/>
      <c r="J178" s="27"/>
      <c r="K178" s="27" t="s">
        <v>284</v>
      </c>
      <c r="L178" s="27"/>
      <c r="M178" s="27" t="s">
        <v>311</v>
      </c>
      <c r="N178" s="27"/>
      <c r="O178" s="27" t="s">
        <v>28</v>
      </c>
      <c r="P178" s="27"/>
      <c r="Q178" s="29">
        <v>292.26</v>
      </c>
      <c r="R178" s="27"/>
      <c r="S178" s="29">
        <f>ROUND(S177+Q178,5)</f>
        <v>10469.450000000001</v>
      </c>
    </row>
    <row r="179" spans="1:19" ht="15.75" thickBot="1" x14ac:dyDescent="0.3">
      <c r="A179" s="27"/>
      <c r="B179" s="27"/>
      <c r="C179" s="27"/>
      <c r="D179" s="27"/>
      <c r="E179" s="27" t="s">
        <v>109</v>
      </c>
      <c r="F179" s="27"/>
      <c r="G179" s="28">
        <v>41802</v>
      </c>
      <c r="H179" s="27"/>
      <c r="I179" s="27"/>
      <c r="J179" s="27"/>
      <c r="K179" s="27" t="s">
        <v>286</v>
      </c>
      <c r="L179" s="27"/>
      <c r="M179" s="27" t="s">
        <v>313</v>
      </c>
      <c r="N179" s="27"/>
      <c r="O179" s="27" t="s">
        <v>28</v>
      </c>
      <c r="P179" s="27"/>
      <c r="Q179" s="30">
        <v>232.64</v>
      </c>
      <c r="R179" s="27"/>
      <c r="S179" s="30">
        <f>ROUND(S178+Q179,5)</f>
        <v>10702.09</v>
      </c>
    </row>
    <row r="180" spans="1:19" x14ac:dyDescent="0.25">
      <c r="A180" s="27"/>
      <c r="B180" s="27" t="s">
        <v>103</v>
      </c>
      <c r="C180" s="27"/>
      <c r="D180" s="27"/>
      <c r="E180" s="27"/>
      <c r="F180" s="27"/>
      <c r="G180" s="28"/>
      <c r="H180" s="27"/>
      <c r="I180" s="27"/>
      <c r="J180" s="27"/>
      <c r="K180" s="27"/>
      <c r="L180" s="27"/>
      <c r="M180" s="27"/>
      <c r="N180" s="27"/>
      <c r="O180" s="27"/>
      <c r="P180" s="27"/>
      <c r="Q180" s="29">
        <f>ROUND(SUM(Q176:Q179),5)</f>
        <v>1520.13</v>
      </c>
      <c r="R180" s="27"/>
      <c r="S180" s="29">
        <f>S179</f>
        <v>10702.09</v>
      </c>
    </row>
    <row r="181" spans="1:19" ht="30" customHeight="1" x14ac:dyDescent="0.25">
      <c r="A181" s="23"/>
      <c r="B181" s="23" t="s">
        <v>104</v>
      </c>
      <c r="C181" s="23"/>
      <c r="D181" s="23"/>
      <c r="E181" s="23"/>
      <c r="F181" s="23"/>
      <c r="G181" s="26"/>
      <c r="H181" s="23"/>
      <c r="I181" s="23"/>
      <c r="J181" s="23"/>
      <c r="K181" s="23"/>
      <c r="L181" s="23"/>
      <c r="M181" s="23"/>
      <c r="N181" s="23"/>
      <c r="O181" s="23"/>
      <c r="P181" s="23"/>
      <c r="Q181" s="25"/>
      <c r="R181" s="23"/>
      <c r="S181" s="25">
        <v>1127.76</v>
      </c>
    </row>
    <row r="182" spans="1:19" x14ac:dyDescent="0.25">
      <c r="A182" s="27"/>
      <c r="B182" s="27"/>
      <c r="C182" s="27"/>
      <c r="D182" s="27"/>
      <c r="E182" s="27" t="s">
        <v>109</v>
      </c>
      <c r="F182" s="27"/>
      <c r="G182" s="28">
        <v>41792</v>
      </c>
      <c r="H182" s="27"/>
      <c r="I182" s="27"/>
      <c r="J182" s="27"/>
      <c r="K182" s="27" t="s">
        <v>226</v>
      </c>
      <c r="L182" s="27"/>
      <c r="M182" s="27" t="s">
        <v>236</v>
      </c>
      <c r="N182" s="27"/>
      <c r="O182" s="27" t="s">
        <v>28</v>
      </c>
      <c r="P182" s="27"/>
      <c r="Q182" s="29">
        <v>51.96</v>
      </c>
      <c r="R182" s="27"/>
      <c r="S182" s="29">
        <f t="shared" ref="S182:S190" si="4">ROUND(S181+Q182,5)</f>
        <v>1179.72</v>
      </c>
    </row>
    <row r="183" spans="1:19" x14ac:dyDescent="0.25">
      <c r="A183" s="27"/>
      <c r="B183" s="27"/>
      <c r="C183" s="27"/>
      <c r="D183" s="27"/>
      <c r="E183" s="27" t="s">
        <v>109</v>
      </c>
      <c r="F183" s="27"/>
      <c r="G183" s="28">
        <v>41792</v>
      </c>
      <c r="H183" s="27"/>
      <c r="I183" s="27"/>
      <c r="J183" s="27"/>
      <c r="K183" s="27" t="s">
        <v>226</v>
      </c>
      <c r="L183" s="27"/>
      <c r="M183" s="27" t="s">
        <v>236</v>
      </c>
      <c r="N183" s="27"/>
      <c r="O183" s="27" t="s">
        <v>28</v>
      </c>
      <c r="P183" s="27"/>
      <c r="Q183" s="29">
        <v>99.99</v>
      </c>
      <c r="R183" s="27"/>
      <c r="S183" s="29">
        <f t="shared" si="4"/>
        <v>1279.71</v>
      </c>
    </row>
    <row r="184" spans="1:19" x14ac:dyDescent="0.25">
      <c r="A184" s="27"/>
      <c r="B184" s="27"/>
      <c r="C184" s="27"/>
      <c r="D184" s="27"/>
      <c r="E184" s="27" t="s">
        <v>109</v>
      </c>
      <c r="F184" s="27"/>
      <c r="G184" s="28">
        <v>41792</v>
      </c>
      <c r="H184" s="27"/>
      <c r="I184" s="27"/>
      <c r="J184" s="27"/>
      <c r="K184" s="27" t="s">
        <v>143</v>
      </c>
      <c r="L184" s="27"/>
      <c r="M184" s="27" t="s">
        <v>176</v>
      </c>
      <c r="N184" s="27"/>
      <c r="O184" s="27" t="s">
        <v>28</v>
      </c>
      <c r="P184" s="27"/>
      <c r="Q184" s="29">
        <v>54.9</v>
      </c>
      <c r="R184" s="27"/>
      <c r="S184" s="29">
        <f t="shared" si="4"/>
        <v>1334.61</v>
      </c>
    </row>
    <row r="185" spans="1:19" x14ac:dyDescent="0.25">
      <c r="A185" s="27"/>
      <c r="B185" s="27"/>
      <c r="C185" s="27"/>
      <c r="D185" s="27"/>
      <c r="E185" s="27" t="s">
        <v>109</v>
      </c>
      <c r="F185" s="27"/>
      <c r="G185" s="28">
        <v>41792</v>
      </c>
      <c r="H185" s="27"/>
      <c r="I185" s="27"/>
      <c r="J185" s="27"/>
      <c r="K185" s="27" t="s">
        <v>143</v>
      </c>
      <c r="L185" s="27"/>
      <c r="M185" s="27" t="s">
        <v>176</v>
      </c>
      <c r="N185" s="27"/>
      <c r="O185" s="27" t="s">
        <v>28</v>
      </c>
      <c r="P185" s="27"/>
      <c r="Q185" s="29">
        <v>19.989999999999998</v>
      </c>
      <c r="R185" s="27"/>
      <c r="S185" s="29">
        <f t="shared" si="4"/>
        <v>1354.6</v>
      </c>
    </row>
    <row r="186" spans="1:19" x14ac:dyDescent="0.25">
      <c r="A186" s="27"/>
      <c r="B186" s="27"/>
      <c r="C186" s="27"/>
      <c r="D186" s="27"/>
      <c r="E186" s="27" t="s">
        <v>109</v>
      </c>
      <c r="F186" s="27"/>
      <c r="G186" s="28">
        <v>41799</v>
      </c>
      <c r="H186" s="27"/>
      <c r="I186" s="27"/>
      <c r="J186" s="27"/>
      <c r="K186" s="27" t="s">
        <v>143</v>
      </c>
      <c r="L186" s="27"/>
      <c r="M186" s="27" t="s">
        <v>176</v>
      </c>
      <c r="N186" s="27"/>
      <c r="O186" s="27" t="s">
        <v>28</v>
      </c>
      <c r="P186" s="27"/>
      <c r="Q186" s="29">
        <v>19.989999999999998</v>
      </c>
      <c r="R186" s="27"/>
      <c r="S186" s="29">
        <f t="shared" si="4"/>
        <v>1374.59</v>
      </c>
    </row>
    <row r="187" spans="1:19" x14ac:dyDescent="0.25">
      <c r="A187" s="27"/>
      <c r="B187" s="27"/>
      <c r="C187" s="27"/>
      <c r="D187" s="27"/>
      <c r="E187" s="27" t="s">
        <v>109</v>
      </c>
      <c r="F187" s="27"/>
      <c r="G187" s="28">
        <v>41799</v>
      </c>
      <c r="H187" s="27"/>
      <c r="I187" s="27"/>
      <c r="J187" s="27"/>
      <c r="K187" s="27" t="s">
        <v>143</v>
      </c>
      <c r="L187" s="27"/>
      <c r="M187" s="27" t="s">
        <v>176</v>
      </c>
      <c r="N187" s="27"/>
      <c r="O187" s="27" t="s">
        <v>28</v>
      </c>
      <c r="P187" s="27"/>
      <c r="Q187" s="29">
        <v>19.989999999999998</v>
      </c>
      <c r="R187" s="27"/>
      <c r="S187" s="29">
        <f t="shared" si="4"/>
        <v>1394.58</v>
      </c>
    </row>
    <row r="188" spans="1:19" x14ac:dyDescent="0.25">
      <c r="A188" s="27"/>
      <c r="B188" s="27"/>
      <c r="C188" s="27"/>
      <c r="D188" s="27"/>
      <c r="E188" s="27" t="s">
        <v>109</v>
      </c>
      <c r="F188" s="27"/>
      <c r="G188" s="28">
        <v>41806</v>
      </c>
      <c r="H188" s="27"/>
      <c r="I188" s="27"/>
      <c r="J188" s="27"/>
      <c r="K188" s="27" t="s">
        <v>226</v>
      </c>
      <c r="L188" s="27"/>
      <c r="M188" s="27" t="s">
        <v>236</v>
      </c>
      <c r="N188" s="27"/>
      <c r="O188" s="27" t="s">
        <v>28</v>
      </c>
      <c r="P188" s="27"/>
      <c r="Q188" s="29">
        <v>51.96</v>
      </c>
      <c r="R188" s="27"/>
      <c r="S188" s="29">
        <f t="shared" si="4"/>
        <v>1446.54</v>
      </c>
    </row>
    <row r="189" spans="1:19" x14ac:dyDescent="0.25">
      <c r="A189" s="27"/>
      <c r="B189" s="27"/>
      <c r="C189" s="27"/>
      <c r="D189" s="27"/>
      <c r="E189" s="27" t="s">
        <v>109</v>
      </c>
      <c r="F189" s="27"/>
      <c r="G189" s="28">
        <v>41809</v>
      </c>
      <c r="H189" s="27"/>
      <c r="I189" s="27"/>
      <c r="J189" s="27"/>
      <c r="K189" s="27" t="s">
        <v>143</v>
      </c>
      <c r="L189" s="27"/>
      <c r="M189" s="27" t="s">
        <v>176</v>
      </c>
      <c r="N189" s="27"/>
      <c r="O189" s="27" t="s">
        <v>28</v>
      </c>
      <c r="P189" s="27"/>
      <c r="Q189" s="29">
        <v>54.9</v>
      </c>
      <c r="R189" s="27"/>
      <c r="S189" s="29">
        <f t="shared" si="4"/>
        <v>1501.44</v>
      </c>
    </row>
    <row r="190" spans="1:19" ht="15.75" thickBot="1" x14ac:dyDescent="0.3">
      <c r="A190" s="27"/>
      <c r="B190" s="27"/>
      <c r="C190" s="27"/>
      <c r="D190" s="27"/>
      <c r="E190" s="27" t="s">
        <v>109</v>
      </c>
      <c r="F190" s="27"/>
      <c r="G190" s="28">
        <v>41815</v>
      </c>
      <c r="H190" s="27"/>
      <c r="I190" s="27"/>
      <c r="J190" s="27"/>
      <c r="K190" s="27" t="s">
        <v>143</v>
      </c>
      <c r="L190" s="27"/>
      <c r="M190" s="27" t="s">
        <v>176</v>
      </c>
      <c r="N190" s="27"/>
      <c r="O190" s="27" t="s">
        <v>28</v>
      </c>
      <c r="P190" s="27"/>
      <c r="Q190" s="30">
        <v>19.989999999999998</v>
      </c>
      <c r="R190" s="27"/>
      <c r="S190" s="30">
        <f t="shared" si="4"/>
        <v>1521.43</v>
      </c>
    </row>
    <row r="191" spans="1:19" x14ac:dyDescent="0.25">
      <c r="A191" s="27"/>
      <c r="B191" s="27" t="s">
        <v>105</v>
      </c>
      <c r="C191" s="27"/>
      <c r="D191" s="27"/>
      <c r="E191" s="27"/>
      <c r="F191" s="27"/>
      <c r="G191" s="28"/>
      <c r="H191" s="27"/>
      <c r="I191" s="27"/>
      <c r="J191" s="27"/>
      <c r="K191" s="27"/>
      <c r="L191" s="27"/>
      <c r="M191" s="27"/>
      <c r="N191" s="27"/>
      <c r="O191" s="27"/>
      <c r="P191" s="27"/>
      <c r="Q191" s="29">
        <f>ROUND(SUM(Q181:Q190),5)</f>
        <v>393.67</v>
      </c>
      <c r="R191" s="27"/>
      <c r="S191" s="29">
        <f>S190</f>
        <v>1521.43</v>
      </c>
    </row>
    <row r="192" spans="1:19" ht="30" customHeight="1" x14ac:dyDescent="0.25">
      <c r="A192" s="23"/>
      <c r="B192" s="23" t="s">
        <v>106</v>
      </c>
      <c r="C192" s="23"/>
      <c r="D192" s="23"/>
      <c r="E192" s="23"/>
      <c r="F192" s="23"/>
      <c r="G192" s="26"/>
      <c r="H192" s="23"/>
      <c r="I192" s="23"/>
      <c r="J192" s="23"/>
      <c r="K192" s="23"/>
      <c r="L192" s="23"/>
      <c r="M192" s="23"/>
      <c r="N192" s="23"/>
      <c r="O192" s="23"/>
      <c r="P192" s="23"/>
      <c r="Q192" s="25"/>
      <c r="R192" s="23"/>
      <c r="S192" s="25">
        <v>578.41999999999996</v>
      </c>
    </row>
    <row r="193" spans="1:19" x14ac:dyDescent="0.25">
      <c r="A193" s="27"/>
      <c r="B193" s="27"/>
      <c r="C193" s="27"/>
      <c r="D193" s="27"/>
      <c r="E193" s="27" t="s">
        <v>109</v>
      </c>
      <c r="F193" s="27"/>
      <c r="G193" s="28">
        <v>41801</v>
      </c>
      <c r="H193" s="27"/>
      <c r="I193" s="27"/>
      <c r="J193" s="27"/>
      <c r="K193" s="27" t="s">
        <v>139</v>
      </c>
      <c r="L193" s="27"/>
      <c r="M193" s="27" t="s">
        <v>184</v>
      </c>
      <c r="N193" s="27"/>
      <c r="O193" s="27" t="s">
        <v>28</v>
      </c>
      <c r="P193" s="27"/>
      <c r="Q193" s="29">
        <v>259.04000000000002</v>
      </c>
      <c r="R193" s="27"/>
      <c r="S193" s="29">
        <f t="shared" ref="S193:S206" si="5">ROUND(S192+Q193,5)</f>
        <v>837.46</v>
      </c>
    </row>
    <row r="194" spans="1:19" x14ac:dyDescent="0.25">
      <c r="A194" s="27"/>
      <c r="B194" s="27"/>
      <c r="C194" s="27"/>
      <c r="D194" s="27"/>
      <c r="E194" s="27" t="s">
        <v>109</v>
      </c>
      <c r="F194" s="27"/>
      <c r="G194" s="28">
        <v>41806</v>
      </c>
      <c r="H194" s="27"/>
      <c r="I194" s="27"/>
      <c r="J194" s="27"/>
      <c r="K194" s="27" t="s">
        <v>139</v>
      </c>
      <c r="L194" s="27"/>
      <c r="M194" s="27" t="s">
        <v>180</v>
      </c>
      <c r="N194" s="27"/>
      <c r="O194" s="27" t="s">
        <v>28</v>
      </c>
      <c r="P194" s="27"/>
      <c r="Q194" s="29">
        <v>60.13</v>
      </c>
      <c r="R194" s="27"/>
      <c r="S194" s="29">
        <f t="shared" si="5"/>
        <v>897.59</v>
      </c>
    </row>
    <row r="195" spans="1:19" x14ac:dyDescent="0.25">
      <c r="A195" s="27"/>
      <c r="B195" s="27"/>
      <c r="C195" s="27"/>
      <c r="D195" s="27"/>
      <c r="E195" s="27" t="s">
        <v>109</v>
      </c>
      <c r="F195" s="27"/>
      <c r="G195" s="28">
        <v>41806</v>
      </c>
      <c r="H195" s="27"/>
      <c r="I195" s="27"/>
      <c r="J195" s="27"/>
      <c r="K195" s="27" t="s">
        <v>139</v>
      </c>
      <c r="L195" s="27"/>
      <c r="M195" s="27" t="s">
        <v>179</v>
      </c>
      <c r="N195" s="27"/>
      <c r="O195" s="27" t="s">
        <v>28</v>
      </c>
      <c r="P195" s="27"/>
      <c r="Q195" s="29">
        <v>35</v>
      </c>
      <c r="R195" s="27"/>
      <c r="S195" s="29">
        <f t="shared" si="5"/>
        <v>932.59</v>
      </c>
    </row>
    <row r="196" spans="1:19" x14ac:dyDescent="0.25">
      <c r="A196" s="27"/>
      <c r="B196" s="27"/>
      <c r="C196" s="27"/>
      <c r="D196" s="27"/>
      <c r="E196" s="27" t="s">
        <v>109</v>
      </c>
      <c r="F196" s="27"/>
      <c r="G196" s="28">
        <v>41806</v>
      </c>
      <c r="H196" s="27"/>
      <c r="I196" s="27"/>
      <c r="J196" s="27"/>
      <c r="K196" s="27" t="s">
        <v>139</v>
      </c>
      <c r="L196" s="27"/>
      <c r="M196" s="27" t="s">
        <v>323</v>
      </c>
      <c r="N196" s="27"/>
      <c r="O196" s="27" t="s">
        <v>28</v>
      </c>
      <c r="P196" s="27"/>
      <c r="Q196" s="29">
        <v>34.22</v>
      </c>
      <c r="R196" s="27"/>
      <c r="S196" s="29">
        <f t="shared" si="5"/>
        <v>966.81</v>
      </c>
    </row>
    <row r="197" spans="1:19" x14ac:dyDescent="0.25">
      <c r="A197" s="27"/>
      <c r="B197" s="27"/>
      <c r="C197" s="27"/>
      <c r="D197" s="27"/>
      <c r="E197" s="27" t="s">
        <v>109</v>
      </c>
      <c r="F197" s="27"/>
      <c r="G197" s="28">
        <v>41806</v>
      </c>
      <c r="H197" s="27"/>
      <c r="I197" s="27"/>
      <c r="J197" s="27"/>
      <c r="K197" s="27" t="s">
        <v>139</v>
      </c>
      <c r="L197" s="27"/>
      <c r="M197" s="27" t="s">
        <v>323</v>
      </c>
      <c r="N197" s="27"/>
      <c r="O197" s="27" t="s">
        <v>28</v>
      </c>
      <c r="P197" s="27"/>
      <c r="Q197" s="29">
        <v>29.85</v>
      </c>
      <c r="R197" s="27"/>
      <c r="S197" s="29">
        <f t="shared" si="5"/>
        <v>996.66</v>
      </c>
    </row>
    <row r="198" spans="1:19" x14ac:dyDescent="0.25">
      <c r="A198" s="27"/>
      <c r="B198" s="27"/>
      <c r="C198" s="27"/>
      <c r="D198" s="27"/>
      <c r="E198" s="27" t="s">
        <v>109</v>
      </c>
      <c r="F198" s="27"/>
      <c r="G198" s="28">
        <v>41806</v>
      </c>
      <c r="H198" s="27"/>
      <c r="I198" s="27"/>
      <c r="J198" s="27"/>
      <c r="K198" s="27" t="s">
        <v>139</v>
      </c>
      <c r="L198" s="27"/>
      <c r="M198" s="27" t="s">
        <v>323</v>
      </c>
      <c r="N198" s="27"/>
      <c r="O198" s="27" t="s">
        <v>28</v>
      </c>
      <c r="P198" s="27"/>
      <c r="Q198" s="29">
        <v>8.76</v>
      </c>
      <c r="R198" s="27"/>
      <c r="S198" s="29">
        <f t="shared" si="5"/>
        <v>1005.42</v>
      </c>
    </row>
    <row r="199" spans="1:19" x14ac:dyDescent="0.25">
      <c r="A199" s="27"/>
      <c r="B199" s="27"/>
      <c r="C199" s="27"/>
      <c r="D199" s="27"/>
      <c r="E199" s="27" t="s">
        <v>109</v>
      </c>
      <c r="F199" s="27"/>
      <c r="G199" s="28">
        <v>41806</v>
      </c>
      <c r="H199" s="27"/>
      <c r="I199" s="27"/>
      <c r="J199" s="27"/>
      <c r="K199" s="27" t="s">
        <v>139</v>
      </c>
      <c r="L199" s="27"/>
      <c r="M199" s="27" t="s">
        <v>323</v>
      </c>
      <c r="N199" s="27"/>
      <c r="O199" s="27" t="s">
        <v>28</v>
      </c>
      <c r="P199" s="27"/>
      <c r="Q199" s="29">
        <v>7.92</v>
      </c>
      <c r="R199" s="27"/>
      <c r="S199" s="29">
        <f t="shared" si="5"/>
        <v>1013.34</v>
      </c>
    </row>
    <row r="200" spans="1:19" x14ac:dyDescent="0.25">
      <c r="A200" s="27"/>
      <c r="B200" s="27"/>
      <c r="C200" s="27"/>
      <c r="D200" s="27"/>
      <c r="E200" s="27" t="s">
        <v>109</v>
      </c>
      <c r="F200" s="27"/>
      <c r="G200" s="28">
        <v>41806</v>
      </c>
      <c r="H200" s="27"/>
      <c r="I200" s="27"/>
      <c r="J200" s="27"/>
      <c r="K200" s="27" t="s">
        <v>139</v>
      </c>
      <c r="L200" s="27"/>
      <c r="M200" s="27" t="s">
        <v>323</v>
      </c>
      <c r="N200" s="27"/>
      <c r="O200" s="27" t="s">
        <v>28</v>
      </c>
      <c r="P200" s="27"/>
      <c r="Q200" s="29">
        <v>3.35</v>
      </c>
      <c r="R200" s="27"/>
      <c r="S200" s="29">
        <f t="shared" si="5"/>
        <v>1016.69</v>
      </c>
    </row>
    <row r="201" spans="1:19" x14ac:dyDescent="0.25">
      <c r="A201" s="27"/>
      <c r="B201" s="27"/>
      <c r="C201" s="27"/>
      <c r="D201" s="27"/>
      <c r="E201" s="27" t="s">
        <v>109</v>
      </c>
      <c r="F201" s="27"/>
      <c r="G201" s="28">
        <v>41806</v>
      </c>
      <c r="H201" s="27"/>
      <c r="I201" s="27"/>
      <c r="J201" s="27"/>
      <c r="K201" s="27" t="s">
        <v>139</v>
      </c>
      <c r="L201" s="27"/>
      <c r="M201" s="27" t="s">
        <v>323</v>
      </c>
      <c r="N201" s="27"/>
      <c r="O201" s="27" t="s">
        <v>28</v>
      </c>
      <c r="P201" s="27"/>
      <c r="Q201" s="29">
        <v>3.13</v>
      </c>
      <c r="R201" s="27"/>
      <c r="S201" s="29">
        <f t="shared" si="5"/>
        <v>1019.82</v>
      </c>
    </row>
    <row r="202" spans="1:19" x14ac:dyDescent="0.25">
      <c r="A202" s="27"/>
      <c r="B202" s="27"/>
      <c r="C202" s="27"/>
      <c r="D202" s="27"/>
      <c r="E202" s="27" t="s">
        <v>109</v>
      </c>
      <c r="F202" s="27"/>
      <c r="G202" s="28">
        <v>41806</v>
      </c>
      <c r="H202" s="27"/>
      <c r="I202" s="27"/>
      <c r="J202" s="27"/>
      <c r="K202" s="27" t="s">
        <v>139</v>
      </c>
      <c r="L202" s="27"/>
      <c r="M202" s="27" t="s">
        <v>323</v>
      </c>
      <c r="N202" s="27"/>
      <c r="O202" s="27" t="s">
        <v>28</v>
      </c>
      <c r="P202" s="27"/>
      <c r="Q202" s="29">
        <v>1.98</v>
      </c>
      <c r="R202" s="27"/>
      <c r="S202" s="29">
        <f t="shared" si="5"/>
        <v>1021.8</v>
      </c>
    </row>
    <row r="203" spans="1:19" x14ac:dyDescent="0.25">
      <c r="A203" s="27"/>
      <c r="B203" s="27"/>
      <c r="C203" s="27"/>
      <c r="D203" s="27"/>
      <c r="E203" s="27" t="s">
        <v>109</v>
      </c>
      <c r="F203" s="27"/>
      <c r="G203" s="28">
        <v>41806</v>
      </c>
      <c r="H203" s="27"/>
      <c r="I203" s="27"/>
      <c r="J203" s="27"/>
      <c r="K203" s="27" t="s">
        <v>139</v>
      </c>
      <c r="L203" s="27"/>
      <c r="M203" s="27" t="s">
        <v>323</v>
      </c>
      <c r="N203" s="27"/>
      <c r="O203" s="27" t="s">
        <v>28</v>
      </c>
      <c r="P203" s="27"/>
      <c r="Q203" s="29">
        <v>1.2</v>
      </c>
      <c r="R203" s="27"/>
      <c r="S203" s="29">
        <f t="shared" si="5"/>
        <v>1023</v>
      </c>
    </row>
    <row r="204" spans="1:19" x14ac:dyDescent="0.25">
      <c r="A204" s="27"/>
      <c r="B204" s="27"/>
      <c r="C204" s="27"/>
      <c r="D204" s="27"/>
      <c r="E204" s="27" t="s">
        <v>109</v>
      </c>
      <c r="F204" s="27"/>
      <c r="G204" s="28">
        <v>41806</v>
      </c>
      <c r="H204" s="27"/>
      <c r="I204" s="27"/>
      <c r="J204" s="27"/>
      <c r="K204" s="27" t="s">
        <v>139</v>
      </c>
      <c r="L204" s="27"/>
      <c r="M204" s="27" t="s">
        <v>323</v>
      </c>
      <c r="N204" s="27"/>
      <c r="O204" s="27" t="s">
        <v>28</v>
      </c>
      <c r="P204" s="27"/>
      <c r="Q204" s="29">
        <v>0.89</v>
      </c>
      <c r="R204" s="27"/>
      <c r="S204" s="29">
        <f t="shared" si="5"/>
        <v>1023.89</v>
      </c>
    </row>
    <row r="205" spans="1:19" x14ac:dyDescent="0.25">
      <c r="A205" s="27"/>
      <c r="B205" s="27"/>
      <c r="C205" s="27"/>
      <c r="D205" s="27"/>
      <c r="E205" s="27" t="s">
        <v>109</v>
      </c>
      <c r="F205" s="27"/>
      <c r="G205" s="28">
        <v>41806</v>
      </c>
      <c r="H205" s="27"/>
      <c r="I205" s="27"/>
      <c r="J205" s="27"/>
      <c r="K205" s="27" t="s">
        <v>139</v>
      </c>
      <c r="L205" s="27"/>
      <c r="M205" s="27" t="s">
        <v>323</v>
      </c>
      <c r="N205" s="27"/>
      <c r="O205" s="27" t="s">
        <v>28</v>
      </c>
      <c r="P205" s="27"/>
      <c r="Q205" s="29">
        <v>0.65</v>
      </c>
      <c r="R205" s="27"/>
      <c r="S205" s="29">
        <f t="shared" si="5"/>
        <v>1024.54</v>
      </c>
    </row>
    <row r="206" spans="1:19" ht="15.75" thickBot="1" x14ac:dyDescent="0.3">
      <c r="A206" s="27"/>
      <c r="B206" s="27"/>
      <c r="C206" s="27"/>
      <c r="D206" s="27"/>
      <c r="E206" s="27" t="s">
        <v>109</v>
      </c>
      <c r="F206" s="27"/>
      <c r="G206" s="28">
        <v>41806</v>
      </c>
      <c r="H206" s="27"/>
      <c r="I206" s="27"/>
      <c r="J206" s="27"/>
      <c r="K206" s="27" t="s">
        <v>139</v>
      </c>
      <c r="L206" s="27"/>
      <c r="M206" s="27" t="s">
        <v>323</v>
      </c>
      <c r="N206" s="27"/>
      <c r="O206" s="27" t="s">
        <v>28</v>
      </c>
      <c r="P206" s="27"/>
      <c r="Q206" s="30">
        <v>0.3</v>
      </c>
      <c r="R206" s="27"/>
      <c r="S206" s="30">
        <f t="shared" si="5"/>
        <v>1024.8399999999999</v>
      </c>
    </row>
    <row r="207" spans="1:19" x14ac:dyDescent="0.25">
      <c r="A207" s="27"/>
      <c r="B207" s="27" t="s">
        <v>107</v>
      </c>
      <c r="C207" s="27"/>
      <c r="D207" s="27"/>
      <c r="E207" s="27"/>
      <c r="F207" s="27"/>
      <c r="G207" s="28"/>
      <c r="H207" s="27"/>
      <c r="I207" s="27"/>
      <c r="J207" s="27"/>
      <c r="K207" s="27"/>
      <c r="L207" s="27"/>
      <c r="M207" s="27"/>
      <c r="N207" s="27"/>
      <c r="O207" s="27"/>
      <c r="P207" s="27"/>
      <c r="Q207" s="29">
        <f>ROUND(SUM(Q192:Q206),5)</f>
        <v>446.42</v>
      </c>
      <c r="R207" s="27"/>
      <c r="S207" s="29">
        <f>S206</f>
        <v>1024.8399999999999</v>
      </c>
    </row>
    <row r="208" spans="1:19" ht="30" customHeight="1" x14ac:dyDescent="0.25">
      <c r="A208" s="23"/>
      <c r="B208" s="23" t="s">
        <v>263</v>
      </c>
      <c r="C208" s="23"/>
      <c r="D208" s="23"/>
      <c r="E208" s="23"/>
      <c r="F208" s="23"/>
      <c r="G208" s="26"/>
      <c r="H208" s="23"/>
      <c r="I208" s="23"/>
      <c r="J208" s="23"/>
      <c r="K208" s="23"/>
      <c r="L208" s="23"/>
      <c r="M208" s="23"/>
      <c r="N208" s="23"/>
      <c r="O208" s="23"/>
      <c r="P208" s="23"/>
      <c r="Q208" s="25"/>
      <c r="R208" s="23"/>
      <c r="S208" s="25">
        <v>0</v>
      </c>
    </row>
    <row r="209" spans="1:19" ht="15.75" thickBot="1" x14ac:dyDescent="0.3">
      <c r="A209" s="22"/>
      <c r="B209" s="22"/>
      <c r="C209" s="22"/>
      <c r="D209" s="22"/>
      <c r="E209" s="27" t="s">
        <v>109</v>
      </c>
      <c r="F209" s="27"/>
      <c r="G209" s="28">
        <v>41810</v>
      </c>
      <c r="H209" s="27"/>
      <c r="I209" s="27" t="s">
        <v>272</v>
      </c>
      <c r="J209" s="27"/>
      <c r="K209" s="27" t="s">
        <v>300</v>
      </c>
      <c r="L209" s="27"/>
      <c r="M209" s="27" t="s">
        <v>332</v>
      </c>
      <c r="N209" s="27"/>
      <c r="O209" s="27" t="s">
        <v>28</v>
      </c>
      <c r="P209" s="27"/>
      <c r="Q209" s="30">
        <v>1000</v>
      </c>
      <c r="R209" s="27"/>
      <c r="S209" s="30">
        <f>ROUND(S208+Q209,5)</f>
        <v>1000</v>
      </c>
    </row>
    <row r="210" spans="1:19" x14ac:dyDescent="0.25">
      <c r="A210" s="27"/>
      <c r="B210" s="27" t="s">
        <v>264</v>
      </c>
      <c r="C210" s="27"/>
      <c r="D210" s="27"/>
      <c r="E210" s="27"/>
      <c r="F210" s="27"/>
      <c r="G210" s="28"/>
      <c r="H210" s="27"/>
      <c r="I210" s="27"/>
      <c r="J210" s="27"/>
      <c r="K210" s="27"/>
      <c r="L210" s="27"/>
      <c r="M210" s="27"/>
      <c r="N210" s="27"/>
      <c r="O210" s="27"/>
      <c r="P210" s="27"/>
      <c r="Q210" s="29">
        <f>ROUND(SUM(Q208:Q209),5)</f>
        <v>1000</v>
      </c>
      <c r="R210" s="27"/>
      <c r="S210" s="29">
        <f>S209</f>
        <v>1000</v>
      </c>
    </row>
    <row r="211" spans="1:19" ht="30" customHeight="1" x14ac:dyDescent="0.25">
      <c r="A211" s="23"/>
      <c r="B211" s="23" t="s">
        <v>219</v>
      </c>
      <c r="C211" s="23"/>
      <c r="D211" s="23"/>
      <c r="E211" s="23"/>
      <c r="F211" s="23"/>
      <c r="G211" s="26"/>
      <c r="H211" s="23"/>
      <c r="I211" s="23"/>
      <c r="J211" s="23"/>
      <c r="K211" s="23"/>
      <c r="L211" s="23"/>
      <c r="M211" s="23"/>
      <c r="N211" s="23"/>
      <c r="O211" s="23"/>
      <c r="P211" s="23"/>
      <c r="Q211" s="25"/>
      <c r="R211" s="23"/>
      <c r="S211" s="25">
        <v>188</v>
      </c>
    </row>
    <row r="212" spans="1:19" x14ac:dyDescent="0.25">
      <c r="A212" s="27"/>
      <c r="B212" s="27"/>
      <c r="C212" s="27"/>
      <c r="D212" s="27"/>
      <c r="E212" s="27" t="s">
        <v>109</v>
      </c>
      <c r="F212" s="27"/>
      <c r="G212" s="28">
        <v>41800</v>
      </c>
      <c r="H212" s="27"/>
      <c r="I212" s="27"/>
      <c r="J212" s="27"/>
      <c r="K212" s="27" t="s">
        <v>281</v>
      </c>
      <c r="L212" s="27"/>
      <c r="M212" s="27" t="s">
        <v>308</v>
      </c>
      <c r="N212" s="27"/>
      <c r="O212" s="27" t="s">
        <v>28</v>
      </c>
      <c r="P212" s="27"/>
      <c r="Q212" s="29">
        <v>951.74</v>
      </c>
      <c r="R212" s="27"/>
      <c r="S212" s="29">
        <f>ROUND(S211+Q212,5)</f>
        <v>1139.74</v>
      </c>
    </row>
    <row r="213" spans="1:19" x14ac:dyDescent="0.25">
      <c r="A213" s="27"/>
      <c r="B213" s="27"/>
      <c r="C213" s="27"/>
      <c r="D213" s="27"/>
      <c r="E213" s="27" t="s">
        <v>109</v>
      </c>
      <c r="F213" s="27"/>
      <c r="G213" s="28">
        <v>41806</v>
      </c>
      <c r="H213" s="27"/>
      <c r="I213" s="27"/>
      <c r="J213" s="27"/>
      <c r="K213" s="27" t="s">
        <v>281</v>
      </c>
      <c r="L213" s="27"/>
      <c r="M213" s="27" t="s">
        <v>324</v>
      </c>
      <c r="N213" s="27"/>
      <c r="O213" s="27" t="s">
        <v>28</v>
      </c>
      <c r="P213" s="27"/>
      <c r="Q213" s="29">
        <v>2004.48</v>
      </c>
      <c r="R213" s="27"/>
      <c r="S213" s="29">
        <f>ROUND(S212+Q213,5)</f>
        <v>3144.22</v>
      </c>
    </row>
    <row r="214" spans="1:19" ht="15.75" thickBot="1" x14ac:dyDescent="0.3">
      <c r="A214" s="27"/>
      <c r="B214" s="27"/>
      <c r="C214" s="27"/>
      <c r="D214" s="27"/>
      <c r="E214" s="27" t="s">
        <v>109</v>
      </c>
      <c r="F214" s="27"/>
      <c r="G214" s="28">
        <v>41810</v>
      </c>
      <c r="H214" s="27"/>
      <c r="I214" s="27" t="s">
        <v>271</v>
      </c>
      <c r="J214" s="27"/>
      <c r="K214" s="27" t="s">
        <v>299</v>
      </c>
      <c r="L214" s="27"/>
      <c r="M214" s="27" t="s">
        <v>331</v>
      </c>
      <c r="N214" s="27"/>
      <c r="O214" s="27" t="s">
        <v>28</v>
      </c>
      <c r="P214" s="27"/>
      <c r="Q214" s="31">
        <v>2261.92</v>
      </c>
      <c r="R214" s="27"/>
      <c r="S214" s="31">
        <f>ROUND(S213+Q214,5)</f>
        <v>5406.14</v>
      </c>
    </row>
    <row r="215" spans="1:19" ht="15.75" thickBot="1" x14ac:dyDescent="0.3">
      <c r="A215" s="27"/>
      <c r="B215" s="27" t="s">
        <v>220</v>
      </c>
      <c r="C215" s="27"/>
      <c r="D215" s="27"/>
      <c r="E215" s="27"/>
      <c r="F215" s="27"/>
      <c r="G215" s="28"/>
      <c r="H215" s="27"/>
      <c r="I215" s="27"/>
      <c r="J215" s="27"/>
      <c r="K215" s="27"/>
      <c r="L215" s="27"/>
      <c r="M215" s="27"/>
      <c r="N215" s="27"/>
      <c r="O215" s="27"/>
      <c r="P215" s="27"/>
      <c r="Q215" s="32">
        <v>5218.1400000000003</v>
      </c>
      <c r="R215" s="27"/>
      <c r="S215" s="32">
        <v>5406.14</v>
      </c>
    </row>
    <row r="216" spans="1:19" s="35" customFormat="1" ht="30" customHeight="1" thickBot="1" x14ac:dyDescent="0.25">
      <c r="A216" s="23" t="s">
        <v>108</v>
      </c>
      <c r="B216" s="23"/>
      <c r="C216" s="23"/>
      <c r="D216" s="23"/>
      <c r="E216" s="23"/>
      <c r="F216" s="23"/>
      <c r="G216" s="26"/>
      <c r="H216" s="23"/>
      <c r="I216" s="23"/>
      <c r="J216" s="23"/>
      <c r="K216" s="23"/>
      <c r="L216" s="23"/>
      <c r="M216" s="23"/>
      <c r="N216" s="23"/>
      <c r="O216" s="23"/>
      <c r="P216" s="23"/>
      <c r="Q216" s="34">
        <f>ROUND(Q63+Q65+Q67+Q69+Q78+Q80+Q82+Q84+Q86+Q88+Q94+Q98+Q100+Q102+Q104+Q106+Q108+Q110+Q113+Q116+Q118+Q120+Q122+Q145+Q147+Q168+Q175+Q180+Q191+Q207+Q210+Q215,5)</f>
        <v>0</v>
      </c>
      <c r="R216" s="23"/>
      <c r="S216" s="34">
        <f>ROUND(S63+S65+S67+S69+S78+S80+S82+S84+S86+S88+S94+S98+S100+S102+S104+S106+S108+S110+S113+S116+S118+S120+S122+S145+S147+S168+S175+S180+S191+S207+S210+S215,5)</f>
        <v>0</v>
      </c>
    </row>
    <row r="217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11:13 AM
&amp;"Arial,Bold"&amp;8 07/25/14
&amp;"Arial,Bold"&amp;8 Accrual Basis&amp;C&amp;"Arial,Bold"&amp;12 ICSB - International Council for Small Business
&amp;"Arial,Bold"&amp;14 General Ledger
&amp;"Arial,Bold"&amp;10 As of June 30,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3" r:id="rId4" name="FILTER"/>
      </mc:Fallback>
    </mc:AlternateContent>
    <mc:AlternateContent xmlns:mc="http://schemas.openxmlformats.org/markup-compatibility/2006">
      <mc:Choice Requires="x14">
        <control shapeId="81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194" r:id="rId6" name="HEADER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U147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29.28515625" style="39" customWidth="1"/>
    <col min="5" max="5" width="6.8554687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6" style="39" bestFit="1" customWidth="1"/>
    <col min="10" max="10" width="2.28515625" style="39" customWidth="1"/>
    <col min="11" max="11" width="20.2851562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27.7109375" style="39" bestFit="1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42487.92</v>
      </c>
    </row>
    <row r="3" spans="1:21" x14ac:dyDescent="0.25">
      <c r="A3" s="27"/>
      <c r="B3" s="27"/>
      <c r="C3" s="27"/>
      <c r="D3" s="27"/>
      <c r="E3" s="27" t="s">
        <v>110</v>
      </c>
      <c r="F3" s="27"/>
      <c r="G3" s="28">
        <v>41764</v>
      </c>
      <c r="H3" s="27"/>
      <c r="I3" s="27" t="s">
        <v>221</v>
      </c>
      <c r="J3" s="27"/>
      <c r="K3" s="27" t="s">
        <v>160</v>
      </c>
      <c r="L3" s="27"/>
      <c r="M3" s="27" t="s">
        <v>234</v>
      </c>
      <c r="N3" s="27"/>
      <c r="O3" s="27" t="s">
        <v>36</v>
      </c>
      <c r="P3" s="27"/>
      <c r="Q3" s="29">
        <v>786.86</v>
      </c>
      <c r="R3" s="27"/>
      <c r="S3" s="29">
        <f t="shared" ref="S3:S33" si="0">ROUND(S2+Q3,5)</f>
        <v>43274.78</v>
      </c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41765</v>
      </c>
      <c r="H4" s="27"/>
      <c r="I4" s="27"/>
      <c r="J4" s="27"/>
      <c r="K4" s="27" t="s">
        <v>155</v>
      </c>
      <c r="L4" s="27"/>
      <c r="M4" s="27" t="s">
        <v>235</v>
      </c>
      <c r="N4" s="27"/>
      <c r="O4" s="27" t="s">
        <v>102</v>
      </c>
      <c r="P4" s="27"/>
      <c r="Q4" s="29">
        <v>-2911.79</v>
      </c>
      <c r="R4" s="27"/>
      <c r="S4" s="29">
        <f t="shared" si="0"/>
        <v>40362.99</v>
      </c>
      <c r="U4" s="24"/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41767</v>
      </c>
      <c r="H5" s="27"/>
      <c r="I5" s="27"/>
      <c r="J5" s="27"/>
      <c r="K5" s="27" t="s">
        <v>226</v>
      </c>
      <c r="L5" s="27"/>
      <c r="M5" s="27" t="s">
        <v>236</v>
      </c>
      <c r="N5" s="27"/>
      <c r="O5" s="27" t="s">
        <v>104</v>
      </c>
      <c r="P5" s="27"/>
      <c r="Q5" s="29">
        <v>-77.94</v>
      </c>
      <c r="R5" s="27"/>
      <c r="S5" s="29">
        <f t="shared" si="0"/>
        <v>40285.050000000003</v>
      </c>
      <c r="U5" s="24"/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41768</v>
      </c>
      <c r="H6" s="27"/>
      <c r="I6" s="27"/>
      <c r="J6" s="27"/>
      <c r="K6" s="27" t="s">
        <v>227</v>
      </c>
      <c r="L6" s="27"/>
      <c r="M6" s="27" t="s">
        <v>237</v>
      </c>
      <c r="N6" s="27"/>
      <c r="O6" s="27" t="s">
        <v>83</v>
      </c>
      <c r="P6" s="27"/>
      <c r="Q6" s="29">
        <v>-9</v>
      </c>
      <c r="R6" s="27"/>
      <c r="S6" s="29">
        <f t="shared" si="0"/>
        <v>40276.050000000003</v>
      </c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41768</v>
      </c>
      <c r="H7" s="27"/>
      <c r="I7" s="27"/>
      <c r="J7" s="27"/>
      <c r="K7" s="27" t="s">
        <v>147</v>
      </c>
      <c r="L7" s="27"/>
      <c r="M7" s="27" t="s">
        <v>185</v>
      </c>
      <c r="N7" s="27"/>
      <c r="O7" s="27" t="s">
        <v>104</v>
      </c>
      <c r="P7" s="27"/>
      <c r="Q7" s="29">
        <v>-14.97</v>
      </c>
      <c r="R7" s="27"/>
      <c r="S7" s="29">
        <f t="shared" si="0"/>
        <v>40261.08</v>
      </c>
    </row>
    <row r="8" spans="1:21" x14ac:dyDescent="0.25">
      <c r="A8" s="27"/>
      <c r="B8" s="27"/>
      <c r="C8" s="27"/>
      <c r="D8" s="27"/>
      <c r="E8" s="27" t="s">
        <v>109</v>
      </c>
      <c r="F8" s="27"/>
      <c r="G8" s="28">
        <v>41771</v>
      </c>
      <c r="H8" s="27"/>
      <c r="I8" s="27"/>
      <c r="J8" s="27"/>
      <c r="K8" s="27" t="s">
        <v>139</v>
      </c>
      <c r="L8" s="27"/>
      <c r="M8" s="27" t="s">
        <v>238</v>
      </c>
      <c r="N8" s="27"/>
      <c r="O8" s="27" t="s">
        <v>106</v>
      </c>
      <c r="P8" s="27"/>
      <c r="Q8" s="29">
        <v>-190.29</v>
      </c>
      <c r="R8" s="27"/>
      <c r="S8" s="29">
        <f t="shared" si="0"/>
        <v>40070.79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41771</v>
      </c>
      <c r="H9" s="27"/>
      <c r="I9" s="27"/>
      <c r="J9" s="27"/>
      <c r="K9" s="27" t="s">
        <v>139</v>
      </c>
      <c r="L9" s="27"/>
      <c r="M9" s="27" t="s">
        <v>239</v>
      </c>
      <c r="N9" s="27"/>
      <c r="O9" s="27" t="s">
        <v>106</v>
      </c>
      <c r="P9" s="27"/>
      <c r="Q9" s="29">
        <v>-72.900000000000006</v>
      </c>
      <c r="R9" s="27"/>
      <c r="S9" s="29">
        <f t="shared" si="0"/>
        <v>39997.89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41771</v>
      </c>
      <c r="H10" s="27"/>
      <c r="I10" s="27"/>
      <c r="J10" s="27"/>
      <c r="K10" s="27" t="s">
        <v>139</v>
      </c>
      <c r="L10" s="27"/>
      <c r="M10" s="27" t="s">
        <v>240</v>
      </c>
      <c r="N10" s="27"/>
      <c r="O10" s="27" t="s">
        <v>106</v>
      </c>
      <c r="P10" s="27"/>
      <c r="Q10" s="29">
        <v>-23.67</v>
      </c>
      <c r="R10" s="27"/>
      <c r="S10" s="29">
        <f t="shared" si="0"/>
        <v>39974.22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41771</v>
      </c>
      <c r="H11" s="27"/>
      <c r="I11" s="27"/>
      <c r="J11" s="27"/>
      <c r="K11" s="27" t="s">
        <v>139</v>
      </c>
      <c r="L11" s="27"/>
      <c r="M11" s="27" t="s">
        <v>241</v>
      </c>
      <c r="N11" s="27"/>
      <c r="O11" s="27" t="s">
        <v>106</v>
      </c>
      <c r="P11" s="27"/>
      <c r="Q11" s="29">
        <v>-4.4000000000000004</v>
      </c>
      <c r="R11" s="27"/>
      <c r="S11" s="29">
        <f t="shared" si="0"/>
        <v>39969.82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41771</v>
      </c>
      <c r="H12" s="27"/>
      <c r="I12" s="27"/>
      <c r="J12" s="27"/>
      <c r="K12" s="27" t="s">
        <v>228</v>
      </c>
      <c r="L12" s="27"/>
      <c r="M12" s="27" t="s">
        <v>242</v>
      </c>
      <c r="N12" s="27"/>
      <c r="O12" s="27" t="s">
        <v>79</v>
      </c>
      <c r="P12" s="27"/>
      <c r="Q12" s="29">
        <v>-1096.7</v>
      </c>
      <c r="R12" s="27"/>
      <c r="S12" s="29">
        <f t="shared" si="0"/>
        <v>38873.120000000003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41771</v>
      </c>
      <c r="H13" s="27"/>
      <c r="I13" s="27"/>
      <c r="J13" s="27"/>
      <c r="K13" s="27" t="s">
        <v>155</v>
      </c>
      <c r="L13" s="27"/>
      <c r="M13" s="27" t="s">
        <v>243</v>
      </c>
      <c r="N13" s="27"/>
      <c r="O13" s="27" t="s">
        <v>102</v>
      </c>
      <c r="P13" s="27"/>
      <c r="Q13" s="29">
        <v>-789.2</v>
      </c>
      <c r="R13" s="27"/>
      <c r="S13" s="29">
        <f t="shared" si="0"/>
        <v>38083.919999999998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41771</v>
      </c>
      <c r="H14" s="27"/>
      <c r="I14" s="27"/>
      <c r="J14" s="27"/>
      <c r="K14" s="27" t="s">
        <v>229</v>
      </c>
      <c r="L14" s="27"/>
      <c r="M14" s="27" t="s">
        <v>244</v>
      </c>
      <c r="N14" s="27"/>
      <c r="O14" s="27" t="s">
        <v>104</v>
      </c>
      <c r="P14" s="27"/>
      <c r="Q14" s="29">
        <v>-462.67</v>
      </c>
      <c r="R14" s="27"/>
      <c r="S14" s="29">
        <f t="shared" si="0"/>
        <v>37621.25</v>
      </c>
    </row>
    <row r="15" spans="1:21" x14ac:dyDescent="0.25">
      <c r="A15" s="27"/>
      <c r="B15" s="27"/>
      <c r="C15" s="27"/>
      <c r="D15" s="27"/>
      <c r="E15" s="27" t="s">
        <v>109</v>
      </c>
      <c r="F15" s="27"/>
      <c r="G15" s="28">
        <v>41771</v>
      </c>
      <c r="H15" s="27"/>
      <c r="I15" s="27"/>
      <c r="J15" s="27"/>
      <c r="K15" s="27" t="s">
        <v>143</v>
      </c>
      <c r="L15" s="27"/>
      <c r="M15" s="27" t="s">
        <v>176</v>
      </c>
      <c r="N15" s="27"/>
      <c r="O15" s="27" t="s">
        <v>104</v>
      </c>
      <c r="P15" s="27"/>
      <c r="Q15" s="29">
        <v>-19.989999999999998</v>
      </c>
      <c r="R15" s="27"/>
      <c r="S15" s="29">
        <f t="shared" si="0"/>
        <v>37601.26</v>
      </c>
    </row>
    <row r="16" spans="1:21" x14ac:dyDescent="0.25">
      <c r="A16" s="27"/>
      <c r="B16" s="27"/>
      <c r="C16" s="27"/>
      <c r="D16" s="27"/>
      <c r="E16" s="27" t="s">
        <v>110</v>
      </c>
      <c r="F16" s="27"/>
      <c r="G16" s="28">
        <v>41772</v>
      </c>
      <c r="H16" s="27"/>
      <c r="I16" s="27" t="s">
        <v>222</v>
      </c>
      <c r="J16" s="27"/>
      <c r="K16" s="27" t="s">
        <v>160</v>
      </c>
      <c r="L16" s="27"/>
      <c r="M16" s="27" t="s">
        <v>245</v>
      </c>
      <c r="N16" s="27"/>
      <c r="O16" s="27" t="s">
        <v>36</v>
      </c>
      <c r="P16" s="27"/>
      <c r="Q16" s="29">
        <v>1311.44</v>
      </c>
      <c r="R16" s="27"/>
      <c r="S16" s="29">
        <f t="shared" si="0"/>
        <v>38912.699999999997</v>
      </c>
    </row>
    <row r="17" spans="1:19" x14ac:dyDescent="0.25">
      <c r="A17" s="27"/>
      <c r="B17" s="27"/>
      <c r="C17" s="27"/>
      <c r="D17" s="27"/>
      <c r="E17" s="27" t="s">
        <v>110</v>
      </c>
      <c r="F17" s="27"/>
      <c r="G17" s="28">
        <v>41773</v>
      </c>
      <c r="H17" s="27"/>
      <c r="I17" s="27" t="s">
        <v>221</v>
      </c>
      <c r="J17" s="27"/>
      <c r="K17" s="27" t="s">
        <v>160</v>
      </c>
      <c r="L17" s="27"/>
      <c r="M17" s="27" t="s">
        <v>246</v>
      </c>
      <c r="N17" s="27"/>
      <c r="O17" s="27" t="s">
        <v>36</v>
      </c>
      <c r="P17" s="27"/>
      <c r="Q17" s="29">
        <v>786.86</v>
      </c>
      <c r="R17" s="27"/>
      <c r="S17" s="29">
        <f t="shared" si="0"/>
        <v>39699.56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41774</v>
      </c>
      <c r="H18" s="27"/>
      <c r="I18" s="27"/>
      <c r="J18" s="27"/>
      <c r="K18" s="27" t="s">
        <v>226</v>
      </c>
      <c r="L18" s="27"/>
      <c r="M18" s="27" t="s">
        <v>236</v>
      </c>
      <c r="N18" s="27"/>
      <c r="O18" s="27" t="s">
        <v>104</v>
      </c>
      <c r="P18" s="27"/>
      <c r="Q18" s="29">
        <v>-51.96</v>
      </c>
      <c r="R18" s="27"/>
      <c r="S18" s="29">
        <f t="shared" si="0"/>
        <v>39647.599999999999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41774</v>
      </c>
      <c r="H19" s="27"/>
      <c r="I19" s="27" t="s">
        <v>223</v>
      </c>
      <c r="J19" s="27"/>
      <c r="K19" s="27" t="s">
        <v>230</v>
      </c>
      <c r="L19" s="27"/>
      <c r="M19" s="27" t="s">
        <v>247</v>
      </c>
      <c r="N19" s="27"/>
      <c r="O19" s="27" t="s">
        <v>102</v>
      </c>
      <c r="P19" s="27"/>
      <c r="Q19" s="29">
        <v>-2500</v>
      </c>
      <c r="R19" s="27"/>
      <c r="S19" s="29">
        <f t="shared" si="0"/>
        <v>37147.599999999999</v>
      </c>
    </row>
    <row r="20" spans="1:19" x14ac:dyDescent="0.25">
      <c r="A20" s="27"/>
      <c r="B20" s="27"/>
      <c r="C20" s="27"/>
      <c r="D20" s="27"/>
      <c r="E20" s="27" t="s">
        <v>109</v>
      </c>
      <c r="F20" s="27"/>
      <c r="G20" s="28">
        <v>41775</v>
      </c>
      <c r="H20" s="27"/>
      <c r="I20" s="27"/>
      <c r="J20" s="27"/>
      <c r="K20" s="27" t="s">
        <v>226</v>
      </c>
      <c r="L20" s="27"/>
      <c r="M20" s="27" t="s">
        <v>236</v>
      </c>
      <c r="N20" s="27"/>
      <c r="O20" s="27" t="s">
        <v>104</v>
      </c>
      <c r="P20" s="27"/>
      <c r="Q20" s="29">
        <v>-103.92</v>
      </c>
      <c r="R20" s="27"/>
      <c r="S20" s="29">
        <f t="shared" si="0"/>
        <v>37043.68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41775</v>
      </c>
      <c r="H21" s="27"/>
      <c r="I21" s="27"/>
      <c r="J21" s="27"/>
      <c r="K21" s="27" t="s">
        <v>231</v>
      </c>
      <c r="L21" s="27"/>
      <c r="M21" s="27" t="s">
        <v>248</v>
      </c>
      <c r="N21" s="27"/>
      <c r="O21" s="27" t="s">
        <v>102</v>
      </c>
      <c r="P21" s="27"/>
      <c r="Q21" s="29">
        <v>-733.2</v>
      </c>
      <c r="R21" s="27"/>
      <c r="S21" s="29">
        <f t="shared" si="0"/>
        <v>36310.480000000003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41775</v>
      </c>
      <c r="H22" s="27"/>
      <c r="I22" s="27"/>
      <c r="J22" s="27"/>
      <c r="K22" s="27" t="s">
        <v>231</v>
      </c>
      <c r="L22" s="27"/>
      <c r="M22" s="27" t="s">
        <v>248</v>
      </c>
      <c r="N22" s="27"/>
      <c r="O22" s="27" t="s">
        <v>102</v>
      </c>
      <c r="P22" s="27"/>
      <c r="Q22" s="29">
        <v>-84.37</v>
      </c>
      <c r="R22" s="27"/>
      <c r="S22" s="29">
        <f t="shared" si="0"/>
        <v>36226.11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41778</v>
      </c>
      <c r="H23" s="27"/>
      <c r="I23" s="27"/>
      <c r="J23" s="27"/>
      <c r="K23" s="27" t="s">
        <v>232</v>
      </c>
      <c r="L23" s="27"/>
      <c r="M23" s="27" t="s">
        <v>249</v>
      </c>
      <c r="N23" s="27"/>
      <c r="O23" s="27" t="s">
        <v>219</v>
      </c>
      <c r="P23" s="27"/>
      <c r="Q23" s="29">
        <v>-176.15</v>
      </c>
      <c r="R23" s="27"/>
      <c r="S23" s="29">
        <f t="shared" si="0"/>
        <v>36049.96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41778</v>
      </c>
      <c r="H24" s="27"/>
      <c r="I24" s="27"/>
      <c r="J24" s="27"/>
      <c r="K24" s="27" t="s">
        <v>233</v>
      </c>
      <c r="L24" s="27"/>
      <c r="M24" s="27" t="s">
        <v>250</v>
      </c>
      <c r="N24" s="27"/>
      <c r="O24" s="27" t="s">
        <v>219</v>
      </c>
      <c r="P24" s="27"/>
      <c r="Q24" s="29">
        <v>-11.85</v>
      </c>
      <c r="R24" s="27"/>
      <c r="S24" s="29">
        <f t="shared" si="0"/>
        <v>36038.11</v>
      </c>
    </row>
    <row r="25" spans="1:19" x14ac:dyDescent="0.25">
      <c r="A25" s="27"/>
      <c r="B25" s="27"/>
      <c r="C25" s="27"/>
      <c r="D25" s="27"/>
      <c r="E25" s="27" t="s">
        <v>110</v>
      </c>
      <c r="F25" s="27"/>
      <c r="G25" s="28">
        <v>41779</v>
      </c>
      <c r="H25" s="27"/>
      <c r="I25" s="27" t="s">
        <v>224</v>
      </c>
      <c r="J25" s="27"/>
      <c r="K25" s="27" t="s">
        <v>169</v>
      </c>
      <c r="L25" s="27"/>
      <c r="M25" s="27" t="s">
        <v>251</v>
      </c>
      <c r="N25" s="27"/>
      <c r="O25" s="27" t="s">
        <v>36</v>
      </c>
      <c r="P25" s="27"/>
      <c r="Q25" s="29">
        <v>7937.5</v>
      </c>
      <c r="R25" s="27"/>
      <c r="S25" s="29">
        <f t="shared" si="0"/>
        <v>43975.61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41779</v>
      </c>
      <c r="H26" s="27"/>
      <c r="I26" s="27"/>
      <c r="J26" s="27"/>
      <c r="K26" s="27" t="s">
        <v>157</v>
      </c>
      <c r="L26" s="27"/>
      <c r="M26" s="27" t="s">
        <v>198</v>
      </c>
      <c r="N26" s="27"/>
      <c r="O26" s="27" t="s">
        <v>81</v>
      </c>
      <c r="P26" s="27"/>
      <c r="Q26" s="29">
        <v>-368.38</v>
      </c>
      <c r="R26" s="27"/>
      <c r="S26" s="29">
        <f t="shared" si="0"/>
        <v>43607.23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41779</v>
      </c>
      <c r="H27" s="27"/>
      <c r="I27" s="27"/>
      <c r="J27" s="27"/>
      <c r="K27" s="27" t="s">
        <v>157</v>
      </c>
      <c r="L27" s="27"/>
      <c r="M27" s="27" t="s">
        <v>198</v>
      </c>
      <c r="N27" s="27"/>
      <c r="O27" s="27" t="s">
        <v>81</v>
      </c>
      <c r="P27" s="27"/>
      <c r="Q27" s="29">
        <v>-224.88</v>
      </c>
      <c r="R27" s="27"/>
      <c r="S27" s="29">
        <f t="shared" si="0"/>
        <v>43382.35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41779</v>
      </c>
      <c r="H28" s="27"/>
      <c r="I28" s="27"/>
      <c r="J28" s="27"/>
      <c r="K28" s="27" t="s">
        <v>139</v>
      </c>
      <c r="L28" s="27"/>
      <c r="M28" s="27" t="s">
        <v>195</v>
      </c>
      <c r="N28" s="27"/>
      <c r="O28" s="27" t="s">
        <v>106</v>
      </c>
      <c r="P28" s="27"/>
      <c r="Q28" s="29">
        <v>-25.13</v>
      </c>
      <c r="R28" s="27"/>
      <c r="S28" s="29">
        <f t="shared" si="0"/>
        <v>43357.22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41779</v>
      </c>
      <c r="H29" s="27"/>
      <c r="I29" s="27"/>
      <c r="J29" s="27"/>
      <c r="K29" s="27" t="s">
        <v>139</v>
      </c>
      <c r="L29" s="27"/>
      <c r="M29" s="27" t="s">
        <v>195</v>
      </c>
      <c r="N29" s="27"/>
      <c r="O29" s="27" t="s">
        <v>106</v>
      </c>
      <c r="P29" s="27"/>
      <c r="Q29" s="29">
        <v>-25.13</v>
      </c>
      <c r="R29" s="27"/>
      <c r="S29" s="29">
        <f t="shared" si="0"/>
        <v>43332.09</v>
      </c>
    </row>
    <row r="30" spans="1:19" x14ac:dyDescent="0.25">
      <c r="A30" s="27"/>
      <c r="B30" s="27"/>
      <c r="C30" s="27"/>
      <c r="D30" s="27"/>
      <c r="E30" s="27" t="s">
        <v>109</v>
      </c>
      <c r="F30" s="27"/>
      <c r="G30" s="28">
        <v>41779</v>
      </c>
      <c r="H30" s="27"/>
      <c r="I30" s="27"/>
      <c r="J30" s="27"/>
      <c r="K30" s="27" t="s">
        <v>155</v>
      </c>
      <c r="L30" s="27"/>
      <c r="M30" s="27" t="s">
        <v>252</v>
      </c>
      <c r="N30" s="27"/>
      <c r="O30" s="27" t="s">
        <v>102</v>
      </c>
      <c r="P30" s="27"/>
      <c r="Q30" s="29">
        <v>-837.69</v>
      </c>
      <c r="R30" s="27"/>
      <c r="S30" s="29">
        <f t="shared" si="0"/>
        <v>42494.400000000001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41779</v>
      </c>
      <c r="H31" s="27"/>
      <c r="I31" s="27"/>
      <c r="J31" s="27"/>
      <c r="K31" s="27" t="s">
        <v>155</v>
      </c>
      <c r="L31" s="27"/>
      <c r="M31" s="27" t="s">
        <v>253</v>
      </c>
      <c r="N31" s="27"/>
      <c r="O31" s="27" t="s">
        <v>102</v>
      </c>
      <c r="P31" s="27"/>
      <c r="Q31" s="29">
        <v>-837.69</v>
      </c>
      <c r="R31" s="27"/>
      <c r="S31" s="29">
        <f t="shared" si="0"/>
        <v>41656.71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41779</v>
      </c>
      <c r="H32" s="27"/>
      <c r="I32" s="27"/>
      <c r="J32" s="27"/>
      <c r="K32" s="27" t="s">
        <v>143</v>
      </c>
      <c r="L32" s="27"/>
      <c r="M32" s="27" t="s">
        <v>176</v>
      </c>
      <c r="N32" s="27"/>
      <c r="O32" s="27" t="s">
        <v>104</v>
      </c>
      <c r="P32" s="27"/>
      <c r="Q32" s="29">
        <v>-19.989999999999998</v>
      </c>
      <c r="R32" s="27"/>
      <c r="S32" s="29">
        <f t="shared" si="0"/>
        <v>41636.720000000001</v>
      </c>
    </row>
    <row r="33" spans="1:19" ht="15.75" thickBot="1" x14ac:dyDescent="0.3">
      <c r="A33" s="27"/>
      <c r="B33" s="27"/>
      <c r="C33" s="27"/>
      <c r="D33" s="27"/>
      <c r="E33" s="27" t="s">
        <v>109</v>
      </c>
      <c r="F33" s="27"/>
      <c r="G33" s="28">
        <v>41779</v>
      </c>
      <c r="H33" s="27"/>
      <c r="I33" s="27"/>
      <c r="J33" s="27"/>
      <c r="K33" s="27" t="s">
        <v>143</v>
      </c>
      <c r="L33" s="27"/>
      <c r="M33" s="27" t="s">
        <v>176</v>
      </c>
      <c r="N33" s="27"/>
      <c r="O33" s="27" t="s">
        <v>104</v>
      </c>
      <c r="P33" s="27"/>
      <c r="Q33" s="30">
        <v>-19.989999999999998</v>
      </c>
      <c r="R33" s="27"/>
      <c r="S33" s="30">
        <f t="shared" si="0"/>
        <v>41616.730000000003</v>
      </c>
    </row>
    <row r="34" spans="1:19" x14ac:dyDescent="0.25">
      <c r="A34" s="27"/>
      <c r="B34" s="27" t="s">
        <v>29</v>
      </c>
      <c r="C34" s="27"/>
      <c r="D34" s="27"/>
      <c r="E34" s="27"/>
      <c r="F34" s="27"/>
      <c r="G34" s="28"/>
      <c r="H34" s="27"/>
      <c r="I34" s="27"/>
      <c r="J34" s="27"/>
      <c r="K34" s="27"/>
      <c r="L34" s="27"/>
      <c r="M34" s="27"/>
      <c r="N34" s="27"/>
      <c r="O34" s="27"/>
      <c r="P34" s="27"/>
      <c r="Q34" s="29">
        <f>ROUND(SUM(Q2:Q33),5)</f>
        <v>-871.19</v>
      </c>
      <c r="R34" s="27"/>
      <c r="S34" s="29">
        <f>S33</f>
        <v>41616.730000000003</v>
      </c>
    </row>
    <row r="35" spans="1:19" ht="30" customHeight="1" x14ac:dyDescent="0.25">
      <c r="A35" s="23"/>
      <c r="B35" s="23" t="s">
        <v>30</v>
      </c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3"/>
      <c r="N35" s="23"/>
      <c r="O35" s="23"/>
      <c r="P35" s="23"/>
      <c r="Q35" s="25"/>
      <c r="R35" s="23"/>
      <c r="S35" s="25">
        <v>1608.03</v>
      </c>
    </row>
    <row r="36" spans="1:19" x14ac:dyDescent="0.25">
      <c r="A36" s="27"/>
      <c r="B36" s="27" t="s">
        <v>31</v>
      </c>
      <c r="C36" s="27"/>
      <c r="D36" s="27"/>
      <c r="E36" s="27"/>
      <c r="F36" s="27"/>
      <c r="G36" s="28"/>
      <c r="H36" s="27"/>
      <c r="I36" s="27"/>
      <c r="J36" s="27"/>
      <c r="K36" s="27"/>
      <c r="L36" s="27"/>
      <c r="M36" s="27"/>
      <c r="N36" s="27"/>
      <c r="O36" s="27"/>
      <c r="P36" s="27"/>
      <c r="Q36" s="29"/>
      <c r="R36" s="27"/>
      <c r="S36" s="29">
        <f>S35</f>
        <v>1608.03</v>
      </c>
    </row>
    <row r="37" spans="1:19" ht="30" customHeight="1" x14ac:dyDescent="0.25">
      <c r="A37" s="23"/>
      <c r="B37" s="23" t="s">
        <v>32</v>
      </c>
      <c r="C37" s="23"/>
      <c r="D37" s="23"/>
      <c r="E37" s="23"/>
      <c r="F37" s="23"/>
      <c r="G37" s="26"/>
      <c r="H37" s="23"/>
      <c r="I37" s="23"/>
      <c r="J37" s="23"/>
      <c r="K37" s="23"/>
      <c r="L37" s="23"/>
      <c r="M37" s="23"/>
      <c r="N37" s="23"/>
      <c r="O37" s="23"/>
      <c r="P37" s="23"/>
      <c r="Q37" s="25"/>
      <c r="R37" s="23"/>
      <c r="S37" s="25">
        <v>401.67</v>
      </c>
    </row>
    <row r="38" spans="1:19" x14ac:dyDescent="0.25">
      <c r="A38" s="27"/>
      <c r="B38" s="27" t="s">
        <v>33</v>
      </c>
      <c r="C38" s="27"/>
      <c r="D38" s="27"/>
      <c r="E38" s="27"/>
      <c r="F38" s="27"/>
      <c r="G38" s="28"/>
      <c r="H38" s="27"/>
      <c r="I38" s="27"/>
      <c r="J38" s="27"/>
      <c r="K38" s="27"/>
      <c r="L38" s="27"/>
      <c r="M38" s="27"/>
      <c r="N38" s="27"/>
      <c r="O38" s="27"/>
      <c r="P38" s="27"/>
      <c r="Q38" s="29"/>
      <c r="R38" s="27"/>
      <c r="S38" s="29">
        <f>S37</f>
        <v>401.67</v>
      </c>
    </row>
    <row r="39" spans="1:19" ht="30" customHeight="1" x14ac:dyDescent="0.25">
      <c r="A39" s="23"/>
      <c r="B39" s="23" t="s">
        <v>34</v>
      </c>
      <c r="C39" s="23"/>
      <c r="D39" s="23"/>
      <c r="E39" s="23"/>
      <c r="F39" s="23"/>
      <c r="G39" s="26"/>
      <c r="H39" s="23"/>
      <c r="I39" s="23"/>
      <c r="J39" s="23"/>
      <c r="K39" s="23"/>
      <c r="L39" s="23"/>
      <c r="M39" s="23"/>
      <c r="N39" s="23"/>
      <c r="O39" s="23"/>
      <c r="P39" s="23"/>
      <c r="Q39" s="25"/>
      <c r="R39" s="23"/>
      <c r="S39" s="25">
        <v>181.95</v>
      </c>
    </row>
    <row r="40" spans="1:19" x14ac:dyDescent="0.25">
      <c r="A40" s="27"/>
      <c r="B40" s="27" t="s">
        <v>35</v>
      </c>
      <c r="C40" s="27"/>
      <c r="D40" s="27"/>
      <c r="E40" s="27"/>
      <c r="F40" s="27"/>
      <c r="G40" s="28"/>
      <c r="H40" s="27"/>
      <c r="I40" s="27"/>
      <c r="J40" s="27"/>
      <c r="K40" s="27"/>
      <c r="L40" s="27"/>
      <c r="M40" s="27"/>
      <c r="N40" s="27"/>
      <c r="O40" s="27"/>
      <c r="P40" s="27"/>
      <c r="Q40" s="29"/>
      <c r="R40" s="27"/>
      <c r="S40" s="29">
        <f>S39</f>
        <v>181.95</v>
      </c>
    </row>
    <row r="41" spans="1:19" ht="30" customHeight="1" x14ac:dyDescent="0.25">
      <c r="A41" s="23"/>
      <c r="B41" s="23" t="s">
        <v>36</v>
      </c>
      <c r="C41" s="23"/>
      <c r="D41" s="23"/>
      <c r="E41" s="23"/>
      <c r="F41" s="23"/>
      <c r="G41" s="26"/>
      <c r="H41" s="23"/>
      <c r="I41" s="23"/>
      <c r="J41" s="23"/>
      <c r="K41" s="23"/>
      <c r="L41" s="23"/>
      <c r="M41" s="23"/>
      <c r="N41" s="23"/>
      <c r="O41" s="23"/>
      <c r="P41" s="23"/>
      <c r="Q41" s="25"/>
      <c r="R41" s="23"/>
      <c r="S41" s="25">
        <v>275720.64</v>
      </c>
    </row>
    <row r="42" spans="1:19" x14ac:dyDescent="0.25">
      <c r="A42" s="27"/>
      <c r="B42" s="27"/>
      <c r="C42" s="27"/>
      <c r="D42" s="27"/>
      <c r="E42" s="27" t="s">
        <v>110</v>
      </c>
      <c r="F42" s="27"/>
      <c r="G42" s="28">
        <v>41764</v>
      </c>
      <c r="H42" s="27"/>
      <c r="I42" s="27" t="s">
        <v>221</v>
      </c>
      <c r="J42" s="27"/>
      <c r="K42" s="27" t="s">
        <v>160</v>
      </c>
      <c r="L42" s="27"/>
      <c r="M42" s="27" t="s">
        <v>234</v>
      </c>
      <c r="N42" s="27"/>
      <c r="O42" s="27" t="s">
        <v>28</v>
      </c>
      <c r="P42" s="27"/>
      <c r="Q42" s="29">
        <v>-786.86</v>
      </c>
      <c r="R42" s="27"/>
      <c r="S42" s="29">
        <f>ROUND(S41+Q42,5)</f>
        <v>274933.78000000003</v>
      </c>
    </row>
    <row r="43" spans="1:19" x14ac:dyDescent="0.25">
      <c r="A43" s="27"/>
      <c r="B43" s="27"/>
      <c r="C43" s="27"/>
      <c r="D43" s="27"/>
      <c r="E43" s="27" t="s">
        <v>112</v>
      </c>
      <c r="F43" s="27"/>
      <c r="G43" s="28">
        <v>41765</v>
      </c>
      <c r="H43" s="27"/>
      <c r="I43" s="27" t="s">
        <v>225</v>
      </c>
      <c r="J43" s="27"/>
      <c r="K43" s="27" t="s">
        <v>160</v>
      </c>
      <c r="L43" s="27"/>
      <c r="M43" s="27"/>
      <c r="N43" s="27"/>
      <c r="O43" s="27" t="s">
        <v>68</v>
      </c>
      <c r="P43" s="27"/>
      <c r="Q43" s="29">
        <v>786.86</v>
      </c>
      <c r="R43" s="27"/>
      <c r="S43" s="29">
        <f>ROUND(S42+Q43,5)</f>
        <v>275720.64</v>
      </c>
    </row>
    <row r="44" spans="1:19" x14ac:dyDescent="0.25">
      <c r="A44" s="27"/>
      <c r="B44" s="27"/>
      <c r="C44" s="27"/>
      <c r="D44" s="27"/>
      <c r="E44" s="27" t="s">
        <v>110</v>
      </c>
      <c r="F44" s="27"/>
      <c r="G44" s="28">
        <v>41772</v>
      </c>
      <c r="H44" s="27"/>
      <c r="I44" s="27" t="s">
        <v>222</v>
      </c>
      <c r="J44" s="27"/>
      <c r="K44" s="27" t="s">
        <v>160</v>
      </c>
      <c r="L44" s="27"/>
      <c r="M44" s="27" t="s">
        <v>245</v>
      </c>
      <c r="N44" s="27"/>
      <c r="O44" s="27" t="s">
        <v>28</v>
      </c>
      <c r="P44" s="27"/>
      <c r="Q44" s="29">
        <v>-1311.44</v>
      </c>
      <c r="R44" s="27"/>
      <c r="S44" s="29">
        <f>ROUND(S43+Q44,5)</f>
        <v>274409.2</v>
      </c>
    </row>
    <row r="45" spans="1:19" x14ac:dyDescent="0.25">
      <c r="A45" s="27"/>
      <c r="B45" s="27"/>
      <c r="C45" s="27"/>
      <c r="D45" s="27"/>
      <c r="E45" s="27" t="s">
        <v>110</v>
      </c>
      <c r="F45" s="27"/>
      <c r="G45" s="28">
        <v>41773</v>
      </c>
      <c r="H45" s="27"/>
      <c r="I45" s="27" t="s">
        <v>221</v>
      </c>
      <c r="J45" s="27"/>
      <c r="K45" s="27" t="s">
        <v>160</v>
      </c>
      <c r="L45" s="27"/>
      <c r="M45" s="27" t="s">
        <v>246</v>
      </c>
      <c r="N45" s="27"/>
      <c r="O45" s="27" t="s">
        <v>28</v>
      </c>
      <c r="P45" s="27"/>
      <c r="Q45" s="29">
        <v>-786.86</v>
      </c>
      <c r="R45" s="27"/>
      <c r="S45" s="29">
        <f>ROUND(S44+Q45,5)</f>
        <v>273622.34000000003</v>
      </c>
    </row>
    <row r="46" spans="1:19" ht="15.75" thickBot="1" x14ac:dyDescent="0.3">
      <c r="A46" s="27"/>
      <c r="B46" s="27"/>
      <c r="C46" s="27"/>
      <c r="D46" s="27"/>
      <c r="E46" s="27" t="s">
        <v>110</v>
      </c>
      <c r="F46" s="27"/>
      <c r="G46" s="28">
        <v>41779</v>
      </c>
      <c r="H46" s="27"/>
      <c r="I46" s="27" t="s">
        <v>224</v>
      </c>
      <c r="J46" s="27"/>
      <c r="K46" s="27" t="s">
        <v>169</v>
      </c>
      <c r="L46" s="27"/>
      <c r="M46" s="27" t="s">
        <v>251</v>
      </c>
      <c r="N46" s="27"/>
      <c r="O46" s="27" t="s">
        <v>28</v>
      </c>
      <c r="P46" s="27"/>
      <c r="Q46" s="30">
        <v>-7937.5</v>
      </c>
      <c r="R46" s="27"/>
      <c r="S46" s="30">
        <f>ROUND(S45+Q46,5)</f>
        <v>265684.84000000003</v>
      </c>
    </row>
    <row r="47" spans="1:19" x14ac:dyDescent="0.25">
      <c r="A47" s="27"/>
      <c r="B47" s="27" t="s">
        <v>37</v>
      </c>
      <c r="C47" s="27"/>
      <c r="D47" s="27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9">
        <f>ROUND(SUM(Q41:Q46),5)</f>
        <v>-10035.799999999999</v>
      </c>
      <c r="R47" s="27"/>
      <c r="S47" s="29">
        <f>S46</f>
        <v>265684.84000000003</v>
      </c>
    </row>
    <row r="48" spans="1:19" ht="30" customHeight="1" x14ac:dyDescent="0.25">
      <c r="A48" s="23"/>
      <c r="B48" s="23" t="s">
        <v>38</v>
      </c>
      <c r="C48" s="23"/>
      <c r="D48" s="23"/>
      <c r="E48" s="23"/>
      <c r="F48" s="23"/>
      <c r="G48" s="26"/>
      <c r="H48" s="23"/>
      <c r="I48" s="23"/>
      <c r="J48" s="23"/>
      <c r="K48" s="23"/>
      <c r="L48" s="23"/>
      <c r="M48" s="23"/>
      <c r="N48" s="23"/>
      <c r="O48" s="23"/>
      <c r="P48" s="23"/>
      <c r="Q48" s="25"/>
      <c r="R48" s="23"/>
      <c r="S48" s="25">
        <v>-104014.88</v>
      </c>
    </row>
    <row r="49" spans="1:19" x14ac:dyDescent="0.25">
      <c r="A49" s="27"/>
      <c r="B49" s="27" t="s">
        <v>39</v>
      </c>
      <c r="C49" s="27"/>
      <c r="D49" s="27"/>
      <c r="E49" s="27"/>
      <c r="F49" s="27"/>
      <c r="G49" s="28"/>
      <c r="H49" s="27"/>
      <c r="I49" s="27"/>
      <c r="J49" s="27"/>
      <c r="K49" s="27"/>
      <c r="L49" s="27"/>
      <c r="M49" s="27"/>
      <c r="N49" s="27"/>
      <c r="O49" s="27"/>
      <c r="P49" s="27"/>
      <c r="Q49" s="29"/>
      <c r="R49" s="27"/>
      <c r="S49" s="29">
        <f>S48</f>
        <v>-104014.88</v>
      </c>
    </row>
    <row r="50" spans="1:19" ht="30" customHeight="1" x14ac:dyDescent="0.25">
      <c r="A50" s="23"/>
      <c r="B50" s="23" t="s">
        <v>40</v>
      </c>
      <c r="C50" s="23"/>
      <c r="D50" s="23"/>
      <c r="E50" s="23"/>
      <c r="F50" s="23"/>
      <c r="G50" s="26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3"/>
      <c r="S50" s="25">
        <v>145248</v>
      </c>
    </row>
    <row r="51" spans="1:19" x14ac:dyDescent="0.25">
      <c r="A51" s="27"/>
      <c r="B51" s="27" t="s">
        <v>41</v>
      </c>
      <c r="C51" s="27"/>
      <c r="D51" s="27"/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7"/>
      <c r="Q51" s="29"/>
      <c r="R51" s="27"/>
      <c r="S51" s="29">
        <f>S50</f>
        <v>145248</v>
      </c>
    </row>
    <row r="52" spans="1:19" ht="30" customHeight="1" x14ac:dyDescent="0.25">
      <c r="A52" s="23"/>
      <c r="B52" s="23" t="s">
        <v>42</v>
      </c>
      <c r="C52" s="23"/>
      <c r="D52" s="23"/>
      <c r="E52" s="23"/>
      <c r="F52" s="23"/>
      <c r="G52" s="26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3"/>
      <c r="S52" s="25">
        <v>0</v>
      </c>
    </row>
    <row r="53" spans="1:19" x14ac:dyDescent="0.25">
      <c r="A53" s="27"/>
      <c r="B53" s="27" t="s">
        <v>43</v>
      </c>
      <c r="C53" s="27"/>
      <c r="D53" s="27"/>
      <c r="E53" s="27"/>
      <c r="F53" s="27"/>
      <c r="G53" s="28"/>
      <c r="H53" s="27"/>
      <c r="I53" s="27"/>
      <c r="J53" s="27"/>
      <c r="K53" s="27"/>
      <c r="L53" s="27"/>
      <c r="M53" s="27"/>
      <c r="N53" s="27"/>
      <c r="O53" s="27"/>
      <c r="P53" s="27"/>
      <c r="Q53" s="29"/>
      <c r="R53" s="27"/>
      <c r="S53" s="29">
        <f>S52</f>
        <v>0</v>
      </c>
    </row>
    <row r="54" spans="1:19" ht="30" customHeight="1" x14ac:dyDescent="0.25">
      <c r="A54" s="23"/>
      <c r="B54" s="23" t="s">
        <v>44</v>
      </c>
      <c r="C54" s="23"/>
      <c r="D54" s="23"/>
      <c r="E54" s="23"/>
      <c r="F54" s="23"/>
      <c r="G54" s="26"/>
      <c r="H54" s="23"/>
      <c r="I54" s="23"/>
      <c r="J54" s="23"/>
      <c r="K54" s="23"/>
      <c r="L54" s="23"/>
      <c r="M54" s="23"/>
      <c r="N54" s="23"/>
      <c r="O54" s="23"/>
      <c r="P54" s="23"/>
      <c r="Q54" s="25"/>
      <c r="R54" s="23"/>
      <c r="S54" s="25">
        <v>63139.43</v>
      </c>
    </row>
    <row r="55" spans="1:19" x14ac:dyDescent="0.25">
      <c r="A55" s="27"/>
      <c r="B55" s="27" t="s">
        <v>45</v>
      </c>
      <c r="C55" s="27"/>
      <c r="D55" s="27"/>
      <c r="E55" s="27"/>
      <c r="F55" s="27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9"/>
      <c r="R55" s="27"/>
      <c r="S55" s="29">
        <f>S54</f>
        <v>63139.43</v>
      </c>
    </row>
    <row r="56" spans="1:19" ht="30" customHeight="1" x14ac:dyDescent="0.25">
      <c r="A56" s="23"/>
      <c r="B56" s="23" t="s">
        <v>46</v>
      </c>
      <c r="C56" s="23"/>
      <c r="D56" s="23"/>
      <c r="E56" s="23"/>
      <c r="F56" s="23"/>
      <c r="G56" s="26"/>
      <c r="H56" s="23"/>
      <c r="I56" s="23"/>
      <c r="J56" s="23"/>
      <c r="K56" s="23"/>
      <c r="L56" s="23"/>
      <c r="M56" s="23"/>
      <c r="N56" s="23"/>
      <c r="O56" s="23"/>
      <c r="P56" s="23"/>
      <c r="Q56" s="25"/>
      <c r="R56" s="23"/>
      <c r="S56" s="25">
        <v>1416</v>
      </c>
    </row>
    <row r="57" spans="1:19" x14ac:dyDescent="0.25">
      <c r="A57" s="27"/>
      <c r="B57" s="27" t="s">
        <v>47</v>
      </c>
      <c r="C57" s="27"/>
      <c r="D57" s="27"/>
      <c r="E57" s="27"/>
      <c r="F57" s="27"/>
      <c r="G57" s="28"/>
      <c r="H57" s="27"/>
      <c r="I57" s="27"/>
      <c r="J57" s="27"/>
      <c r="K57" s="27"/>
      <c r="L57" s="27"/>
      <c r="M57" s="27"/>
      <c r="N57" s="27"/>
      <c r="O57" s="27"/>
      <c r="P57" s="27"/>
      <c r="Q57" s="29"/>
      <c r="R57" s="27"/>
      <c r="S57" s="29">
        <f>S56</f>
        <v>1416</v>
      </c>
    </row>
    <row r="58" spans="1:19" ht="30" customHeight="1" x14ac:dyDescent="0.25">
      <c r="A58" s="23"/>
      <c r="B58" s="23" t="s">
        <v>48</v>
      </c>
      <c r="C58" s="23"/>
      <c r="D58" s="23"/>
      <c r="E58" s="23"/>
      <c r="F58" s="23"/>
      <c r="G58" s="26"/>
      <c r="H58" s="23"/>
      <c r="I58" s="23"/>
      <c r="J58" s="23"/>
      <c r="K58" s="23"/>
      <c r="L58" s="23"/>
      <c r="M58" s="23"/>
      <c r="N58" s="23"/>
      <c r="O58" s="23"/>
      <c r="P58" s="23"/>
      <c r="Q58" s="25"/>
      <c r="R58" s="23"/>
      <c r="S58" s="25">
        <v>176358</v>
      </c>
    </row>
    <row r="59" spans="1:19" x14ac:dyDescent="0.25">
      <c r="A59" s="23"/>
      <c r="B59" s="23"/>
      <c r="C59" s="23" t="s">
        <v>49</v>
      </c>
      <c r="D59" s="23"/>
      <c r="E59" s="23"/>
      <c r="F59" s="23"/>
      <c r="G59" s="26"/>
      <c r="H59" s="23"/>
      <c r="I59" s="23"/>
      <c r="J59" s="23"/>
      <c r="K59" s="23"/>
      <c r="L59" s="23"/>
      <c r="M59" s="23"/>
      <c r="N59" s="23"/>
      <c r="O59" s="23"/>
      <c r="P59" s="23"/>
      <c r="Q59" s="25"/>
      <c r="R59" s="23"/>
      <c r="S59" s="25">
        <v>-148642</v>
      </c>
    </row>
    <row r="60" spans="1:19" x14ac:dyDescent="0.25">
      <c r="A60" s="27"/>
      <c r="B60" s="27"/>
      <c r="C60" s="27" t="s">
        <v>50</v>
      </c>
      <c r="D60" s="27"/>
      <c r="E60" s="27"/>
      <c r="F60" s="27"/>
      <c r="G60" s="28"/>
      <c r="H60" s="27"/>
      <c r="I60" s="27"/>
      <c r="J60" s="27"/>
      <c r="K60" s="27"/>
      <c r="L60" s="27"/>
      <c r="M60" s="27"/>
      <c r="N60" s="27"/>
      <c r="O60" s="27"/>
      <c r="P60" s="27"/>
      <c r="Q60" s="29"/>
      <c r="R60" s="27"/>
      <c r="S60" s="29">
        <f>S59</f>
        <v>-148642</v>
      </c>
    </row>
    <row r="61" spans="1:19" ht="30" customHeight="1" x14ac:dyDescent="0.25">
      <c r="A61" s="23"/>
      <c r="B61" s="23"/>
      <c r="C61" s="23" t="s">
        <v>51</v>
      </c>
      <c r="D61" s="23"/>
      <c r="E61" s="23"/>
      <c r="F61" s="23"/>
      <c r="G61" s="26"/>
      <c r="H61" s="23"/>
      <c r="I61" s="23"/>
      <c r="J61" s="23"/>
      <c r="K61" s="23"/>
      <c r="L61" s="23"/>
      <c r="M61" s="23"/>
      <c r="N61" s="23"/>
      <c r="O61" s="23"/>
      <c r="P61" s="23"/>
      <c r="Q61" s="25"/>
      <c r="R61" s="23"/>
      <c r="S61" s="25">
        <v>325000</v>
      </c>
    </row>
    <row r="62" spans="1:19" ht="15.75" thickBot="1" x14ac:dyDescent="0.3">
      <c r="A62" s="27"/>
      <c r="B62" s="27"/>
      <c r="C62" s="27" t="s">
        <v>52</v>
      </c>
      <c r="D62" s="27"/>
      <c r="E62" s="27"/>
      <c r="F62" s="27"/>
      <c r="G62" s="28"/>
      <c r="H62" s="27"/>
      <c r="I62" s="27"/>
      <c r="J62" s="27"/>
      <c r="K62" s="27"/>
      <c r="L62" s="27"/>
      <c r="M62" s="27"/>
      <c r="N62" s="27"/>
      <c r="O62" s="27"/>
      <c r="P62" s="27"/>
      <c r="Q62" s="30"/>
      <c r="R62" s="27"/>
      <c r="S62" s="30">
        <f>S61</f>
        <v>325000</v>
      </c>
    </row>
    <row r="63" spans="1:19" ht="30" customHeight="1" x14ac:dyDescent="0.25">
      <c r="A63" s="27"/>
      <c r="B63" s="27" t="s">
        <v>53</v>
      </c>
      <c r="C63" s="27"/>
      <c r="D63" s="27"/>
      <c r="E63" s="27"/>
      <c r="F63" s="27"/>
      <c r="G63" s="28"/>
      <c r="H63" s="27"/>
      <c r="I63" s="27"/>
      <c r="J63" s="27"/>
      <c r="K63" s="27"/>
      <c r="L63" s="27"/>
      <c r="M63" s="27"/>
      <c r="N63" s="27"/>
      <c r="O63" s="27"/>
      <c r="P63" s="27"/>
      <c r="Q63" s="29"/>
      <c r="R63" s="27"/>
      <c r="S63" s="29">
        <f>ROUND(S60+S62,5)</f>
        <v>176358</v>
      </c>
    </row>
    <row r="64" spans="1:19" ht="30" customHeight="1" x14ac:dyDescent="0.25">
      <c r="A64" s="23"/>
      <c r="B64" s="23" t="s">
        <v>54</v>
      </c>
      <c r="C64" s="23"/>
      <c r="D64" s="23"/>
      <c r="E64" s="23"/>
      <c r="F64" s="23"/>
      <c r="G64" s="26"/>
      <c r="H64" s="23"/>
      <c r="I64" s="23"/>
      <c r="J64" s="23"/>
      <c r="K64" s="23"/>
      <c r="L64" s="23"/>
      <c r="M64" s="23"/>
      <c r="N64" s="23"/>
      <c r="O64" s="23"/>
      <c r="P64" s="23"/>
      <c r="Q64" s="25"/>
      <c r="R64" s="23"/>
      <c r="S64" s="25">
        <v>83350.960000000006</v>
      </c>
    </row>
    <row r="65" spans="1:19" x14ac:dyDescent="0.25">
      <c r="A65" s="27"/>
      <c r="B65" s="27" t="s">
        <v>55</v>
      </c>
      <c r="C65" s="27"/>
      <c r="D65" s="27"/>
      <c r="E65" s="27"/>
      <c r="F65" s="27"/>
      <c r="G65" s="28"/>
      <c r="H65" s="27"/>
      <c r="I65" s="27"/>
      <c r="J65" s="27"/>
      <c r="K65" s="27"/>
      <c r="L65" s="27"/>
      <c r="M65" s="27"/>
      <c r="N65" s="27"/>
      <c r="O65" s="27"/>
      <c r="P65" s="27"/>
      <c r="Q65" s="29"/>
      <c r="R65" s="27"/>
      <c r="S65" s="29">
        <f>S64</f>
        <v>83350.960000000006</v>
      </c>
    </row>
    <row r="66" spans="1:19" ht="30" customHeight="1" x14ac:dyDescent="0.25">
      <c r="A66" s="23"/>
      <c r="B66" s="23" t="s">
        <v>56</v>
      </c>
      <c r="C66" s="23"/>
      <c r="D66" s="23"/>
      <c r="E66" s="23"/>
      <c r="F66" s="23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5"/>
      <c r="R66" s="23"/>
      <c r="S66" s="25">
        <v>0</v>
      </c>
    </row>
    <row r="67" spans="1:19" x14ac:dyDescent="0.25">
      <c r="A67" s="27"/>
      <c r="B67" s="27" t="s">
        <v>57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/>
      <c r="R67" s="27"/>
      <c r="S67" s="29">
        <f>S66</f>
        <v>0</v>
      </c>
    </row>
    <row r="68" spans="1:19" ht="30" customHeight="1" x14ac:dyDescent="0.25">
      <c r="A68" s="23"/>
      <c r="B68" s="23" t="s">
        <v>58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-325000</v>
      </c>
    </row>
    <row r="69" spans="1:19" x14ac:dyDescent="0.25">
      <c r="A69" s="27"/>
      <c r="B69" s="27" t="s">
        <v>59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9"/>
      <c r="R69" s="27"/>
      <c r="S69" s="29">
        <f>S68</f>
        <v>-325000</v>
      </c>
    </row>
    <row r="70" spans="1:19" ht="30" customHeight="1" x14ac:dyDescent="0.25">
      <c r="A70" s="23"/>
      <c r="B70" s="23" t="s">
        <v>60</v>
      </c>
      <c r="C70" s="23"/>
      <c r="D70" s="23"/>
      <c r="E70" s="23"/>
      <c r="F70" s="23"/>
      <c r="G70" s="26"/>
      <c r="H70" s="23"/>
      <c r="I70" s="23"/>
      <c r="J70" s="23"/>
      <c r="K70" s="23"/>
      <c r="L70" s="23"/>
      <c r="M70" s="23"/>
      <c r="N70" s="23"/>
      <c r="O70" s="23"/>
      <c r="P70" s="23"/>
      <c r="Q70" s="25"/>
      <c r="R70" s="23"/>
      <c r="S70" s="25">
        <v>-23168.86</v>
      </c>
    </row>
    <row r="71" spans="1:19" x14ac:dyDescent="0.25">
      <c r="A71" s="27"/>
      <c r="B71" s="27" t="s">
        <v>61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7"/>
      <c r="O71" s="27"/>
      <c r="P71" s="27"/>
      <c r="Q71" s="29"/>
      <c r="R71" s="27"/>
      <c r="S71" s="29">
        <f>S70</f>
        <v>-23168.86</v>
      </c>
    </row>
    <row r="72" spans="1:19" ht="30" customHeight="1" x14ac:dyDescent="0.25">
      <c r="A72" s="23"/>
      <c r="B72" s="23" t="s">
        <v>62</v>
      </c>
      <c r="C72" s="23"/>
      <c r="D72" s="23"/>
      <c r="E72" s="23"/>
      <c r="F72" s="23"/>
      <c r="G72" s="26"/>
      <c r="H72" s="23"/>
      <c r="I72" s="23"/>
      <c r="J72" s="23"/>
      <c r="K72" s="23"/>
      <c r="L72" s="23"/>
      <c r="M72" s="23"/>
      <c r="N72" s="23"/>
      <c r="O72" s="23"/>
      <c r="P72" s="23"/>
      <c r="Q72" s="25"/>
      <c r="R72" s="23"/>
      <c r="S72" s="25">
        <v>-248243.83</v>
      </c>
    </row>
    <row r="73" spans="1:19" x14ac:dyDescent="0.25">
      <c r="A73" s="27"/>
      <c r="B73" s="27" t="s">
        <v>63</v>
      </c>
      <c r="C73" s="27"/>
      <c r="D73" s="27"/>
      <c r="E73" s="27"/>
      <c r="F73" s="27"/>
      <c r="G73" s="28"/>
      <c r="H73" s="27"/>
      <c r="I73" s="27"/>
      <c r="J73" s="27"/>
      <c r="K73" s="27"/>
      <c r="L73" s="27"/>
      <c r="M73" s="27"/>
      <c r="N73" s="27"/>
      <c r="O73" s="27"/>
      <c r="P73" s="27"/>
      <c r="Q73" s="29"/>
      <c r="R73" s="27"/>
      <c r="S73" s="29">
        <f>S72</f>
        <v>-248243.83</v>
      </c>
    </row>
    <row r="74" spans="1:19" ht="30" customHeight="1" x14ac:dyDescent="0.25">
      <c r="A74" s="23"/>
      <c r="B74" s="23" t="s">
        <v>64</v>
      </c>
      <c r="C74" s="23"/>
      <c r="D74" s="23"/>
      <c r="E74" s="23"/>
      <c r="F74" s="23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5"/>
      <c r="R74" s="23"/>
      <c r="S74" s="25">
        <v>-7601</v>
      </c>
    </row>
    <row r="75" spans="1:19" x14ac:dyDescent="0.25">
      <c r="A75" s="27"/>
      <c r="B75" s="27" t="s">
        <v>65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7"/>
      <c r="O75" s="27"/>
      <c r="P75" s="27"/>
      <c r="Q75" s="29"/>
      <c r="R75" s="27"/>
      <c r="S75" s="29">
        <f>S74</f>
        <v>-7601</v>
      </c>
    </row>
    <row r="76" spans="1:19" ht="30" customHeight="1" x14ac:dyDescent="0.25">
      <c r="A76" s="23"/>
      <c r="B76" s="23" t="s">
        <v>66</v>
      </c>
      <c r="C76" s="23"/>
      <c r="D76" s="23"/>
      <c r="E76" s="23"/>
      <c r="F76" s="23"/>
      <c r="G76" s="26"/>
      <c r="H76" s="23"/>
      <c r="I76" s="23"/>
      <c r="J76" s="23"/>
      <c r="K76" s="23"/>
      <c r="L76" s="23"/>
      <c r="M76" s="23"/>
      <c r="N76" s="23"/>
      <c r="O76" s="23"/>
      <c r="P76" s="23"/>
      <c r="Q76" s="25"/>
      <c r="R76" s="23"/>
      <c r="S76" s="25">
        <v>40947.379999999997</v>
      </c>
    </row>
    <row r="77" spans="1:19" x14ac:dyDescent="0.25">
      <c r="A77" s="27"/>
      <c r="B77" s="27" t="s">
        <v>67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7"/>
      <c r="O77" s="27"/>
      <c r="P77" s="27"/>
      <c r="Q77" s="29"/>
      <c r="R77" s="27"/>
      <c r="S77" s="29">
        <v>40947.379999999997</v>
      </c>
    </row>
    <row r="78" spans="1:19" ht="30" customHeight="1" x14ac:dyDescent="0.25">
      <c r="A78" s="23"/>
      <c r="B78" s="23" t="s">
        <v>68</v>
      </c>
      <c r="C78" s="23"/>
      <c r="D78" s="23"/>
      <c r="E78" s="23"/>
      <c r="F78" s="23"/>
      <c r="G78" s="26"/>
      <c r="H78" s="23"/>
      <c r="I78" s="23"/>
      <c r="J78" s="23"/>
      <c r="K78" s="23"/>
      <c r="L78" s="23"/>
      <c r="M78" s="23"/>
      <c r="N78" s="23"/>
      <c r="O78" s="23"/>
      <c r="P78" s="23"/>
      <c r="Q78" s="25"/>
      <c r="R78" s="23"/>
      <c r="S78" s="25">
        <v>-2260.8000000000002</v>
      </c>
    </row>
    <row r="79" spans="1:19" ht="15.75" thickBot="1" x14ac:dyDescent="0.3">
      <c r="A79" s="22"/>
      <c r="B79" s="22"/>
      <c r="C79" s="22"/>
      <c r="D79" s="22"/>
      <c r="E79" s="27" t="s">
        <v>112</v>
      </c>
      <c r="F79" s="27"/>
      <c r="G79" s="28">
        <v>41765</v>
      </c>
      <c r="H79" s="27"/>
      <c r="I79" s="27" t="s">
        <v>225</v>
      </c>
      <c r="J79" s="27"/>
      <c r="K79" s="27" t="s">
        <v>160</v>
      </c>
      <c r="L79" s="27"/>
      <c r="M79" s="27" t="s">
        <v>254</v>
      </c>
      <c r="N79" s="27"/>
      <c r="O79" s="27" t="s">
        <v>36</v>
      </c>
      <c r="P79" s="27"/>
      <c r="Q79" s="31">
        <v>-786.86</v>
      </c>
      <c r="R79" s="27"/>
      <c r="S79" s="31">
        <f>ROUND(S78+Q79,5)</f>
        <v>-3047.66</v>
      </c>
    </row>
    <row r="80" spans="1:19" ht="15.75" thickBot="1" x14ac:dyDescent="0.3">
      <c r="A80" s="27"/>
      <c r="B80" s="27" t="s">
        <v>69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33">
        <f>ROUND(SUM(Q78:Q79),5)</f>
        <v>-786.86</v>
      </c>
      <c r="R80" s="27"/>
      <c r="S80" s="33">
        <f>S79</f>
        <v>-3047.66</v>
      </c>
    </row>
    <row r="81" spans="1:19" ht="30" customHeight="1" x14ac:dyDescent="0.25">
      <c r="A81" s="27"/>
      <c r="B81" s="27" t="s">
        <v>70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7"/>
      <c r="O81" s="27"/>
      <c r="P81" s="27"/>
      <c r="Q81" s="29"/>
      <c r="R81" s="27"/>
      <c r="S81" s="29">
        <v>-21000</v>
      </c>
    </row>
    <row r="82" spans="1:19" ht="30" customHeight="1" x14ac:dyDescent="0.25">
      <c r="A82" s="23"/>
      <c r="B82" s="23" t="s">
        <v>72</v>
      </c>
      <c r="C82" s="23"/>
      <c r="D82" s="23"/>
      <c r="E82" s="23"/>
      <c r="F82" s="23"/>
      <c r="G82" s="26"/>
      <c r="H82" s="23"/>
      <c r="I82" s="23"/>
      <c r="J82" s="23"/>
      <c r="K82" s="23"/>
      <c r="L82" s="23"/>
      <c r="M82" s="23"/>
      <c r="N82" s="23"/>
      <c r="O82" s="23"/>
      <c r="P82" s="23"/>
      <c r="Q82" s="25"/>
      <c r="R82" s="23"/>
      <c r="S82" s="25">
        <v>-56.25</v>
      </c>
    </row>
    <row r="83" spans="1:19" x14ac:dyDescent="0.25">
      <c r="A83" s="27"/>
      <c r="B83" s="27" t="s">
        <v>73</v>
      </c>
      <c r="C83" s="27"/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7"/>
      <c r="O83" s="27"/>
      <c r="P83" s="27"/>
      <c r="Q83" s="29"/>
      <c r="R83" s="27"/>
      <c r="S83" s="29">
        <f>S82</f>
        <v>-56.25</v>
      </c>
    </row>
    <row r="84" spans="1:19" ht="30" customHeight="1" x14ac:dyDescent="0.25">
      <c r="A84" s="23"/>
      <c r="B84" s="23" t="s">
        <v>74</v>
      </c>
      <c r="C84" s="23"/>
      <c r="D84" s="23"/>
      <c r="E84" s="23"/>
      <c r="F84" s="23"/>
      <c r="G84" s="26"/>
      <c r="H84" s="23"/>
      <c r="I84" s="23"/>
      <c r="J84" s="23"/>
      <c r="K84" s="23"/>
      <c r="L84" s="23"/>
      <c r="M84" s="23"/>
      <c r="N84" s="23"/>
      <c r="O84" s="23"/>
      <c r="P84" s="23"/>
      <c r="Q84" s="25"/>
      <c r="R84" s="23"/>
      <c r="S84" s="25">
        <v>-2740.57</v>
      </c>
    </row>
    <row r="85" spans="1:19" x14ac:dyDescent="0.25">
      <c r="A85" s="27"/>
      <c r="B85" s="27" t="s">
        <v>75</v>
      </c>
      <c r="C85" s="27"/>
      <c r="D85" s="27"/>
      <c r="E85" s="27"/>
      <c r="F85" s="27"/>
      <c r="G85" s="28"/>
      <c r="H85" s="27"/>
      <c r="I85" s="27"/>
      <c r="J85" s="27"/>
      <c r="K85" s="27"/>
      <c r="L85" s="27"/>
      <c r="M85" s="27"/>
      <c r="N85" s="27"/>
      <c r="O85" s="27"/>
      <c r="P85" s="27"/>
      <c r="Q85" s="29"/>
      <c r="R85" s="27"/>
      <c r="S85" s="29">
        <f>S84</f>
        <v>-2740.57</v>
      </c>
    </row>
    <row r="86" spans="1:19" ht="30" customHeight="1" x14ac:dyDescent="0.25">
      <c r="A86" s="23"/>
      <c r="B86" s="23" t="s">
        <v>76</v>
      </c>
      <c r="C86" s="23"/>
      <c r="D86" s="23"/>
      <c r="E86" s="23"/>
      <c r="F86" s="23"/>
      <c r="G86" s="26"/>
      <c r="H86" s="23"/>
      <c r="I86" s="23"/>
      <c r="J86" s="23"/>
      <c r="K86" s="23"/>
      <c r="L86" s="23"/>
      <c r="M86" s="23"/>
      <c r="N86" s="23"/>
      <c r="O86" s="23"/>
      <c r="P86" s="23"/>
      <c r="Q86" s="25"/>
      <c r="R86" s="23"/>
      <c r="S86" s="25">
        <v>-117640</v>
      </c>
    </row>
    <row r="87" spans="1:19" x14ac:dyDescent="0.25">
      <c r="A87" s="27"/>
      <c r="B87" s="27" t="s">
        <v>77</v>
      </c>
      <c r="C87" s="27"/>
      <c r="D87" s="27"/>
      <c r="E87" s="27"/>
      <c r="F87" s="27"/>
      <c r="G87" s="28"/>
      <c r="H87" s="27"/>
      <c r="I87" s="27"/>
      <c r="J87" s="27"/>
      <c r="K87" s="27"/>
      <c r="L87" s="27"/>
      <c r="M87" s="27"/>
      <c r="N87" s="27"/>
      <c r="O87" s="27"/>
      <c r="P87" s="27"/>
      <c r="Q87" s="29"/>
      <c r="R87" s="27"/>
      <c r="S87" s="29">
        <f>S86</f>
        <v>-117640</v>
      </c>
    </row>
    <row r="88" spans="1:19" ht="30" customHeight="1" x14ac:dyDescent="0.25">
      <c r="A88" s="23"/>
      <c r="B88" s="23" t="s">
        <v>78</v>
      </c>
      <c r="C88" s="23"/>
      <c r="D88" s="23"/>
      <c r="E88" s="23"/>
      <c r="F88" s="23"/>
      <c r="G88" s="26"/>
      <c r="H88" s="23"/>
      <c r="I88" s="23"/>
      <c r="J88" s="23"/>
      <c r="K88" s="23"/>
      <c r="L88" s="23"/>
      <c r="M88" s="23"/>
      <c r="N88" s="23"/>
      <c r="O88" s="23"/>
      <c r="P88" s="23"/>
      <c r="Q88" s="25"/>
      <c r="R88" s="23"/>
      <c r="S88" s="25">
        <v>2755.48</v>
      </c>
    </row>
    <row r="89" spans="1:19" x14ac:dyDescent="0.25">
      <c r="A89" s="23"/>
      <c r="B89" s="23"/>
      <c r="C89" s="23" t="s">
        <v>79</v>
      </c>
      <c r="D89" s="23"/>
      <c r="E89" s="23"/>
      <c r="F89" s="23"/>
      <c r="G89" s="26"/>
      <c r="H89" s="23"/>
      <c r="I89" s="23"/>
      <c r="J89" s="23"/>
      <c r="K89" s="23"/>
      <c r="L89" s="23"/>
      <c r="M89" s="23"/>
      <c r="N89" s="23"/>
      <c r="O89" s="23"/>
      <c r="P89" s="23"/>
      <c r="Q89" s="25"/>
      <c r="R89" s="23"/>
      <c r="S89" s="25">
        <v>2256.41</v>
      </c>
    </row>
    <row r="90" spans="1:19" ht="15.75" thickBot="1" x14ac:dyDescent="0.3">
      <c r="A90" s="22"/>
      <c r="B90" s="22"/>
      <c r="C90" s="22"/>
      <c r="D90" s="22"/>
      <c r="E90" s="27" t="s">
        <v>109</v>
      </c>
      <c r="F90" s="27"/>
      <c r="G90" s="28">
        <v>41771</v>
      </c>
      <c r="H90" s="27"/>
      <c r="I90" s="27"/>
      <c r="J90" s="27"/>
      <c r="K90" s="27" t="s">
        <v>228</v>
      </c>
      <c r="L90" s="27"/>
      <c r="M90" s="27" t="s">
        <v>255</v>
      </c>
      <c r="N90" s="27"/>
      <c r="O90" s="27" t="s">
        <v>28</v>
      </c>
      <c r="P90" s="27"/>
      <c r="Q90" s="30">
        <v>1096.7</v>
      </c>
      <c r="R90" s="27"/>
      <c r="S90" s="30">
        <f>ROUND(S89+Q90,5)</f>
        <v>3353.11</v>
      </c>
    </row>
    <row r="91" spans="1:19" x14ac:dyDescent="0.25">
      <c r="A91" s="27"/>
      <c r="B91" s="27"/>
      <c r="C91" s="27" t="s">
        <v>80</v>
      </c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29">
        <f>ROUND(SUM(Q89:Q90),5)</f>
        <v>1096.7</v>
      </c>
      <c r="R91" s="27"/>
      <c r="S91" s="29">
        <f>S90</f>
        <v>3353.11</v>
      </c>
    </row>
    <row r="92" spans="1:19" ht="30" customHeight="1" x14ac:dyDescent="0.25">
      <c r="A92" s="23"/>
      <c r="B92" s="23"/>
      <c r="C92" s="23" t="s">
        <v>81</v>
      </c>
      <c r="D92" s="23"/>
      <c r="E92" s="23"/>
      <c r="F92" s="23"/>
      <c r="G92" s="26"/>
      <c r="H92" s="23"/>
      <c r="I92" s="23"/>
      <c r="J92" s="23"/>
      <c r="K92" s="23"/>
      <c r="L92" s="23"/>
      <c r="M92" s="23"/>
      <c r="N92" s="23"/>
      <c r="O92" s="23"/>
      <c r="P92" s="23"/>
      <c r="Q92" s="25"/>
      <c r="R92" s="23"/>
      <c r="S92" s="25">
        <v>396.03</v>
      </c>
    </row>
    <row r="93" spans="1:19" x14ac:dyDescent="0.25">
      <c r="A93" s="27"/>
      <c r="B93" s="27"/>
      <c r="C93" s="27"/>
      <c r="D93" s="27"/>
      <c r="E93" s="27" t="s">
        <v>109</v>
      </c>
      <c r="F93" s="27"/>
      <c r="G93" s="28">
        <v>41779</v>
      </c>
      <c r="H93" s="27"/>
      <c r="I93" s="27"/>
      <c r="J93" s="27"/>
      <c r="K93" s="27" t="s">
        <v>157</v>
      </c>
      <c r="L93" s="27"/>
      <c r="M93" s="27" t="s">
        <v>215</v>
      </c>
      <c r="N93" s="27"/>
      <c r="O93" s="27" t="s">
        <v>28</v>
      </c>
      <c r="P93" s="27"/>
      <c r="Q93" s="29">
        <v>368.38</v>
      </c>
      <c r="R93" s="27"/>
      <c r="S93" s="29">
        <f>ROUND(S92+Q93,5)</f>
        <v>764.41</v>
      </c>
    </row>
    <row r="94" spans="1:19" ht="15.75" thickBot="1" x14ac:dyDescent="0.3">
      <c r="A94" s="27"/>
      <c r="B94" s="27"/>
      <c r="C94" s="27"/>
      <c r="D94" s="27"/>
      <c r="E94" s="27" t="s">
        <v>109</v>
      </c>
      <c r="F94" s="27"/>
      <c r="G94" s="28">
        <v>41779</v>
      </c>
      <c r="H94" s="27"/>
      <c r="I94" s="27"/>
      <c r="J94" s="27"/>
      <c r="K94" s="27" t="s">
        <v>157</v>
      </c>
      <c r="L94" s="27"/>
      <c r="M94" s="27" t="s">
        <v>215</v>
      </c>
      <c r="N94" s="27"/>
      <c r="O94" s="27" t="s">
        <v>28</v>
      </c>
      <c r="P94" s="27"/>
      <c r="Q94" s="30">
        <v>224.88</v>
      </c>
      <c r="R94" s="27"/>
      <c r="S94" s="30">
        <f>ROUND(S93+Q94,5)</f>
        <v>989.29</v>
      </c>
    </row>
    <row r="95" spans="1:19" x14ac:dyDescent="0.25">
      <c r="A95" s="27"/>
      <c r="B95" s="27"/>
      <c r="C95" s="27" t="s">
        <v>82</v>
      </c>
      <c r="D95" s="27"/>
      <c r="E95" s="27"/>
      <c r="F95" s="27"/>
      <c r="G95" s="28"/>
      <c r="H95" s="27"/>
      <c r="I95" s="27"/>
      <c r="J95" s="27"/>
      <c r="K95" s="27"/>
      <c r="L95" s="27"/>
      <c r="M95" s="27"/>
      <c r="N95" s="27"/>
      <c r="O95" s="27"/>
      <c r="P95" s="27"/>
      <c r="Q95" s="29">
        <f>ROUND(SUM(Q92:Q94),5)</f>
        <v>593.26</v>
      </c>
      <c r="R95" s="27"/>
      <c r="S95" s="29">
        <f>S94</f>
        <v>989.29</v>
      </c>
    </row>
    <row r="96" spans="1:19" ht="30" customHeight="1" x14ac:dyDescent="0.25">
      <c r="A96" s="23"/>
      <c r="B96" s="23"/>
      <c r="C96" s="23" t="s">
        <v>83</v>
      </c>
      <c r="D96" s="23"/>
      <c r="E96" s="23"/>
      <c r="F96" s="23"/>
      <c r="G96" s="26"/>
      <c r="H96" s="23"/>
      <c r="I96" s="23"/>
      <c r="J96" s="23"/>
      <c r="K96" s="23"/>
      <c r="L96" s="23"/>
      <c r="M96" s="23"/>
      <c r="N96" s="23"/>
      <c r="O96" s="23"/>
      <c r="P96" s="23"/>
      <c r="Q96" s="25"/>
      <c r="R96" s="23"/>
      <c r="S96" s="25">
        <v>18.04</v>
      </c>
    </row>
    <row r="97" spans="1:19" ht="15.75" thickBot="1" x14ac:dyDescent="0.3">
      <c r="A97" s="22"/>
      <c r="B97" s="22"/>
      <c r="C97" s="22"/>
      <c r="D97" s="22"/>
      <c r="E97" s="27" t="s">
        <v>109</v>
      </c>
      <c r="F97" s="27"/>
      <c r="G97" s="28">
        <v>41768</v>
      </c>
      <c r="H97" s="27"/>
      <c r="I97" s="27"/>
      <c r="J97" s="27"/>
      <c r="K97" s="27" t="s">
        <v>227</v>
      </c>
      <c r="L97" s="27"/>
      <c r="M97" s="27" t="s">
        <v>237</v>
      </c>
      <c r="N97" s="27"/>
      <c r="O97" s="27" t="s">
        <v>28</v>
      </c>
      <c r="P97" s="27"/>
      <c r="Q97" s="30">
        <v>9</v>
      </c>
      <c r="R97" s="27"/>
      <c r="S97" s="30">
        <f>ROUND(S96+Q97,5)</f>
        <v>27.04</v>
      </c>
    </row>
    <row r="98" spans="1:19" x14ac:dyDescent="0.25">
      <c r="A98" s="27"/>
      <c r="B98" s="27"/>
      <c r="C98" s="27" t="s">
        <v>84</v>
      </c>
      <c r="D98" s="27"/>
      <c r="E98" s="27"/>
      <c r="F98" s="27"/>
      <c r="G98" s="28"/>
      <c r="H98" s="27"/>
      <c r="I98" s="27"/>
      <c r="J98" s="27"/>
      <c r="K98" s="27"/>
      <c r="L98" s="27"/>
      <c r="M98" s="27"/>
      <c r="N98" s="27"/>
      <c r="O98" s="27"/>
      <c r="P98" s="27"/>
      <c r="Q98" s="29">
        <f>ROUND(SUM(Q96:Q97),5)</f>
        <v>9</v>
      </c>
      <c r="R98" s="27"/>
      <c r="S98" s="29">
        <f>S97</f>
        <v>27.04</v>
      </c>
    </row>
    <row r="99" spans="1:19" ht="30" customHeight="1" x14ac:dyDescent="0.25">
      <c r="A99" s="23"/>
      <c r="B99" s="23"/>
      <c r="C99" s="23" t="s">
        <v>85</v>
      </c>
      <c r="D99" s="23"/>
      <c r="E99" s="23"/>
      <c r="F99" s="23"/>
      <c r="G99" s="26"/>
      <c r="H99" s="23"/>
      <c r="I99" s="23"/>
      <c r="J99" s="23"/>
      <c r="K99" s="23"/>
      <c r="L99" s="23"/>
      <c r="M99" s="23"/>
      <c r="N99" s="23"/>
      <c r="O99" s="23"/>
      <c r="P99" s="23"/>
      <c r="Q99" s="25"/>
      <c r="R99" s="23"/>
      <c r="S99" s="25">
        <v>85</v>
      </c>
    </row>
    <row r="100" spans="1:19" x14ac:dyDescent="0.25">
      <c r="A100" s="23"/>
      <c r="B100" s="23"/>
      <c r="C100" s="23"/>
      <c r="D100" s="23" t="s">
        <v>86</v>
      </c>
      <c r="E100" s="23"/>
      <c r="F100" s="23"/>
      <c r="G100" s="26"/>
      <c r="H100" s="23"/>
      <c r="I100" s="23"/>
      <c r="J100" s="23"/>
      <c r="K100" s="23"/>
      <c r="L100" s="23"/>
      <c r="M100" s="23"/>
      <c r="N100" s="23"/>
      <c r="O100" s="23"/>
      <c r="P100" s="23"/>
      <c r="Q100" s="25"/>
      <c r="R100" s="23"/>
      <c r="S100" s="25">
        <v>10</v>
      </c>
    </row>
    <row r="101" spans="1:19" x14ac:dyDescent="0.25">
      <c r="A101" s="27"/>
      <c r="B101" s="27"/>
      <c r="C101" s="27"/>
      <c r="D101" s="27" t="s">
        <v>87</v>
      </c>
      <c r="E101" s="27"/>
      <c r="F101" s="27"/>
      <c r="G101" s="28"/>
      <c r="H101" s="27"/>
      <c r="I101" s="27"/>
      <c r="J101" s="27"/>
      <c r="K101" s="27"/>
      <c r="L101" s="27"/>
      <c r="M101" s="27"/>
      <c r="N101" s="27"/>
      <c r="O101" s="27"/>
      <c r="P101" s="27"/>
      <c r="Q101" s="29"/>
      <c r="R101" s="27"/>
      <c r="S101" s="29">
        <f>S100</f>
        <v>10</v>
      </c>
    </row>
    <row r="102" spans="1:19" ht="30" customHeight="1" x14ac:dyDescent="0.25">
      <c r="A102" s="23"/>
      <c r="B102" s="23"/>
      <c r="C102" s="23"/>
      <c r="D102" s="23" t="s">
        <v>88</v>
      </c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23"/>
      <c r="Q102" s="25"/>
      <c r="R102" s="23"/>
      <c r="S102" s="25">
        <v>75</v>
      </c>
    </row>
    <row r="103" spans="1:19" ht="15.75" thickBot="1" x14ac:dyDescent="0.3">
      <c r="A103" s="27"/>
      <c r="B103" s="27"/>
      <c r="C103" s="27"/>
      <c r="D103" s="27" t="s">
        <v>89</v>
      </c>
      <c r="E103" s="27"/>
      <c r="F103" s="27"/>
      <c r="G103" s="28"/>
      <c r="H103" s="27"/>
      <c r="I103" s="27"/>
      <c r="J103" s="27"/>
      <c r="K103" s="27"/>
      <c r="L103" s="27"/>
      <c r="M103" s="27"/>
      <c r="N103" s="27"/>
      <c r="O103" s="27"/>
      <c r="P103" s="27"/>
      <c r="Q103" s="31"/>
      <c r="R103" s="27"/>
      <c r="S103" s="31">
        <f>S102</f>
        <v>75</v>
      </c>
    </row>
    <row r="104" spans="1:19" ht="30" customHeight="1" thickBot="1" x14ac:dyDescent="0.3">
      <c r="A104" s="27"/>
      <c r="B104" s="27"/>
      <c r="C104" s="27" t="s">
        <v>90</v>
      </c>
      <c r="D104" s="27"/>
      <c r="E104" s="27"/>
      <c r="F104" s="27"/>
      <c r="G104" s="28"/>
      <c r="H104" s="27"/>
      <c r="I104" s="27"/>
      <c r="J104" s="27"/>
      <c r="K104" s="27"/>
      <c r="L104" s="27"/>
      <c r="M104" s="27"/>
      <c r="N104" s="27"/>
      <c r="O104" s="27"/>
      <c r="P104" s="27"/>
      <c r="Q104" s="33"/>
      <c r="R104" s="27"/>
      <c r="S104" s="33">
        <f>ROUND(S101+S103,5)</f>
        <v>85</v>
      </c>
    </row>
    <row r="105" spans="1:19" ht="30" customHeight="1" x14ac:dyDescent="0.25">
      <c r="A105" s="27"/>
      <c r="B105" s="27" t="s">
        <v>91</v>
      </c>
      <c r="C105" s="27"/>
      <c r="D105" s="27"/>
      <c r="E105" s="27"/>
      <c r="F105" s="27"/>
      <c r="G105" s="28"/>
      <c r="H105" s="27"/>
      <c r="I105" s="27"/>
      <c r="J105" s="27"/>
      <c r="K105" s="27"/>
      <c r="L105" s="27"/>
      <c r="M105" s="27"/>
      <c r="N105" s="27"/>
      <c r="O105" s="27"/>
      <c r="P105" s="27"/>
      <c r="Q105" s="29">
        <f>ROUND(Q91+Q95+Q98+Q104,5)</f>
        <v>1698.96</v>
      </c>
      <c r="R105" s="27"/>
      <c r="S105" s="29">
        <f>ROUND(S91+S95+S98+S104,5)</f>
        <v>4454.4399999999996</v>
      </c>
    </row>
    <row r="106" spans="1:19" ht="30" customHeight="1" x14ac:dyDescent="0.25">
      <c r="A106" s="23"/>
      <c r="B106" s="23" t="s">
        <v>92</v>
      </c>
      <c r="C106" s="23"/>
      <c r="D106" s="23"/>
      <c r="E106" s="23"/>
      <c r="F106" s="23"/>
      <c r="G106" s="26"/>
      <c r="H106" s="23"/>
      <c r="I106" s="23"/>
      <c r="J106" s="23"/>
      <c r="K106" s="23"/>
      <c r="L106" s="23"/>
      <c r="M106" s="23"/>
      <c r="N106" s="23"/>
      <c r="O106" s="23"/>
      <c r="P106" s="23"/>
      <c r="Q106" s="25"/>
      <c r="R106" s="23"/>
      <c r="S106" s="25">
        <v>15000</v>
      </c>
    </row>
    <row r="107" spans="1:19" x14ac:dyDescent="0.25">
      <c r="A107" s="27"/>
      <c r="B107" s="27" t="s">
        <v>93</v>
      </c>
      <c r="C107" s="27"/>
      <c r="D107" s="27"/>
      <c r="E107" s="27"/>
      <c r="F107" s="27"/>
      <c r="G107" s="28"/>
      <c r="H107" s="27"/>
      <c r="I107" s="27"/>
      <c r="J107" s="27"/>
      <c r="K107" s="27"/>
      <c r="L107" s="27"/>
      <c r="M107" s="27"/>
      <c r="N107" s="27"/>
      <c r="O107" s="27"/>
      <c r="P107" s="27"/>
      <c r="Q107" s="29"/>
      <c r="R107" s="27"/>
      <c r="S107" s="29">
        <f>S106</f>
        <v>15000</v>
      </c>
    </row>
    <row r="108" spans="1:19" ht="30" customHeight="1" x14ac:dyDescent="0.25">
      <c r="A108" s="23"/>
      <c r="B108" s="23" t="s">
        <v>94</v>
      </c>
      <c r="C108" s="23"/>
      <c r="D108" s="23"/>
      <c r="E108" s="23"/>
      <c r="F108" s="23"/>
      <c r="G108" s="26"/>
      <c r="H108" s="23"/>
      <c r="I108" s="23"/>
      <c r="J108" s="23"/>
      <c r="K108" s="23"/>
      <c r="L108" s="23"/>
      <c r="M108" s="23"/>
      <c r="N108" s="23"/>
      <c r="O108" s="23"/>
      <c r="P108" s="23"/>
      <c r="Q108" s="25"/>
      <c r="R108" s="23"/>
      <c r="S108" s="25">
        <v>1775.98</v>
      </c>
    </row>
    <row r="109" spans="1:19" x14ac:dyDescent="0.25">
      <c r="A109" s="23"/>
      <c r="B109" s="23"/>
      <c r="C109" s="23" t="s">
        <v>217</v>
      </c>
      <c r="D109" s="23"/>
      <c r="E109" s="23"/>
      <c r="F109" s="23"/>
      <c r="G109" s="26"/>
      <c r="H109" s="23"/>
      <c r="I109" s="23"/>
      <c r="J109" s="23"/>
      <c r="K109" s="23"/>
      <c r="L109" s="23"/>
      <c r="M109" s="23"/>
      <c r="N109" s="23"/>
      <c r="O109" s="23"/>
      <c r="P109" s="23"/>
      <c r="Q109" s="25"/>
      <c r="R109" s="23"/>
      <c r="S109" s="25">
        <v>797.49</v>
      </c>
    </row>
    <row r="110" spans="1:19" x14ac:dyDescent="0.25">
      <c r="A110" s="27"/>
      <c r="B110" s="27"/>
      <c r="C110" s="27" t="s">
        <v>218</v>
      </c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29"/>
      <c r="R110" s="27"/>
      <c r="S110" s="29">
        <f>S109</f>
        <v>797.49</v>
      </c>
    </row>
    <row r="111" spans="1:19" ht="30" customHeight="1" x14ac:dyDescent="0.25">
      <c r="A111" s="23"/>
      <c r="B111" s="23"/>
      <c r="C111" s="23" t="s">
        <v>97</v>
      </c>
      <c r="D111" s="23"/>
      <c r="E111" s="23"/>
      <c r="F111" s="23"/>
      <c r="G111" s="26"/>
      <c r="H111" s="23"/>
      <c r="I111" s="23"/>
      <c r="J111" s="23"/>
      <c r="K111" s="23"/>
      <c r="L111" s="23"/>
      <c r="M111" s="23"/>
      <c r="N111" s="23"/>
      <c r="O111" s="23"/>
      <c r="P111" s="23"/>
      <c r="Q111" s="25"/>
      <c r="R111" s="23"/>
      <c r="S111" s="25">
        <v>978.49</v>
      </c>
    </row>
    <row r="112" spans="1:19" ht="15.75" thickBot="1" x14ac:dyDescent="0.3">
      <c r="A112" s="27"/>
      <c r="B112" s="27"/>
      <c r="C112" s="27" t="s">
        <v>98</v>
      </c>
      <c r="D112" s="27"/>
      <c r="E112" s="27"/>
      <c r="F112" s="27"/>
      <c r="G112" s="28"/>
      <c r="H112" s="27"/>
      <c r="I112" s="27"/>
      <c r="J112" s="27"/>
      <c r="K112" s="27"/>
      <c r="L112" s="27"/>
      <c r="M112" s="27"/>
      <c r="N112" s="27"/>
      <c r="O112" s="27"/>
      <c r="P112" s="27"/>
      <c r="Q112" s="31"/>
      <c r="R112" s="27"/>
      <c r="S112" s="31">
        <f>S111</f>
        <v>978.49</v>
      </c>
    </row>
    <row r="113" spans="1:19" ht="30" customHeight="1" thickBot="1" x14ac:dyDescent="0.3">
      <c r="A113" s="27"/>
      <c r="B113" s="27" t="s">
        <v>99</v>
      </c>
      <c r="C113" s="27"/>
      <c r="D113" s="27"/>
      <c r="E113" s="27"/>
      <c r="F113" s="27"/>
      <c r="G113" s="28"/>
      <c r="H113" s="27"/>
      <c r="I113" s="27"/>
      <c r="J113" s="27"/>
      <c r="K113" s="27"/>
      <c r="L113" s="27"/>
      <c r="M113" s="27"/>
      <c r="N113" s="27"/>
      <c r="O113" s="27"/>
      <c r="P113" s="27"/>
      <c r="Q113" s="33"/>
      <c r="R113" s="27"/>
      <c r="S113" s="33">
        <f>ROUND(S110+S112,5)</f>
        <v>1775.98</v>
      </c>
    </row>
    <row r="114" spans="1:19" ht="30" customHeight="1" x14ac:dyDescent="0.25">
      <c r="A114" s="27"/>
      <c r="B114" s="27" t="s">
        <v>100</v>
      </c>
      <c r="C114" s="27"/>
      <c r="D114" s="27"/>
      <c r="E114" s="27"/>
      <c r="F114" s="27"/>
      <c r="G114" s="28"/>
      <c r="H114" s="27"/>
      <c r="I114" s="27"/>
      <c r="J114" s="27"/>
      <c r="K114" s="27"/>
      <c r="L114" s="27"/>
      <c r="M114" s="27"/>
      <c r="N114" s="27"/>
      <c r="O114" s="27"/>
      <c r="P114" s="27"/>
      <c r="Q114" s="29"/>
      <c r="R114" s="27"/>
      <c r="S114" s="29">
        <v>253.5</v>
      </c>
    </row>
    <row r="115" spans="1:19" ht="30" customHeight="1" x14ac:dyDescent="0.25">
      <c r="A115" s="23"/>
      <c r="B115" s="23" t="s">
        <v>102</v>
      </c>
      <c r="C115" s="23"/>
      <c r="D115" s="23"/>
      <c r="E115" s="23"/>
      <c r="F115" s="23"/>
      <c r="G115" s="26"/>
      <c r="H115" s="23"/>
      <c r="I115" s="23"/>
      <c r="J115" s="23"/>
      <c r="K115" s="23"/>
      <c r="L115" s="23"/>
      <c r="M115" s="23"/>
      <c r="N115" s="23"/>
      <c r="O115" s="23"/>
      <c r="P115" s="23"/>
      <c r="Q115" s="25"/>
      <c r="R115" s="23"/>
      <c r="S115" s="25">
        <v>488.02</v>
      </c>
    </row>
    <row r="116" spans="1:19" x14ac:dyDescent="0.25">
      <c r="A116" s="27"/>
      <c r="B116" s="27"/>
      <c r="C116" s="27"/>
      <c r="D116" s="27"/>
      <c r="E116" s="27" t="s">
        <v>109</v>
      </c>
      <c r="F116" s="27"/>
      <c r="G116" s="28">
        <v>41765</v>
      </c>
      <c r="H116" s="27"/>
      <c r="I116" s="27"/>
      <c r="J116" s="27"/>
      <c r="K116" s="27" t="s">
        <v>155</v>
      </c>
      <c r="L116" s="27"/>
      <c r="M116" s="27" t="s">
        <v>235</v>
      </c>
      <c r="N116" s="27"/>
      <c r="O116" s="27" t="s">
        <v>28</v>
      </c>
      <c r="P116" s="27"/>
      <c r="Q116" s="29">
        <v>2911.79</v>
      </c>
      <c r="R116" s="27"/>
      <c r="S116" s="29">
        <f t="shared" ref="S116:S122" si="1">ROUND(S115+Q116,5)</f>
        <v>3399.81</v>
      </c>
    </row>
    <row r="117" spans="1:19" x14ac:dyDescent="0.25">
      <c r="A117" s="27"/>
      <c r="B117" s="27"/>
      <c r="C117" s="27"/>
      <c r="D117" s="27"/>
      <c r="E117" s="27" t="s">
        <v>109</v>
      </c>
      <c r="F117" s="27"/>
      <c r="G117" s="28">
        <v>41771</v>
      </c>
      <c r="H117" s="27"/>
      <c r="I117" s="27"/>
      <c r="J117" s="27"/>
      <c r="K117" s="27" t="s">
        <v>155</v>
      </c>
      <c r="L117" s="27"/>
      <c r="M117" s="27" t="s">
        <v>243</v>
      </c>
      <c r="N117" s="27"/>
      <c r="O117" s="27" t="s">
        <v>28</v>
      </c>
      <c r="P117" s="27"/>
      <c r="Q117" s="29">
        <v>789.2</v>
      </c>
      <c r="R117" s="27"/>
      <c r="S117" s="29">
        <f t="shared" si="1"/>
        <v>4189.01</v>
      </c>
    </row>
    <row r="118" spans="1:19" x14ac:dyDescent="0.25">
      <c r="A118" s="27"/>
      <c r="B118" s="27"/>
      <c r="C118" s="27"/>
      <c r="D118" s="27"/>
      <c r="E118" s="27" t="s">
        <v>109</v>
      </c>
      <c r="F118" s="27"/>
      <c r="G118" s="28">
        <v>41774</v>
      </c>
      <c r="H118" s="27"/>
      <c r="I118" s="27" t="s">
        <v>223</v>
      </c>
      <c r="J118" s="27"/>
      <c r="K118" s="27" t="s">
        <v>230</v>
      </c>
      <c r="L118" s="27"/>
      <c r="M118" s="27" t="s">
        <v>247</v>
      </c>
      <c r="N118" s="27"/>
      <c r="O118" s="27" t="s">
        <v>28</v>
      </c>
      <c r="P118" s="27"/>
      <c r="Q118" s="29">
        <v>2500</v>
      </c>
      <c r="R118" s="27"/>
      <c r="S118" s="29">
        <f t="shared" si="1"/>
        <v>6689.01</v>
      </c>
    </row>
    <row r="119" spans="1:19" x14ac:dyDescent="0.25">
      <c r="A119" s="27"/>
      <c r="B119" s="27"/>
      <c r="C119" s="27"/>
      <c r="D119" s="27"/>
      <c r="E119" s="27" t="s">
        <v>109</v>
      </c>
      <c r="F119" s="27"/>
      <c r="G119" s="28">
        <v>41775</v>
      </c>
      <c r="H119" s="27"/>
      <c r="I119" s="27"/>
      <c r="J119" s="27"/>
      <c r="K119" s="27" t="s">
        <v>231</v>
      </c>
      <c r="L119" s="27"/>
      <c r="M119" s="27" t="s">
        <v>248</v>
      </c>
      <c r="N119" s="27"/>
      <c r="O119" s="27" t="s">
        <v>28</v>
      </c>
      <c r="P119" s="27"/>
      <c r="Q119" s="29">
        <v>733.2</v>
      </c>
      <c r="R119" s="27"/>
      <c r="S119" s="29">
        <f t="shared" si="1"/>
        <v>7422.21</v>
      </c>
    </row>
    <row r="120" spans="1:19" x14ac:dyDescent="0.25">
      <c r="A120" s="27"/>
      <c r="B120" s="27"/>
      <c r="C120" s="27"/>
      <c r="D120" s="27"/>
      <c r="E120" s="27" t="s">
        <v>109</v>
      </c>
      <c r="F120" s="27"/>
      <c r="G120" s="28">
        <v>41775</v>
      </c>
      <c r="H120" s="27"/>
      <c r="I120" s="27"/>
      <c r="J120" s="27"/>
      <c r="K120" s="27" t="s">
        <v>231</v>
      </c>
      <c r="L120" s="27"/>
      <c r="M120" s="27" t="s">
        <v>248</v>
      </c>
      <c r="N120" s="27"/>
      <c r="O120" s="27" t="s">
        <v>28</v>
      </c>
      <c r="P120" s="27"/>
      <c r="Q120" s="29">
        <v>84.37</v>
      </c>
      <c r="R120" s="27"/>
      <c r="S120" s="29">
        <f t="shared" si="1"/>
        <v>7506.58</v>
      </c>
    </row>
    <row r="121" spans="1:19" x14ac:dyDescent="0.25">
      <c r="A121" s="27"/>
      <c r="B121" s="27"/>
      <c r="C121" s="27"/>
      <c r="D121" s="27"/>
      <c r="E121" s="27" t="s">
        <v>109</v>
      </c>
      <c r="F121" s="27"/>
      <c r="G121" s="28">
        <v>41779</v>
      </c>
      <c r="H121" s="27"/>
      <c r="I121" s="27"/>
      <c r="J121" s="27"/>
      <c r="K121" s="27" t="s">
        <v>155</v>
      </c>
      <c r="L121" s="27"/>
      <c r="M121" s="27" t="s">
        <v>252</v>
      </c>
      <c r="N121" s="27"/>
      <c r="O121" s="27" t="s">
        <v>28</v>
      </c>
      <c r="P121" s="27"/>
      <c r="Q121" s="29">
        <v>837.69</v>
      </c>
      <c r="R121" s="27"/>
      <c r="S121" s="29">
        <f t="shared" si="1"/>
        <v>8344.27</v>
      </c>
    </row>
    <row r="122" spans="1:19" ht="15.75" thickBot="1" x14ac:dyDescent="0.3">
      <c r="A122" s="27"/>
      <c r="B122" s="27"/>
      <c r="C122" s="27"/>
      <c r="D122" s="27"/>
      <c r="E122" s="27" t="s">
        <v>109</v>
      </c>
      <c r="F122" s="27"/>
      <c r="G122" s="28">
        <v>41779</v>
      </c>
      <c r="H122" s="27"/>
      <c r="I122" s="27"/>
      <c r="J122" s="27"/>
      <c r="K122" s="27" t="s">
        <v>155</v>
      </c>
      <c r="L122" s="27"/>
      <c r="M122" s="27" t="s">
        <v>253</v>
      </c>
      <c r="N122" s="27"/>
      <c r="O122" s="27" t="s">
        <v>28</v>
      </c>
      <c r="P122" s="27"/>
      <c r="Q122" s="30">
        <v>837.69</v>
      </c>
      <c r="R122" s="27"/>
      <c r="S122" s="30">
        <f t="shared" si="1"/>
        <v>9181.9599999999991</v>
      </c>
    </row>
    <row r="123" spans="1:19" x14ac:dyDescent="0.25">
      <c r="A123" s="27"/>
      <c r="B123" s="27" t="s">
        <v>103</v>
      </c>
      <c r="C123" s="27"/>
      <c r="D123" s="27"/>
      <c r="E123" s="27"/>
      <c r="F123" s="27"/>
      <c r="G123" s="28"/>
      <c r="H123" s="27"/>
      <c r="I123" s="27"/>
      <c r="J123" s="27"/>
      <c r="K123" s="27"/>
      <c r="L123" s="27"/>
      <c r="M123" s="27"/>
      <c r="N123" s="27"/>
      <c r="O123" s="27"/>
      <c r="P123" s="27"/>
      <c r="Q123" s="29">
        <f>ROUND(SUM(Q115:Q122),5)</f>
        <v>8693.94</v>
      </c>
      <c r="R123" s="27"/>
      <c r="S123" s="29">
        <f>S122</f>
        <v>9181.9599999999991</v>
      </c>
    </row>
    <row r="124" spans="1:19" ht="30" customHeight="1" x14ac:dyDescent="0.25">
      <c r="A124" s="23"/>
      <c r="B124" s="23" t="s">
        <v>104</v>
      </c>
      <c r="C124" s="23"/>
      <c r="D124" s="23"/>
      <c r="E124" s="23"/>
      <c r="F124" s="23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5"/>
      <c r="R124" s="23"/>
      <c r="S124" s="25">
        <v>356.33</v>
      </c>
    </row>
    <row r="125" spans="1:19" x14ac:dyDescent="0.25">
      <c r="A125" s="27"/>
      <c r="B125" s="27"/>
      <c r="C125" s="27"/>
      <c r="D125" s="27"/>
      <c r="E125" s="27" t="s">
        <v>109</v>
      </c>
      <c r="F125" s="27"/>
      <c r="G125" s="28">
        <v>41767</v>
      </c>
      <c r="H125" s="27"/>
      <c r="I125" s="27"/>
      <c r="J125" s="27"/>
      <c r="K125" s="27" t="s">
        <v>226</v>
      </c>
      <c r="L125" s="27"/>
      <c r="M125" s="27" t="s">
        <v>236</v>
      </c>
      <c r="N125" s="27"/>
      <c r="O125" s="27" t="s">
        <v>28</v>
      </c>
      <c r="P125" s="27"/>
      <c r="Q125" s="29">
        <v>77.94</v>
      </c>
      <c r="R125" s="27"/>
      <c r="S125" s="29">
        <f t="shared" ref="S125:S132" si="2">ROUND(S124+Q125,5)</f>
        <v>434.27</v>
      </c>
    </row>
    <row r="126" spans="1:19" x14ac:dyDescent="0.25">
      <c r="A126" s="27"/>
      <c r="B126" s="27"/>
      <c r="C126" s="27"/>
      <c r="D126" s="27"/>
      <c r="E126" s="27" t="s">
        <v>109</v>
      </c>
      <c r="F126" s="27"/>
      <c r="G126" s="28">
        <v>41768</v>
      </c>
      <c r="H126" s="27"/>
      <c r="I126" s="27"/>
      <c r="J126" s="27"/>
      <c r="K126" s="27" t="s">
        <v>147</v>
      </c>
      <c r="L126" s="27"/>
      <c r="M126" s="27" t="s">
        <v>185</v>
      </c>
      <c r="N126" s="27"/>
      <c r="O126" s="27" t="s">
        <v>28</v>
      </c>
      <c r="P126" s="27"/>
      <c r="Q126" s="29">
        <v>14.97</v>
      </c>
      <c r="R126" s="27"/>
      <c r="S126" s="29">
        <f t="shared" si="2"/>
        <v>449.24</v>
      </c>
    </row>
    <row r="127" spans="1:19" x14ac:dyDescent="0.25">
      <c r="A127" s="27"/>
      <c r="B127" s="27"/>
      <c r="C127" s="27"/>
      <c r="D127" s="27"/>
      <c r="E127" s="27" t="s">
        <v>109</v>
      </c>
      <c r="F127" s="27"/>
      <c r="G127" s="28">
        <v>41771</v>
      </c>
      <c r="H127" s="27"/>
      <c r="I127" s="27"/>
      <c r="J127" s="27"/>
      <c r="K127" s="27" t="s">
        <v>229</v>
      </c>
      <c r="L127" s="27"/>
      <c r="M127" s="27" t="s">
        <v>244</v>
      </c>
      <c r="N127" s="27"/>
      <c r="O127" s="27" t="s">
        <v>28</v>
      </c>
      <c r="P127" s="27"/>
      <c r="Q127" s="29">
        <v>462.67</v>
      </c>
      <c r="R127" s="27"/>
      <c r="S127" s="29">
        <f t="shared" si="2"/>
        <v>911.91</v>
      </c>
    </row>
    <row r="128" spans="1:19" x14ac:dyDescent="0.25">
      <c r="A128" s="27"/>
      <c r="B128" s="27"/>
      <c r="C128" s="27"/>
      <c r="D128" s="27"/>
      <c r="E128" s="27" t="s">
        <v>109</v>
      </c>
      <c r="F128" s="27"/>
      <c r="G128" s="28">
        <v>41771</v>
      </c>
      <c r="H128" s="27"/>
      <c r="I128" s="27"/>
      <c r="J128" s="27"/>
      <c r="K128" s="27" t="s">
        <v>143</v>
      </c>
      <c r="L128" s="27"/>
      <c r="M128" s="27" t="s">
        <v>176</v>
      </c>
      <c r="N128" s="27"/>
      <c r="O128" s="27" t="s">
        <v>28</v>
      </c>
      <c r="P128" s="27"/>
      <c r="Q128" s="29">
        <v>19.989999999999998</v>
      </c>
      <c r="R128" s="27"/>
      <c r="S128" s="29">
        <f t="shared" si="2"/>
        <v>931.9</v>
      </c>
    </row>
    <row r="129" spans="1:19" x14ac:dyDescent="0.25">
      <c r="A129" s="27"/>
      <c r="B129" s="27"/>
      <c r="C129" s="27"/>
      <c r="D129" s="27"/>
      <c r="E129" s="27" t="s">
        <v>109</v>
      </c>
      <c r="F129" s="27"/>
      <c r="G129" s="28">
        <v>41774</v>
      </c>
      <c r="H129" s="27"/>
      <c r="I129" s="27"/>
      <c r="J129" s="27"/>
      <c r="K129" s="27" t="s">
        <v>226</v>
      </c>
      <c r="L129" s="27"/>
      <c r="M129" s="27" t="s">
        <v>236</v>
      </c>
      <c r="N129" s="27"/>
      <c r="O129" s="27" t="s">
        <v>28</v>
      </c>
      <c r="P129" s="27"/>
      <c r="Q129" s="29">
        <v>51.96</v>
      </c>
      <c r="R129" s="27"/>
      <c r="S129" s="29">
        <f t="shared" si="2"/>
        <v>983.86</v>
      </c>
    </row>
    <row r="130" spans="1:19" x14ac:dyDescent="0.25">
      <c r="A130" s="27"/>
      <c r="B130" s="27"/>
      <c r="C130" s="27"/>
      <c r="D130" s="27"/>
      <c r="E130" s="27" t="s">
        <v>109</v>
      </c>
      <c r="F130" s="27"/>
      <c r="G130" s="28">
        <v>41775</v>
      </c>
      <c r="H130" s="27"/>
      <c r="I130" s="27"/>
      <c r="J130" s="27"/>
      <c r="K130" s="27" t="s">
        <v>226</v>
      </c>
      <c r="L130" s="27"/>
      <c r="M130" s="27" t="s">
        <v>236</v>
      </c>
      <c r="N130" s="27"/>
      <c r="O130" s="27" t="s">
        <v>28</v>
      </c>
      <c r="P130" s="27"/>
      <c r="Q130" s="29">
        <v>103.92</v>
      </c>
      <c r="R130" s="27"/>
      <c r="S130" s="29">
        <f t="shared" si="2"/>
        <v>1087.78</v>
      </c>
    </row>
    <row r="131" spans="1:19" x14ac:dyDescent="0.25">
      <c r="A131" s="27"/>
      <c r="B131" s="27"/>
      <c r="C131" s="27"/>
      <c r="D131" s="27"/>
      <c r="E131" s="27" t="s">
        <v>109</v>
      </c>
      <c r="F131" s="27"/>
      <c r="G131" s="28">
        <v>41779</v>
      </c>
      <c r="H131" s="27"/>
      <c r="I131" s="27"/>
      <c r="J131" s="27"/>
      <c r="K131" s="27" t="s">
        <v>143</v>
      </c>
      <c r="L131" s="27"/>
      <c r="M131" s="27" t="s">
        <v>176</v>
      </c>
      <c r="N131" s="27"/>
      <c r="O131" s="27" t="s">
        <v>28</v>
      </c>
      <c r="P131" s="27"/>
      <c r="Q131" s="29">
        <v>19.989999999999998</v>
      </c>
      <c r="R131" s="27"/>
      <c r="S131" s="29">
        <f t="shared" si="2"/>
        <v>1107.77</v>
      </c>
    </row>
    <row r="132" spans="1:19" ht="15.75" thickBot="1" x14ac:dyDescent="0.3">
      <c r="A132" s="27"/>
      <c r="B132" s="27"/>
      <c r="C132" s="27"/>
      <c r="D132" s="27"/>
      <c r="E132" s="27" t="s">
        <v>109</v>
      </c>
      <c r="F132" s="27"/>
      <c r="G132" s="28">
        <v>41779</v>
      </c>
      <c r="H132" s="27"/>
      <c r="I132" s="27"/>
      <c r="J132" s="27"/>
      <c r="K132" s="27" t="s">
        <v>143</v>
      </c>
      <c r="L132" s="27"/>
      <c r="M132" s="27" t="s">
        <v>176</v>
      </c>
      <c r="N132" s="27"/>
      <c r="O132" s="27" t="s">
        <v>28</v>
      </c>
      <c r="P132" s="27"/>
      <c r="Q132" s="30">
        <v>19.989999999999998</v>
      </c>
      <c r="R132" s="27"/>
      <c r="S132" s="30">
        <f t="shared" si="2"/>
        <v>1127.76</v>
      </c>
    </row>
    <row r="133" spans="1:19" x14ac:dyDescent="0.25">
      <c r="A133" s="27"/>
      <c r="B133" s="27" t="s">
        <v>105</v>
      </c>
      <c r="C133" s="27"/>
      <c r="D133" s="27"/>
      <c r="E133" s="27"/>
      <c r="F133" s="27"/>
      <c r="G133" s="28"/>
      <c r="H133" s="27"/>
      <c r="I133" s="27"/>
      <c r="J133" s="27"/>
      <c r="K133" s="27"/>
      <c r="L133" s="27"/>
      <c r="M133" s="27"/>
      <c r="N133" s="27"/>
      <c r="O133" s="27"/>
      <c r="P133" s="27"/>
      <c r="Q133" s="29">
        <f>ROUND(SUM(Q124:Q132),5)</f>
        <v>771.43</v>
      </c>
      <c r="R133" s="27"/>
      <c r="S133" s="29">
        <f>S132</f>
        <v>1127.76</v>
      </c>
    </row>
    <row r="134" spans="1:19" ht="30" customHeight="1" x14ac:dyDescent="0.25">
      <c r="A134" s="23"/>
      <c r="B134" s="23" t="s">
        <v>106</v>
      </c>
      <c r="C134" s="23"/>
      <c r="D134" s="23"/>
      <c r="E134" s="23"/>
      <c r="F134" s="23"/>
      <c r="G134" s="26"/>
      <c r="H134" s="23"/>
      <c r="I134" s="23"/>
      <c r="J134" s="23"/>
      <c r="K134" s="23"/>
      <c r="L134" s="23"/>
      <c r="M134" s="23"/>
      <c r="N134" s="23"/>
      <c r="O134" s="23"/>
      <c r="P134" s="23"/>
      <c r="Q134" s="25"/>
      <c r="R134" s="23"/>
      <c r="S134" s="25">
        <v>236.9</v>
      </c>
    </row>
    <row r="135" spans="1:19" x14ac:dyDescent="0.25">
      <c r="A135" s="27"/>
      <c r="B135" s="27"/>
      <c r="C135" s="27"/>
      <c r="D135" s="27"/>
      <c r="E135" s="27" t="s">
        <v>109</v>
      </c>
      <c r="F135" s="27"/>
      <c r="G135" s="28">
        <v>41771</v>
      </c>
      <c r="H135" s="27"/>
      <c r="I135" s="27"/>
      <c r="J135" s="27"/>
      <c r="K135" s="27" t="s">
        <v>139</v>
      </c>
      <c r="L135" s="27"/>
      <c r="M135" s="27" t="s">
        <v>238</v>
      </c>
      <c r="N135" s="27"/>
      <c r="O135" s="27" t="s">
        <v>28</v>
      </c>
      <c r="P135" s="27"/>
      <c r="Q135" s="29">
        <v>190.29</v>
      </c>
      <c r="R135" s="27"/>
      <c r="S135" s="29">
        <f t="shared" ref="S135:S140" si="3">ROUND(S134+Q135,5)</f>
        <v>427.19</v>
      </c>
    </row>
    <row r="136" spans="1:19" x14ac:dyDescent="0.25">
      <c r="A136" s="27"/>
      <c r="B136" s="27"/>
      <c r="C136" s="27"/>
      <c r="D136" s="27"/>
      <c r="E136" s="27" t="s">
        <v>109</v>
      </c>
      <c r="F136" s="27"/>
      <c r="G136" s="28">
        <v>41771</v>
      </c>
      <c r="H136" s="27"/>
      <c r="I136" s="27"/>
      <c r="J136" s="27"/>
      <c r="K136" s="27" t="s">
        <v>139</v>
      </c>
      <c r="L136" s="27"/>
      <c r="M136" s="27" t="s">
        <v>239</v>
      </c>
      <c r="N136" s="27"/>
      <c r="O136" s="27" t="s">
        <v>28</v>
      </c>
      <c r="P136" s="27"/>
      <c r="Q136" s="29">
        <v>72.900000000000006</v>
      </c>
      <c r="R136" s="27"/>
      <c r="S136" s="29">
        <f t="shared" si="3"/>
        <v>500.09</v>
      </c>
    </row>
    <row r="137" spans="1:19" x14ac:dyDescent="0.25">
      <c r="A137" s="27"/>
      <c r="B137" s="27"/>
      <c r="C137" s="27"/>
      <c r="D137" s="27"/>
      <c r="E137" s="27" t="s">
        <v>109</v>
      </c>
      <c r="F137" s="27"/>
      <c r="G137" s="28">
        <v>41771</v>
      </c>
      <c r="H137" s="27"/>
      <c r="I137" s="27"/>
      <c r="J137" s="27"/>
      <c r="K137" s="27" t="s">
        <v>139</v>
      </c>
      <c r="L137" s="27"/>
      <c r="M137" s="27" t="s">
        <v>240</v>
      </c>
      <c r="N137" s="27"/>
      <c r="O137" s="27" t="s">
        <v>28</v>
      </c>
      <c r="P137" s="27"/>
      <c r="Q137" s="29">
        <v>23.67</v>
      </c>
      <c r="R137" s="27"/>
      <c r="S137" s="29">
        <f t="shared" si="3"/>
        <v>523.76</v>
      </c>
    </row>
    <row r="138" spans="1:19" x14ac:dyDescent="0.25">
      <c r="A138" s="27"/>
      <c r="B138" s="27"/>
      <c r="C138" s="27"/>
      <c r="D138" s="27"/>
      <c r="E138" s="27" t="s">
        <v>109</v>
      </c>
      <c r="F138" s="27"/>
      <c r="G138" s="28">
        <v>41771</v>
      </c>
      <c r="H138" s="27"/>
      <c r="I138" s="27"/>
      <c r="J138" s="27"/>
      <c r="K138" s="27" t="s">
        <v>139</v>
      </c>
      <c r="L138" s="27"/>
      <c r="M138" s="27" t="s">
        <v>241</v>
      </c>
      <c r="N138" s="27"/>
      <c r="O138" s="27" t="s">
        <v>28</v>
      </c>
      <c r="P138" s="27"/>
      <c r="Q138" s="29">
        <v>4.4000000000000004</v>
      </c>
      <c r="R138" s="27"/>
      <c r="S138" s="29">
        <f t="shared" si="3"/>
        <v>528.16</v>
      </c>
    </row>
    <row r="139" spans="1:19" x14ac:dyDescent="0.25">
      <c r="A139" s="27"/>
      <c r="B139" s="27"/>
      <c r="C139" s="27"/>
      <c r="D139" s="27"/>
      <c r="E139" s="27" t="s">
        <v>109</v>
      </c>
      <c r="F139" s="27"/>
      <c r="G139" s="28">
        <v>41779</v>
      </c>
      <c r="H139" s="27"/>
      <c r="I139" s="27"/>
      <c r="J139" s="27"/>
      <c r="K139" s="27" t="s">
        <v>139</v>
      </c>
      <c r="L139" s="27"/>
      <c r="M139" s="27" t="s">
        <v>195</v>
      </c>
      <c r="N139" s="27"/>
      <c r="O139" s="27" t="s">
        <v>28</v>
      </c>
      <c r="P139" s="27"/>
      <c r="Q139" s="29">
        <v>25.13</v>
      </c>
      <c r="R139" s="27"/>
      <c r="S139" s="29">
        <f t="shared" si="3"/>
        <v>553.29</v>
      </c>
    </row>
    <row r="140" spans="1:19" ht="15.75" thickBot="1" x14ac:dyDescent="0.3">
      <c r="A140" s="27"/>
      <c r="B140" s="27"/>
      <c r="C140" s="27"/>
      <c r="D140" s="27"/>
      <c r="E140" s="27" t="s">
        <v>109</v>
      </c>
      <c r="F140" s="27"/>
      <c r="G140" s="28">
        <v>41779</v>
      </c>
      <c r="H140" s="27"/>
      <c r="I140" s="27"/>
      <c r="J140" s="27"/>
      <c r="K140" s="27" t="s">
        <v>139</v>
      </c>
      <c r="L140" s="27"/>
      <c r="M140" s="27" t="s">
        <v>195</v>
      </c>
      <c r="N140" s="27"/>
      <c r="O140" s="27" t="s">
        <v>28</v>
      </c>
      <c r="P140" s="27"/>
      <c r="Q140" s="30">
        <v>25.13</v>
      </c>
      <c r="R140" s="27"/>
      <c r="S140" s="30">
        <f t="shared" si="3"/>
        <v>578.41999999999996</v>
      </c>
    </row>
    <row r="141" spans="1:19" x14ac:dyDescent="0.25">
      <c r="A141" s="27"/>
      <c r="B141" s="27" t="s">
        <v>107</v>
      </c>
      <c r="C141" s="27"/>
      <c r="D141" s="27"/>
      <c r="E141" s="27"/>
      <c r="F141" s="27"/>
      <c r="G141" s="28"/>
      <c r="H141" s="27"/>
      <c r="I141" s="27"/>
      <c r="J141" s="27"/>
      <c r="K141" s="27"/>
      <c r="L141" s="27"/>
      <c r="M141" s="27"/>
      <c r="N141" s="27"/>
      <c r="O141" s="27"/>
      <c r="P141" s="27"/>
      <c r="Q141" s="29">
        <f>ROUND(SUM(Q134:Q140),5)</f>
        <v>341.52</v>
      </c>
      <c r="R141" s="27"/>
      <c r="S141" s="29">
        <f>S140</f>
        <v>578.41999999999996</v>
      </c>
    </row>
    <row r="142" spans="1:19" ht="30" customHeight="1" x14ac:dyDescent="0.25">
      <c r="A142" s="23"/>
      <c r="B142" s="23" t="s">
        <v>219</v>
      </c>
      <c r="C142" s="23"/>
      <c r="D142" s="23"/>
      <c r="E142" s="23"/>
      <c r="F142" s="23"/>
      <c r="G142" s="26"/>
      <c r="H142" s="23"/>
      <c r="I142" s="23"/>
      <c r="J142" s="23"/>
      <c r="K142" s="23"/>
      <c r="L142" s="23"/>
      <c r="M142" s="23"/>
      <c r="N142" s="23"/>
      <c r="O142" s="23"/>
      <c r="P142" s="23"/>
      <c r="Q142" s="25"/>
      <c r="R142" s="23"/>
      <c r="S142" s="25">
        <v>0</v>
      </c>
    </row>
    <row r="143" spans="1:19" x14ac:dyDescent="0.25">
      <c r="A143" s="27"/>
      <c r="B143" s="27"/>
      <c r="C143" s="27"/>
      <c r="D143" s="27"/>
      <c r="E143" s="27" t="s">
        <v>109</v>
      </c>
      <c r="F143" s="27"/>
      <c r="G143" s="28">
        <v>41778</v>
      </c>
      <c r="H143" s="27"/>
      <c r="I143" s="27"/>
      <c r="J143" s="27"/>
      <c r="K143" s="27" t="s">
        <v>232</v>
      </c>
      <c r="L143" s="27"/>
      <c r="M143" s="27" t="s">
        <v>249</v>
      </c>
      <c r="N143" s="27"/>
      <c r="O143" s="27" t="s">
        <v>28</v>
      </c>
      <c r="P143" s="27"/>
      <c r="Q143" s="29">
        <v>176.15</v>
      </c>
      <c r="R143" s="27"/>
      <c r="S143" s="29">
        <f>ROUND(S142+Q143,5)</f>
        <v>176.15</v>
      </c>
    </row>
    <row r="144" spans="1:19" ht="15.75" thickBot="1" x14ac:dyDescent="0.3">
      <c r="A144" s="27"/>
      <c r="B144" s="27"/>
      <c r="C144" s="27"/>
      <c r="D144" s="27"/>
      <c r="E144" s="27" t="s">
        <v>109</v>
      </c>
      <c r="F144" s="27"/>
      <c r="G144" s="28">
        <v>41778</v>
      </c>
      <c r="H144" s="27"/>
      <c r="I144" s="27"/>
      <c r="J144" s="27"/>
      <c r="K144" s="27" t="s">
        <v>233</v>
      </c>
      <c r="L144" s="27"/>
      <c r="M144" s="27" t="s">
        <v>256</v>
      </c>
      <c r="N144" s="27"/>
      <c r="O144" s="27" t="s">
        <v>28</v>
      </c>
      <c r="P144" s="27"/>
      <c r="Q144" s="31">
        <v>11.85</v>
      </c>
      <c r="R144" s="27"/>
      <c r="S144" s="31">
        <f>ROUND(S143+Q144,5)</f>
        <v>188</v>
      </c>
    </row>
    <row r="145" spans="1:19" ht="15.75" thickBot="1" x14ac:dyDescent="0.3">
      <c r="A145" s="27"/>
      <c r="B145" s="27" t="s">
        <v>220</v>
      </c>
      <c r="C145" s="27"/>
      <c r="D145" s="27"/>
      <c r="E145" s="27"/>
      <c r="F145" s="27"/>
      <c r="G145" s="28"/>
      <c r="H145" s="27"/>
      <c r="I145" s="27"/>
      <c r="J145" s="27"/>
      <c r="K145" s="27"/>
      <c r="L145" s="27"/>
      <c r="M145" s="27"/>
      <c r="N145" s="27"/>
      <c r="O145" s="27"/>
      <c r="P145" s="27"/>
      <c r="Q145" s="32">
        <v>188</v>
      </c>
      <c r="R145" s="27"/>
      <c r="S145" s="32">
        <v>188</v>
      </c>
    </row>
    <row r="146" spans="1:19" s="35" customFormat="1" ht="30" customHeight="1" thickBot="1" x14ac:dyDescent="0.25">
      <c r="A146" s="23" t="s">
        <v>108</v>
      </c>
      <c r="B146" s="23"/>
      <c r="C146" s="23"/>
      <c r="D146" s="23"/>
      <c r="E146" s="23"/>
      <c r="F146" s="23"/>
      <c r="G146" s="26"/>
      <c r="H146" s="23"/>
      <c r="I146" s="23"/>
      <c r="J146" s="23"/>
      <c r="K146" s="23"/>
      <c r="L146" s="23"/>
      <c r="M146" s="23"/>
      <c r="N146" s="23"/>
      <c r="O146" s="23"/>
      <c r="P146" s="23"/>
      <c r="Q146" s="34">
        <f>ROUND(Q34+Q36+Q38+Q40+Q47+Q49+Q51+Q53+Q55+Q57+Q63+Q65+Q67+Q69+Q71+Q73+Q75+Q77+SUM(Q80:Q81)+Q83+Q85+Q87+Q105+Q107+SUM(Q113:Q114)+Q123+Q133+Q141+Q145,5)</f>
        <v>0</v>
      </c>
      <c r="R146" s="23"/>
      <c r="S146" s="34">
        <f>ROUND(S34+S36+S38+S40+S47+S49+S51+S53+S55+S57+S63+S65+S67+S69+S71+S73+S75+S77+SUM(S80:S81)+S83+S85+S87+S105+S107+SUM(S113:S114)+S123+S133+S141+S145,5)</f>
        <v>0</v>
      </c>
    </row>
    <row r="147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2:42 PM
&amp;"Arial,Bold"&amp;8 06/27/14
&amp;"Arial,Bold"&amp;8 Accrual Basis&amp;C&amp;"Arial,Bold"&amp;12 ICSB - International Council for Small Business
&amp;"Arial,Bold"&amp;14 General Ledger
&amp;"Arial,Bold"&amp;10 As of May 31,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512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5122" r:id="rId4" name="HEADER"/>
      </mc:Fallback>
    </mc:AlternateContent>
    <mc:AlternateContent xmlns:mc="http://schemas.openxmlformats.org/markup-compatibility/2006">
      <mc:Choice Requires="x14">
        <control shapeId="512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5121" r:id="rId6" name="FILTER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05"/>
  <sheetViews>
    <sheetView workbookViewId="0">
      <pane xSplit="4" ySplit="1" topLeftCell="J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29.28515625" style="39" customWidth="1"/>
    <col min="5" max="5" width="6.8554687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13.28515625" style="39" bestFit="1" customWidth="1"/>
    <col min="10" max="10" width="2.28515625" style="39" customWidth="1"/>
    <col min="11" max="11" width="22.71093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27.7109375" style="39" bestFit="1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65978.37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41732</v>
      </c>
      <c r="H3" s="27"/>
      <c r="I3" s="27"/>
      <c r="J3" s="27"/>
      <c r="K3" s="27" t="s">
        <v>137</v>
      </c>
      <c r="L3" s="27"/>
      <c r="M3" s="27" t="s">
        <v>170</v>
      </c>
      <c r="N3" s="27"/>
      <c r="O3" s="27" t="s">
        <v>100</v>
      </c>
      <c r="P3" s="27"/>
      <c r="Q3" s="29">
        <v>-253.5</v>
      </c>
      <c r="R3" s="27"/>
      <c r="S3" s="29">
        <f t="shared" ref="S3:S39" si="0">ROUND(S2+Q3,5)</f>
        <v>65724.87</v>
      </c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41733</v>
      </c>
      <c r="H4" s="27"/>
      <c r="I4" s="27"/>
      <c r="J4" s="27"/>
      <c r="K4" s="27" t="s">
        <v>138</v>
      </c>
      <c r="L4" s="27"/>
      <c r="M4" s="27" t="s">
        <v>171</v>
      </c>
      <c r="N4" s="27"/>
      <c r="O4" s="27" t="s">
        <v>102</v>
      </c>
      <c r="P4" s="27"/>
      <c r="Q4" s="29">
        <v>-79.31</v>
      </c>
      <c r="R4" s="27"/>
      <c r="S4" s="29">
        <f t="shared" si="0"/>
        <v>65645.56</v>
      </c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41733</v>
      </c>
      <c r="H5" s="27"/>
      <c r="I5" s="27"/>
      <c r="J5" s="27"/>
      <c r="K5" s="27" t="s">
        <v>139</v>
      </c>
      <c r="L5" s="27"/>
      <c r="M5" s="27" t="s">
        <v>172</v>
      </c>
      <c r="N5" s="27"/>
      <c r="O5" s="27" t="s">
        <v>106</v>
      </c>
      <c r="P5" s="27"/>
      <c r="Q5" s="29">
        <v>-5</v>
      </c>
      <c r="R5" s="27"/>
      <c r="S5" s="29">
        <f t="shared" si="0"/>
        <v>65640.56</v>
      </c>
      <c r="U5" s="24"/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41733</v>
      </c>
      <c r="H6" s="27"/>
      <c r="I6" s="27"/>
      <c r="J6" s="27"/>
      <c r="K6" s="27" t="s">
        <v>140</v>
      </c>
      <c r="L6" s="27"/>
      <c r="M6" s="27" t="s">
        <v>173</v>
      </c>
      <c r="N6" s="27"/>
      <c r="O6" s="27" t="s">
        <v>79</v>
      </c>
      <c r="P6" s="27"/>
      <c r="Q6" s="29">
        <v>-63.78</v>
      </c>
      <c r="R6" s="27"/>
      <c r="S6" s="29">
        <f t="shared" si="0"/>
        <v>65576.78</v>
      </c>
      <c r="U6" s="24"/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41733</v>
      </c>
      <c r="H7" s="27"/>
      <c r="I7" s="27"/>
      <c r="J7" s="27"/>
      <c r="K7" s="27" t="s">
        <v>141</v>
      </c>
      <c r="L7" s="27"/>
      <c r="M7" s="27" t="s">
        <v>174</v>
      </c>
      <c r="N7" s="27"/>
      <c r="O7" s="27" t="s">
        <v>104</v>
      </c>
      <c r="P7" s="27"/>
      <c r="Q7" s="29">
        <v>-1</v>
      </c>
      <c r="R7" s="27"/>
      <c r="S7" s="29">
        <f t="shared" si="0"/>
        <v>65575.78</v>
      </c>
    </row>
    <row r="8" spans="1:21" x14ac:dyDescent="0.25">
      <c r="A8" s="27"/>
      <c r="B8" s="27"/>
      <c r="C8" s="27"/>
      <c r="D8" s="27"/>
      <c r="E8" s="27" t="s">
        <v>109</v>
      </c>
      <c r="F8" s="27"/>
      <c r="G8" s="28">
        <v>41736</v>
      </c>
      <c r="H8" s="27"/>
      <c r="I8" s="27"/>
      <c r="J8" s="27"/>
      <c r="K8" s="27" t="s">
        <v>138</v>
      </c>
      <c r="L8" s="27"/>
      <c r="M8" s="27" t="s">
        <v>171</v>
      </c>
      <c r="N8" s="27"/>
      <c r="O8" s="27" t="s">
        <v>102</v>
      </c>
      <c r="P8" s="27"/>
      <c r="Q8" s="29">
        <v>-159</v>
      </c>
      <c r="R8" s="27"/>
      <c r="S8" s="29">
        <f t="shared" si="0"/>
        <v>65416.78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41736</v>
      </c>
      <c r="H9" s="27"/>
      <c r="I9" s="27"/>
      <c r="J9" s="27"/>
      <c r="K9" s="27" t="s">
        <v>139</v>
      </c>
      <c r="L9" s="27"/>
      <c r="M9" s="27" t="s">
        <v>172</v>
      </c>
      <c r="N9" s="27"/>
      <c r="O9" s="27" t="s">
        <v>106</v>
      </c>
      <c r="P9" s="27"/>
      <c r="Q9" s="29">
        <v>-5</v>
      </c>
      <c r="R9" s="27"/>
      <c r="S9" s="29">
        <f t="shared" si="0"/>
        <v>65411.78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41736</v>
      </c>
      <c r="H10" s="27"/>
      <c r="I10" s="27"/>
      <c r="J10" s="27"/>
      <c r="K10" s="27" t="s">
        <v>142</v>
      </c>
      <c r="L10" s="27"/>
      <c r="M10" s="27" t="s">
        <v>175</v>
      </c>
      <c r="N10" s="27"/>
      <c r="O10" s="27" t="s">
        <v>104</v>
      </c>
      <c r="P10" s="27"/>
      <c r="Q10" s="29">
        <v>-104.69</v>
      </c>
      <c r="R10" s="27"/>
      <c r="S10" s="29">
        <f t="shared" si="0"/>
        <v>65307.09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41737</v>
      </c>
      <c r="H11" s="27"/>
      <c r="I11" s="27"/>
      <c r="J11" s="27"/>
      <c r="K11" s="27" t="s">
        <v>143</v>
      </c>
      <c r="L11" s="27"/>
      <c r="M11" s="27" t="s">
        <v>176</v>
      </c>
      <c r="N11" s="27"/>
      <c r="O11" s="27" t="s">
        <v>104</v>
      </c>
      <c r="P11" s="27"/>
      <c r="Q11" s="29">
        <v>-99.99</v>
      </c>
      <c r="R11" s="27"/>
      <c r="S11" s="29">
        <f t="shared" si="0"/>
        <v>65207.1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41738</v>
      </c>
      <c r="H12" s="27"/>
      <c r="I12" s="27"/>
      <c r="J12" s="27"/>
      <c r="K12" s="27" t="s">
        <v>144</v>
      </c>
      <c r="L12" s="27"/>
      <c r="M12" s="27" t="s">
        <v>177</v>
      </c>
      <c r="N12" s="27"/>
      <c r="O12" s="27" t="s">
        <v>104</v>
      </c>
      <c r="P12" s="27"/>
      <c r="Q12" s="29">
        <v>-69.260000000000005</v>
      </c>
      <c r="R12" s="27"/>
      <c r="S12" s="29">
        <f t="shared" si="0"/>
        <v>65137.84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41738</v>
      </c>
      <c r="H13" s="27"/>
      <c r="I13" s="27"/>
      <c r="J13" s="27"/>
      <c r="K13" s="27" t="s">
        <v>144</v>
      </c>
      <c r="L13" s="27"/>
      <c r="M13" s="27" t="s">
        <v>177</v>
      </c>
      <c r="N13" s="27"/>
      <c r="O13" s="27" t="s">
        <v>104</v>
      </c>
      <c r="P13" s="27"/>
      <c r="Q13" s="29">
        <v>-7.65</v>
      </c>
      <c r="R13" s="27"/>
      <c r="S13" s="29">
        <f t="shared" si="0"/>
        <v>65130.19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41739</v>
      </c>
      <c r="H14" s="27"/>
      <c r="I14" s="27"/>
      <c r="J14" s="27"/>
      <c r="K14" s="27" t="s">
        <v>145</v>
      </c>
      <c r="L14" s="27"/>
      <c r="M14" s="27" t="s">
        <v>178</v>
      </c>
      <c r="N14" s="27"/>
      <c r="O14" s="27" t="s">
        <v>54</v>
      </c>
      <c r="P14" s="27"/>
      <c r="Q14" s="29">
        <v>-31579.32</v>
      </c>
      <c r="R14" s="27"/>
      <c r="S14" s="29">
        <f t="shared" si="0"/>
        <v>33550.870000000003</v>
      </c>
    </row>
    <row r="15" spans="1:21" x14ac:dyDescent="0.25">
      <c r="A15" s="27"/>
      <c r="B15" s="27"/>
      <c r="C15" s="27"/>
      <c r="D15" s="27"/>
      <c r="E15" s="27" t="s">
        <v>109</v>
      </c>
      <c r="F15" s="27"/>
      <c r="G15" s="28">
        <v>41739</v>
      </c>
      <c r="H15" s="27"/>
      <c r="I15" s="27"/>
      <c r="J15" s="27"/>
      <c r="K15" s="27" t="s">
        <v>139</v>
      </c>
      <c r="L15" s="27"/>
      <c r="M15" s="27" t="s">
        <v>179</v>
      </c>
      <c r="N15" s="27"/>
      <c r="O15" s="27" t="s">
        <v>106</v>
      </c>
      <c r="P15" s="27"/>
      <c r="Q15" s="29">
        <v>-71.819999999999993</v>
      </c>
      <c r="R15" s="27"/>
      <c r="S15" s="29">
        <f t="shared" si="0"/>
        <v>33479.050000000003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41739</v>
      </c>
      <c r="H16" s="27"/>
      <c r="I16" s="27"/>
      <c r="J16" s="27"/>
      <c r="K16" s="27" t="s">
        <v>139</v>
      </c>
      <c r="L16" s="27"/>
      <c r="M16" s="27" t="s">
        <v>180</v>
      </c>
      <c r="N16" s="27"/>
      <c r="O16" s="27" t="s">
        <v>106</v>
      </c>
      <c r="P16" s="27"/>
      <c r="Q16" s="29">
        <v>-7.49</v>
      </c>
      <c r="R16" s="27"/>
      <c r="S16" s="29">
        <f t="shared" si="0"/>
        <v>33471.56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41739</v>
      </c>
      <c r="H17" s="27"/>
      <c r="I17" s="27"/>
      <c r="J17" s="27"/>
      <c r="K17" s="27" t="s">
        <v>139</v>
      </c>
      <c r="L17" s="27"/>
      <c r="M17" s="27" t="s">
        <v>181</v>
      </c>
      <c r="N17" s="27"/>
      <c r="O17" s="27" t="s">
        <v>106</v>
      </c>
      <c r="P17" s="27"/>
      <c r="Q17" s="29">
        <v>-5.0999999999999996</v>
      </c>
      <c r="R17" s="27"/>
      <c r="S17" s="29">
        <f t="shared" si="0"/>
        <v>33466.46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41739</v>
      </c>
      <c r="H18" s="27"/>
      <c r="I18" s="27"/>
      <c r="J18" s="27"/>
      <c r="K18" s="27" t="s">
        <v>139</v>
      </c>
      <c r="L18" s="27"/>
      <c r="M18" s="27" t="s">
        <v>182</v>
      </c>
      <c r="N18" s="27"/>
      <c r="O18" s="27" t="s">
        <v>106</v>
      </c>
      <c r="P18" s="27"/>
      <c r="Q18" s="29">
        <v>-2.52</v>
      </c>
      <c r="R18" s="27"/>
      <c r="S18" s="29">
        <f t="shared" si="0"/>
        <v>33463.94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41739</v>
      </c>
      <c r="H19" s="27"/>
      <c r="I19" s="27"/>
      <c r="J19" s="27"/>
      <c r="K19" s="27" t="s">
        <v>146</v>
      </c>
      <c r="L19" s="27"/>
      <c r="M19" s="27" t="s">
        <v>183</v>
      </c>
      <c r="N19" s="27"/>
      <c r="O19" s="27" t="s">
        <v>102</v>
      </c>
      <c r="P19" s="27"/>
      <c r="Q19" s="29">
        <v>-249.71</v>
      </c>
      <c r="R19" s="27"/>
      <c r="S19" s="29">
        <f t="shared" si="0"/>
        <v>33214.230000000003</v>
      </c>
    </row>
    <row r="20" spans="1:19" x14ac:dyDescent="0.25">
      <c r="A20" s="27"/>
      <c r="B20" s="27"/>
      <c r="C20" s="27"/>
      <c r="D20" s="27"/>
      <c r="E20" s="27" t="s">
        <v>109</v>
      </c>
      <c r="F20" s="27"/>
      <c r="G20" s="28">
        <v>41740</v>
      </c>
      <c r="H20" s="27"/>
      <c r="I20" s="27"/>
      <c r="J20" s="27"/>
      <c r="K20" s="27" t="s">
        <v>139</v>
      </c>
      <c r="L20" s="27"/>
      <c r="M20" s="27" t="s">
        <v>184</v>
      </c>
      <c r="N20" s="27"/>
      <c r="O20" s="27" t="s">
        <v>106</v>
      </c>
      <c r="P20" s="27"/>
      <c r="Q20" s="29">
        <v>-103.25</v>
      </c>
      <c r="R20" s="27"/>
      <c r="S20" s="29">
        <f t="shared" si="0"/>
        <v>33110.980000000003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41743</v>
      </c>
      <c r="H21" s="27"/>
      <c r="I21" s="27"/>
      <c r="J21" s="27"/>
      <c r="K21" s="27" t="s">
        <v>147</v>
      </c>
      <c r="L21" s="27"/>
      <c r="M21" s="27" t="s">
        <v>185</v>
      </c>
      <c r="N21" s="27"/>
      <c r="O21" s="27" t="s">
        <v>104</v>
      </c>
      <c r="P21" s="27"/>
      <c r="Q21" s="29">
        <v>-18.84</v>
      </c>
      <c r="R21" s="27"/>
      <c r="S21" s="29">
        <f t="shared" si="0"/>
        <v>33092.14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41743</v>
      </c>
      <c r="H22" s="27"/>
      <c r="I22" s="27"/>
      <c r="J22" s="27"/>
      <c r="K22" s="27" t="s">
        <v>139</v>
      </c>
      <c r="L22" s="27"/>
      <c r="M22" s="27" t="s">
        <v>186</v>
      </c>
      <c r="N22" s="27"/>
      <c r="O22" s="27" t="s">
        <v>106</v>
      </c>
      <c r="P22" s="27"/>
      <c r="Q22" s="29">
        <v>-0.54</v>
      </c>
      <c r="R22" s="27"/>
      <c r="S22" s="29">
        <f t="shared" si="0"/>
        <v>33091.599999999999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41743</v>
      </c>
      <c r="H23" s="27"/>
      <c r="I23" s="27"/>
      <c r="J23" s="27"/>
      <c r="K23" s="27" t="s">
        <v>148</v>
      </c>
      <c r="L23" s="27"/>
      <c r="M23" s="27" t="s">
        <v>187</v>
      </c>
      <c r="N23" s="27"/>
      <c r="O23" s="27" t="s">
        <v>83</v>
      </c>
      <c r="P23" s="27"/>
      <c r="Q23" s="29">
        <v>-18.04</v>
      </c>
      <c r="R23" s="27"/>
      <c r="S23" s="29">
        <f t="shared" si="0"/>
        <v>33073.56</v>
      </c>
    </row>
    <row r="24" spans="1:19" x14ac:dyDescent="0.25">
      <c r="A24" s="27"/>
      <c r="B24" s="27"/>
      <c r="C24" s="27"/>
      <c r="D24" s="27"/>
      <c r="E24" s="27" t="s">
        <v>110</v>
      </c>
      <c r="F24" s="27"/>
      <c r="G24" s="28">
        <v>41745</v>
      </c>
      <c r="H24" s="27"/>
      <c r="I24" s="27" t="s">
        <v>113</v>
      </c>
      <c r="J24" s="27"/>
      <c r="K24" s="27" t="s">
        <v>149</v>
      </c>
      <c r="L24" s="27"/>
      <c r="M24" s="27" t="s">
        <v>188</v>
      </c>
      <c r="N24" s="27"/>
      <c r="O24" s="27" t="s">
        <v>36</v>
      </c>
      <c r="P24" s="27"/>
      <c r="Q24" s="29">
        <v>19680</v>
      </c>
      <c r="R24" s="27"/>
      <c r="S24" s="29">
        <f t="shared" si="0"/>
        <v>52753.56</v>
      </c>
    </row>
    <row r="25" spans="1:19" x14ac:dyDescent="0.25">
      <c r="A25" s="27"/>
      <c r="B25" s="27"/>
      <c r="C25" s="27"/>
      <c r="D25" s="27"/>
      <c r="E25" s="27" t="s">
        <v>110</v>
      </c>
      <c r="F25" s="27"/>
      <c r="G25" s="28">
        <v>41746</v>
      </c>
      <c r="H25" s="27"/>
      <c r="I25" s="27" t="s">
        <v>114</v>
      </c>
      <c r="J25" s="27"/>
      <c r="K25" s="27" t="s">
        <v>150</v>
      </c>
      <c r="L25" s="27"/>
      <c r="M25" s="27" t="s">
        <v>189</v>
      </c>
      <c r="N25" s="27"/>
      <c r="O25" s="27" t="s">
        <v>36</v>
      </c>
      <c r="P25" s="27"/>
      <c r="Q25" s="29">
        <v>668.25</v>
      </c>
      <c r="R25" s="27"/>
      <c r="S25" s="29">
        <f t="shared" si="0"/>
        <v>53421.81</v>
      </c>
    </row>
    <row r="26" spans="1:19" x14ac:dyDescent="0.25">
      <c r="A26" s="27"/>
      <c r="B26" s="27"/>
      <c r="C26" s="27"/>
      <c r="D26" s="27"/>
      <c r="E26" s="27" t="s">
        <v>110</v>
      </c>
      <c r="F26" s="27"/>
      <c r="G26" s="28">
        <v>41746</v>
      </c>
      <c r="H26" s="27"/>
      <c r="I26" s="27" t="s">
        <v>114</v>
      </c>
      <c r="J26" s="27"/>
      <c r="K26" s="27" t="s">
        <v>149</v>
      </c>
      <c r="L26" s="27"/>
      <c r="M26" s="27" t="s">
        <v>190</v>
      </c>
      <c r="N26" s="27"/>
      <c r="O26" s="27" t="s">
        <v>36</v>
      </c>
      <c r="P26" s="27"/>
      <c r="Q26" s="29">
        <v>3280</v>
      </c>
      <c r="R26" s="27"/>
      <c r="S26" s="29">
        <f t="shared" si="0"/>
        <v>56701.81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41746</v>
      </c>
      <c r="H27" s="27"/>
      <c r="I27" s="27" t="s">
        <v>115</v>
      </c>
      <c r="J27" s="27"/>
      <c r="K27" s="27" t="s">
        <v>151</v>
      </c>
      <c r="L27" s="27"/>
      <c r="M27" s="27" t="s">
        <v>191</v>
      </c>
      <c r="N27" s="27"/>
      <c r="O27" s="27" t="s">
        <v>88</v>
      </c>
      <c r="P27" s="27"/>
      <c r="Q27" s="29">
        <v>-75</v>
      </c>
      <c r="R27" s="27"/>
      <c r="S27" s="29">
        <f t="shared" si="0"/>
        <v>56626.81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41746</v>
      </c>
      <c r="H28" s="27"/>
      <c r="I28" s="27" t="s">
        <v>116</v>
      </c>
      <c r="J28" s="27"/>
      <c r="K28" s="27" t="s">
        <v>152</v>
      </c>
      <c r="L28" s="27"/>
      <c r="M28" s="27" t="s">
        <v>192</v>
      </c>
      <c r="N28" s="27"/>
      <c r="O28" s="27" t="s">
        <v>86</v>
      </c>
      <c r="P28" s="27"/>
      <c r="Q28" s="29">
        <v>-10</v>
      </c>
      <c r="R28" s="27"/>
      <c r="S28" s="29">
        <f t="shared" si="0"/>
        <v>56616.81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41746</v>
      </c>
      <c r="H29" s="27"/>
      <c r="I29" s="27" t="s">
        <v>117</v>
      </c>
      <c r="J29" s="27"/>
      <c r="K29" s="27" t="s">
        <v>153</v>
      </c>
      <c r="L29" s="27"/>
      <c r="M29" s="27" t="s">
        <v>193</v>
      </c>
      <c r="N29" s="27"/>
      <c r="O29" s="27" t="s">
        <v>92</v>
      </c>
      <c r="P29" s="27"/>
      <c r="Q29" s="29">
        <v>-15000</v>
      </c>
      <c r="R29" s="27"/>
      <c r="S29" s="29">
        <f t="shared" si="0"/>
        <v>41616.81</v>
      </c>
    </row>
    <row r="30" spans="1:19" x14ac:dyDescent="0.25">
      <c r="A30" s="27"/>
      <c r="B30" s="27"/>
      <c r="C30" s="27"/>
      <c r="D30" s="27"/>
      <c r="E30" s="27" t="s">
        <v>110</v>
      </c>
      <c r="F30" s="27"/>
      <c r="G30" s="28">
        <v>41747</v>
      </c>
      <c r="H30" s="27"/>
      <c r="I30" s="27" t="s">
        <v>118</v>
      </c>
      <c r="J30" s="27"/>
      <c r="K30" s="27" t="s">
        <v>154</v>
      </c>
      <c r="L30" s="27"/>
      <c r="M30" s="27" t="s">
        <v>194</v>
      </c>
      <c r="N30" s="27"/>
      <c r="O30" s="27" t="s">
        <v>36</v>
      </c>
      <c r="P30" s="27"/>
      <c r="Q30" s="29">
        <v>2957.5</v>
      </c>
      <c r="R30" s="27"/>
      <c r="S30" s="29">
        <f t="shared" si="0"/>
        <v>44574.31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41747</v>
      </c>
      <c r="H31" s="27"/>
      <c r="I31" s="27"/>
      <c r="J31" s="27"/>
      <c r="K31" s="27" t="s">
        <v>139</v>
      </c>
      <c r="L31" s="27"/>
      <c r="M31" s="27" t="s">
        <v>195</v>
      </c>
      <c r="N31" s="27"/>
      <c r="O31" s="27" t="s">
        <v>106</v>
      </c>
      <c r="P31" s="27"/>
      <c r="Q31" s="29">
        <v>-36.18</v>
      </c>
      <c r="R31" s="27"/>
      <c r="S31" s="29">
        <f t="shared" si="0"/>
        <v>44538.13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41747</v>
      </c>
      <c r="H32" s="27"/>
      <c r="I32" s="27"/>
      <c r="J32" s="27"/>
      <c r="K32" s="27" t="s">
        <v>155</v>
      </c>
      <c r="L32" s="27"/>
      <c r="M32" s="27" t="s">
        <v>196</v>
      </c>
      <c r="N32" s="27"/>
      <c r="O32" s="27" t="s">
        <v>79</v>
      </c>
      <c r="P32" s="27"/>
      <c r="Q32" s="29">
        <v>-1206.1300000000001</v>
      </c>
      <c r="R32" s="27"/>
      <c r="S32" s="29">
        <f t="shared" si="0"/>
        <v>43332</v>
      </c>
    </row>
    <row r="33" spans="1:19" x14ac:dyDescent="0.25">
      <c r="A33" s="27"/>
      <c r="B33" s="27"/>
      <c r="C33" s="27"/>
      <c r="D33" s="27"/>
      <c r="E33" s="27" t="s">
        <v>109</v>
      </c>
      <c r="F33" s="27"/>
      <c r="G33" s="28">
        <v>41750</v>
      </c>
      <c r="H33" s="27"/>
      <c r="I33" s="27"/>
      <c r="J33" s="27"/>
      <c r="K33" s="27" t="s">
        <v>143</v>
      </c>
      <c r="L33" s="27"/>
      <c r="M33" s="27" t="s">
        <v>176</v>
      </c>
      <c r="N33" s="27"/>
      <c r="O33" s="27" t="s">
        <v>104</v>
      </c>
      <c r="P33" s="27"/>
      <c r="Q33" s="29">
        <v>-54.9</v>
      </c>
      <c r="R33" s="27"/>
      <c r="S33" s="29">
        <f t="shared" si="0"/>
        <v>43277.1</v>
      </c>
    </row>
    <row r="34" spans="1:19" x14ac:dyDescent="0.25">
      <c r="A34" s="27"/>
      <c r="B34" s="27"/>
      <c r="C34" s="27"/>
      <c r="D34" s="27"/>
      <c r="E34" s="27" t="s">
        <v>111</v>
      </c>
      <c r="F34" s="27"/>
      <c r="G34" s="28">
        <v>41751</v>
      </c>
      <c r="H34" s="27"/>
      <c r="I34" s="27"/>
      <c r="J34" s="27"/>
      <c r="K34" s="27" t="s">
        <v>156</v>
      </c>
      <c r="L34" s="27"/>
      <c r="M34" s="27" t="s">
        <v>197</v>
      </c>
      <c r="N34" s="27"/>
      <c r="O34" s="27" t="s">
        <v>74</v>
      </c>
      <c r="P34" s="27"/>
      <c r="Q34" s="29">
        <v>2740.57</v>
      </c>
      <c r="R34" s="27"/>
      <c r="S34" s="29">
        <f t="shared" si="0"/>
        <v>46017.67</v>
      </c>
    </row>
    <row r="35" spans="1:19" x14ac:dyDescent="0.25">
      <c r="A35" s="27"/>
      <c r="B35" s="27"/>
      <c r="C35" s="27"/>
      <c r="D35" s="27"/>
      <c r="E35" s="27" t="s">
        <v>109</v>
      </c>
      <c r="F35" s="27"/>
      <c r="G35" s="28">
        <v>41752</v>
      </c>
      <c r="H35" s="27"/>
      <c r="I35" s="27"/>
      <c r="J35" s="27"/>
      <c r="K35" s="27" t="s">
        <v>157</v>
      </c>
      <c r="L35" s="27"/>
      <c r="M35" s="27" t="s">
        <v>198</v>
      </c>
      <c r="N35" s="27"/>
      <c r="O35" s="27" t="s">
        <v>81</v>
      </c>
      <c r="P35" s="27"/>
      <c r="Q35" s="29">
        <v>-396.03</v>
      </c>
      <c r="R35" s="27"/>
      <c r="S35" s="29">
        <f t="shared" si="0"/>
        <v>45621.64</v>
      </c>
    </row>
    <row r="36" spans="1:19" x14ac:dyDescent="0.25">
      <c r="A36" s="27"/>
      <c r="B36" s="27"/>
      <c r="C36" s="27"/>
      <c r="D36" s="27"/>
      <c r="E36" s="27" t="s">
        <v>109</v>
      </c>
      <c r="F36" s="27"/>
      <c r="G36" s="28">
        <v>41757</v>
      </c>
      <c r="H36" s="27"/>
      <c r="I36" s="27"/>
      <c r="J36" s="27"/>
      <c r="K36" s="27" t="s">
        <v>158</v>
      </c>
      <c r="L36" s="27"/>
      <c r="M36" s="27" t="s">
        <v>199</v>
      </c>
      <c r="N36" s="27"/>
      <c r="O36" s="27" t="s">
        <v>95</v>
      </c>
      <c r="P36" s="27"/>
      <c r="Q36" s="29">
        <v>-797.49</v>
      </c>
      <c r="R36" s="27"/>
      <c r="S36" s="29">
        <f t="shared" si="0"/>
        <v>44824.15</v>
      </c>
    </row>
    <row r="37" spans="1:19" x14ac:dyDescent="0.25">
      <c r="A37" s="27"/>
      <c r="B37" s="27"/>
      <c r="C37" s="27"/>
      <c r="D37" s="27"/>
      <c r="E37" s="27" t="s">
        <v>109</v>
      </c>
      <c r="F37" s="27"/>
      <c r="G37" s="28">
        <v>41757</v>
      </c>
      <c r="H37" s="27"/>
      <c r="I37" s="27"/>
      <c r="J37" s="27"/>
      <c r="K37" s="27" t="s">
        <v>158</v>
      </c>
      <c r="L37" s="27"/>
      <c r="M37" s="27" t="s">
        <v>200</v>
      </c>
      <c r="N37" s="27"/>
      <c r="O37" s="27" t="s">
        <v>97</v>
      </c>
      <c r="P37" s="27"/>
      <c r="Q37" s="29">
        <v>-726.02</v>
      </c>
      <c r="R37" s="27"/>
      <c r="S37" s="29">
        <f t="shared" si="0"/>
        <v>44098.13</v>
      </c>
    </row>
    <row r="38" spans="1:19" x14ac:dyDescent="0.25">
      <c r="A38" s="27"/>
      <c r="B38" s="27"/>
      <c r="C38" s="27"/>
      <c r="D38" s="27"/>
      <c r="E38" s="27" t="s">
        <v>109</v>
      </c>
      <c r="F38" s="27"/>
      <c r="G38" s="28">
        <v>41758</v>
      </c>
      <c r="H38" s="27"/>
      <c r="I38" s="27"/>
      <c r="J38" s="27"/>
      <c r="K38" s="27" t="s">
        <v>159</v>
      </c>
      <c r="L38" s="27"/>
      <c r="M38" s="27" t="s">
        <v>201</v>
      </c>
      <c r="N38" s="27"/>
      <c r="O38" s="27" t="s">
        <v>79</v>
      </c>
      <c r="P38" s="27"/>
      <c r="Q38" s="29">
        <v>-986.5</v>
      </c>
      <c r="R38" s="27"/>
      <c r="S38" s="29">
        <f t="shared" si="0"/>
        <v>43111.63</v>
      </c>
    </row>
    <row r="39" spans="1:19" ht="15.75" thickBot="1" x14ac:dyDescent="0.3">
      <c r="A39" s="27"/>
      <c r="B39" s="27"/>
      <c r="C39" s="27"/>
      <c r="D39" s="27"/>
      <c r="E39" s="27" t="s">
        <v>109</v>
      </c>
      <c r="F39" s="27"/>
      <c r="G39" s="28">
        <v>41759</v>
      </c>
      <c r="H39" s="27"/>
      <c r="I39" s="27"/>
      <c r="J39" s="27"/>
      <c r="K39" s="27" t="s">
        <v>158</v>
      </c>
      <c r="L39" s="27"/>
      <c r="M39" s="27" t="s">
        <v>200</v>
      </c>
      <c r="N39" s="27"/>
      <c r="O39" s="27" t="s">
        <v>97</v>
      </c>
      <c r="P39" s="27"/>
      <c r="Q39" s="30">
        <v>-252.47</v>
      </c>
      <c r="R39" s="27"/>
      <c r="S39" s="30">
        <f t="shared" si="0"/>
        <v>42859.16</v>
      </c>
    </row>
    <row r="40" spans="1:19" x14ac:dyDescent="0.25">
      <c r="A40" s="27"/>
      <c r="B40" s="27" t="s">
        <v>29</v>
      </c>
      <c r="C40" s="27"/>
      <c r="D40" s="27"/>
      <c r="E40" s="27"/>
      <c r="F40" s="27"/>
      <c r="G40" s="28"/>
      <c r="H40" s="27"/>
      <c r="I40" s="27"/>
      <c r="J40" s="27"/>
      <c r="K40" s="27"/>
      <c r="L40" s="27"/>
      <c r="M40" s="27"/>
      <c r="N40" s="27"/>
      <c r="O40" s="27"/>
      <c r="P40" s="27"/>
      <c r="Q40" s="29">
        <f>ROUND(SUM(Q2:Q39),5)</f>
        <v>-23119.21</v>
      </c>
      <c r="R40" s="27"/>
      <c r="S40" s="29">
        <f>S39</f>
        <v>42859.16</v>
      </c>
    </row>
    <row r="41" spans="1:19" ht="30" customHeight="1" x14ac:dyDescent="0.25">
      <c r="A41" s="23"/>
      <c r="B41" s="23" t="s">
        <v>30</v>
      </c>
      <c r="C41" s="23"/>
      <c r="D41" s="23"/>
      <c r="E41" s="23"/>
      <c r="F41" s="23"/>
      <c r="G41" s="26"/>
      <c r="H41" s="23"/>
      <c r="I41" s="23"/>
      <c r="J41" s="23"/>
      <c r="K41" s="23"/>
      <c r="L41" s="23"/>
      <c r="M41" s="23"/>
      <c r="N41" s="23"/>
      <c r="O41" s="23"/>
      <c r="P41" s="23"/>
      <c r="Q41" s="25"/>
      <c r="R41" s="23"/>
      <c r="S41" s="25">
        <v>1608.03</v>
      </c>
    </row>
    <row r="42" spans="1:19" x14ac:dyDescent="0.25">
      <c r="A42" s="27"/>
      <c r="B42" s="27" t="s">
        <v>31</v>
      </c>
      <c r="C42" s="27"/>
      <c r="D42" s="27"/>
      <c r="E42" s="27"/>
      <c r="F42" s="27"/>
      <c r="G42" s="28"/>
      <c r="H42" s="27"/>
      <c r="I42" s="27"/>
      <c r="J42" s="27"/>
      <c r="K42" s="27"/>
      <c r="L42" s="27"/>
      <c r="M42" s="27"/>
      <c r="N42" s="27"/>
      <c r="O42" s="27"/>
      <c r="P42" s="27"/>
      <c r="Q42" s="29"/>
      <c r="R42" s="27"/>
      <c r="S42" s="29">
        <f>S41</f>
        <v>1608.03</v>
      </c>
    </row>
    <row r="43" spans="1:19" ht="30" customHeight="1" x14ac:dyDescent="0.25">
      <c r="A43" s="23"/>
      <c r="B43" s="23" t="s">
        <v>32</v>
      </c>
      <c r="C43" s="23"/>
      <c r="D43" s="23"/>
      <c r="E43" s="23"/>
      <c r="F43" s="23"/>
      <c r="G43" s="26"/>
      <c r="H43" s="23"/>
      <c r="I43" s="23"/>
      <c r="J43" s="23"/>
      <c r="K43" s="23"/>
      <c r="L43" s="23"/>
      <c r="M43" s="23"/>
      <c r="N43" s="23"/>
      <c r="O43" s="23"/>
      <c r="P43" s="23"/>
      <c r="Q43" s="25"/>
      <c r="R43" s="23"/>
      <c r="S43" s="25">
        <v>401.67</v>
      </c>
    </row>
    <row r="44" spans="1:19" x14ac:dyDescent="0.25">
      <c r="A44" s="27"/>
      <c r="B44" s="27" t="s">
        <v>33</v>
      </c>
      <c r="C44" s="27"/>
      <c r="D44" s="27"/>
      <c r="E44" s="27"/>
      <c r="F44" s="27"/>
      <c r="G44" s="28"/>
      <c r="H44" s="27"/>
      <c r="I44" s="27"/>
      <c r="J44" s="27"/>
      <c r="K44" s="27"/>
      <c r="L44" s="27"/>
      <c r="M44" s="27"/>
      <c r="N44" s="27"/>
      <c r="O44" s="27"/>
      <c r="P44" s="27"/>
      <c r="Q44" s="29"/>
      <c r="R44" s="27"/>
      <c r="S44" s="29">
        <f>S43</f>
        <v>401.67</v>
      </c>
    </row>
    <row r="45" spans="1:19" ht="30" customHeight="1" x14ac:dyDescent="0.25">
      <c r="A45" s="23"/>
      <c r="B45" s="23" t="s">
        <v>34</v>
      </c>
      <c r="C45" s="23"/>
      <c r="D45" s="23"/>
      <c r="E45" s="23"/>
      <c r="F45" s="23"/>
      <c r="G45" s="26"/>
      <c r="H45" s="23"/>
      <c r="I45" s="23"/>
      <c r="J45" s="23"/>
      <c r="K45" s="23"/>
      <c r="L45" s="23"/>
      <c r="M45" s="23"/>
      <c r="N45" s="23"/>
      <c r="O45" s="23"/>
      <c r="P45" s="23"/>
      <c r="Q45" s="25"/>
      <c r="R45" s="23"/>
      <c r="S45" s="25">
        <v>181.95</v>
      </c>
    </row>
    <row r="46" spans="1:19" x14ac:dyDescent="0.25">
      <c r="A46" s="27"/>
      <c r="B46" s="27" t="s">
        <v>35</v>
      </c>
      <c r="C46" s="27"/>
      <c r="D46" s="27"/>
      <c r="E46" s="27"/>
      <c r="F46" s="27"/>
      <c r="G46" s="28"/>
      <c r="H46" s="27"/>
      <c r="I46" s="27"/>
      <c r="J46" s="27"/>
      <c r="K46" s="27"/>
      <c r="L46" s="27"/>
      <c r="M46" s="27"/>
      <c r="N46" s="27"/>
      <c r="O46" s="27"/>
      <c r="P46" s="27"/>
      <c r="Q46" s="29"/>
      <c r="R46" s="27"/>
      <c r="S46" s="29">
        <f>S45</f>
        <v>181.95</v>
      </c>
    </row>
    <row r="47" spans="1:19" ht="30" customHeight="1" x14ac:dyDescent="0.25">
      <c r="A47" s="23"/>
      <c r="B47" s="23" t="s">
        <v>36</v>
      </c>
      <c r="C47" s="23"/>
      <c r="D47" s="23"/>
      <c r="E47" s="23"/>
      <c r="F47" s="23"/>
      <c r="G47" s="26"/>
      <c r="H47" s="23"/>
      <c r="I47" s="23"/>
      <c r="J47" s="23"/>
      <c r="K47" s="23"/>
      <c r="L47" s="23"/>
      <c r="M47" s="23"/>
      <c r="N47" s="23"/>
      <c r="O47" s="23"/>
      <c r="P47" s="23"/>
      <c r="Q47" s="25"/>
      <c r="R47" s="23"/>
      <c r="S47" s="25">
        <v>148075.20000000001</v>
      </c>
    </row>
    <row r="48" spans="1:19" x14ac:dyDescent="0.25">
      <c r="A48" s="27"/>
      <c r="B48" s="27"/>
      <c r="C48" s="27"/>
      <c r="D48" s="27"/>
      <c r="E48" s="27" t="s">
        <v>112</v>
      </c>
      <c r="F48" s="27"/>
      <c r="G48" s="28">
        <v>41739</v>
      </c>
      <c r="H48" s="27"/>
      <c r="I48" s="27" t="s">
        <v>119</v>
      </c>
      <c r="J48" s="27"/>
      <c r="K48" s="27" t="s">
        <v>160</v>
      </c>
      <c r="L48" s="27"/>
      <c r="M48" s="27"/>
      <c r="N48" s="27"/>
      <c r="O48" s="27" t="s">
        <v>68</v>
      </c>
      <c r="P48" s="27"/>
      <c r="Q48" s="29">
        <v>786.86</v>
      </c>
      <c r="R48" s="27"/>
      <c r="S48" s="29">
        <f t="shared" ref="S48:S69" si="1">ROUND(S47+Q48,5)</f>
        <v>148862.06</v>
      </c>
    </row>
    <row r="49" spans="1:19" x14ac:dyDescent="0.25">
      <c r="A49" s="27"/>
      <c r="B49" s="27"/>
      <c r="C49" s="27"/>
      <c r="D49" s="27"/>
      <c r="E49" s="27" t="s">
        <v>112</v>
      </c>
      <c r="F49" s="27"/>
      <c r="G49" s="28">
        <v>41739</v>
      </c>
      <c r="H49" s="27"/>
      <c r="I49" s="27" t="s">
        <v>120</v>
      </c>
      <c r="J49" s="27"/>
      <c r="K49" s="27" t="s">
        <v>160</v>
      </c>
      <c r="L49" s="27"/>
      <c r="M49" s="27"/>
      <c r="N49" s="27"/>
      <c r="O49" s="27" t="s">
        <v>68</v>
      </c>
      <c r="P49" s="27"/>
      <c r="Q49" s="29">
        <v>655.72</v>
      </c>
      <c r="R49" s="27"/>
      <c r="S49" s="29">
        <f t="shared" si="1"/>
        <v>149517.78</v>
      </c>
    </row>
    <row r="50" spans="1:19" x14ac:dyDescent="0.25">
      <c r="A50" s="27"/>
      <c r="B50" s="27"/>
      <c r="C50" s="27"/>
      <c r="D50" s="27"/>
      <c r="E50" s="27" t="s">
        <v>112</v>
      </c>
      <c r="F50" s="27"/>
      <c r="G50" s="28">
        <v>41739</v>
      </c>
      <c r="H50" s="27"/>
      <c r="I50" s="27" t="s">
        <v>121</v>
      </c>
      <c r="J50" s="27"/>
      <c r="K50" s="27" t="s">
        <v>160</v>
      </c>
      <c r="L50" s="27"/>
      <c r="M50" s="27"/>
      <c r="N50" s="27"/>
      <c r="O50" s="27" t="s">
        <v>68</v>
      </c>
      <c r="P50" s="27"/>
      <c r="Q50" s="29">
        <v>655.72</v>
      </c>
      <c r="R50" s="27"/>
      <c r="S50" s="29">
        <f t="shared" si="1"/>
        <v>150173.5</v>
      </c>
    </row>
    <row r="51" spans="1:19" x14ac:dyDescent="0.25">
      <c r="A51" s="27"/>
      <c r="B51" s="27"/>
      <c r="C51" s="27"/>
      <c r="D51" s="27"/>
      <c r="E51" s="27" t="s">
        <v>112</v>
      </c>
      <c r="F51" s="27"/>
      <c r="G51" s="28">
        <v>41740</v>
      </c>
      <c r="H51" s="27"/>
      <c r="I51" s="27" t="s">
        <v>122</v>
      </c>
      <c r="J51" s="27"/>
      <c r="K51" s="27" t="s">
        <v>149</v>
      </c>
      <c r="L51" s="27"/>
      <c r="M51" s="27"/>
      <c r="N51" s="27"/>
      <c r="O51" s="27" t="s">
        <v>76</v>
      </c>
      <c r="P51" s="27"/>
      <c r="Q51" s="29">
        <v>42640</v>
      </c>
      <c r="R51" s="27"/>
      <c r="S51" s="29">
        <f t="shared" si="1"/>
        <v>192813.5</v>
      </c>
    </row>
    <row r="52" spans="1:19" x14ac:dyDescent="0.25">
      <c r="A52" s="27"/>
      <c r="B52" s="27"/>
      <c r="C52" s="27"/>
      <c r="D52" s="27"/>
      <c r="E52" s="27" t="s">
        <v>112</v>
      </c>
      <c r="F52" s="27"/>
      <c r="G52" s="28">
        <v>41740</v>
      </c>
      <c r="H52" s="27"/>
      <c r="I52" s="27" t="s">
        <v>123</v>
      </c>
      <c r="J52" s="27"/>
      <c r="K52" s="27" t="s">
        <v>161</v>
      </c>
      <c r="L52" s="27"/>
      <c r="M52" s="27"/>
      <c r="N52" s="27"/>
      <c r="O52" s="27" t="s">
        <v>216</v>
      </c>
      <c r="P52" s="27"/>
      <c r="Q52" s="29">
        <v>218.75</v>
      </c>
      <c r="R52" s="27"/>
      <c r="S52" s="29">
        <f t="shared" si="1"/>
        <v>193032.25</v>
      </c>
    </row>
    <row r="53" spans="1:19" x14ac:dyDescent="0.25">
      <c r="A53" s="27"/>
      <c r="B53" s="27"/>
      <c r="C53" s="27"/>
      <c r="D53" s="27"/>
      <c r="E53" s="27" t="s">
        <v>110</v>
      </c>
      <c r="F53" s="27"/>
      <c r="G53" s="28">
        <v>41745</v>
      </c>
      <c r="H53" s="27"/>
      <c r="I53" s="27" t="s">
        <v>113</v>
      </c>
      <c r="J53" s="27"/>
      <c r="K53" s="27" t="s">
        <v>149</v>
      </c>
      <c r="L53" s="27"/>
      <c r="M53" s="27" t="s">
        <v>188</v>
      </c>
      <c r="N53" s="27"/>
      <c r="O53" s="27" t="s">
        <v>28</v>
      </c>
      <c r="P53" s="27"/>
      <c r="Q53" s="29">
        <v>-19680</v>
      </c>
      <c r="R53" s="27"/>
      <c r="S53" s="29">
        <f t="shared" si="1"/>
        <v>173352.25</v>
      </c>
    </row>
    <row r="54" spans="1:19" x14ac:dyDescent="0.25">
      <c r="A54" s="27"/>
      <c r="B54" s="27"/>
      <c r="C54" s="27"/>
      <c r="D54" s="27"/>
      <c r="E54" s="27" t="s">
        <v>110</v>
      </c>
      <c r="F54" s="27"/>
      <c r="G54" s="28">
        <v>41746</v>
      </c>
      <c r="H54" s="27"/>
      <c r="I54" s="27" t="s">
        <v>114</v>
      </c>
      <c r="J54" s="27"/>
      <c r="K54" s="27" t="s">
        <v>150</v>
      </c>
      <c r="L54" s="27"/>
      <c r="M54" s="27" t="s">
        <v>189</v>
      </c>
      <c r="N54" s="27"/>
      <c r="O54" s="27" t="s">
        <v>28</v>
      </c>
      <c r="P54" s="27"/>
      <c r="Q54" s="29">
        <v>-668.25</v>
      </c>
      <c r="R54" s="27"/>
      <c r="S54" s="29">
        <f t="shared" si="1"/>
        <v>172684</v>
      </c>
    </row>
    <row r="55" spans="1:19" x14ac:dyDescent="0.25">
      <c r="A55" s="27"/>
      <c r="B55" s="27"/>
      <c r="C55" s="27"/>
      <c r="D55" s="27"/>
      <c r="E55" s="27" t="s">
        <v>110</v>
      </c>
      <c r="F55" s="27"/>
      <c r="G55" s="28">
        <v>41746</v>
      </c>
      <c r="H55" s="27"/>
      <c r="I55" s="27" t="s">
        <v>114</v>
      </c>
      <c r="J55" s="27"/>
      <c r="K55" s="27" t="s">
        <v>149</v>
      </c>
      <c r="L55" s="27"/>
      <c r="M55" s="27" t="s">
        <v>190</v>
      </c>
      <c r="N55" s="27"/>
      <c r="O55" s="27" t="s">
        <v>28</v>
      </c>
      <c r="P55" s="27"/>
      <c r="Q55" s="29">
        <v>-3280</v>
      </c>
      <c r="R55" s="27"/>
      <c r="S55" s="29">
        <f t="shared" si="1"/>
        <v>169404</v>
      </c>
    </row>
    <row r="56" spans="1:19" x14ac:dyDescent="0.25">
      <c r="A56" s="27"/>
      <c r="B56" s="27"/>
      <c r="C56" s="27"/>
      <c r="D56" s="27"/>
      <c r="E56" s="27" t="s">
        <v>110</v>
      </c>
      <c r="F56" s="27"/>
      <c r="G56" s="28">
        <v>41747</v>
      </c>
      <c r="H56" s="27"/>
      <c r="I56" s="27" t="s">
        <v>118</v>
      </c>
      <c r="J56" s="27"/>
      <c r="K56" s="27" t="s">
        <v>154</v>
      </c>
      <c r="L56" s="27"/>
      <c r="M56" s="27" t="s">
        <v>194</v>
      </c>
      <c r="N56" s="27"/>
      <c r="O56" s="27" t="s">
        <v>28</v>
      </c>
      <c r="P56" s="27"/>
      <c r="Q56" s="29">
        <v>-2957.5</v>
      </c>
      <c r="R56" s="27"/>
      <c r="S56" s="29">
        <f t="shared" si="1"/>
        <v>166446.5</v>
      </c>
    </row>
    <row r="57" spans="1:19" x14ac:dyDescent="0.25">
      <c r="A57" s="27"/>
      <c r="B57" s="27"/>
      <c r="C57" s="27"/>
      <c r="D57" s="27"/>
      <c r="E57" s="27" t="s">
        <v>112</v>
      </c>
      <c r="F57" s="27"/>
      <c r="G57" s="28">
        <v>41751</v>
      </c>
      <c r="H57" s="27"/>
      <c r="I57" s="27" t="s">
        <v>124</v>
      </c>
      <c r="J57" s="27"/>
      <c r="K57" s="27" t="s">
        <v>162</v>
      </c>
      <c r="L57" s="27"/>
      <c r="M57" s="27"/>
      <c r="N57" s="27"/>
      <c r="O57" s="27" t="s">
        <v>70</v>
      </c>
      <c r="P57" s="27"/>
      <c r="Q57" s="29">
        <v>8500</v>
      </c>
      <c r="R57" s="27"/>
      <c r="S57" s="29">
        <f t="shared" si="1"/>
        <v>174946.5</v>
      </c>
    </row>
    <row r="58" spans="1:19" x14ac:dyDescent="0.25">
      <c r="A58" s="27"/>
      <c r="B58" s="27"/>
      <c r="C58" s="27"/>
      <c r="D58" s="27"/>
      <c r="E58" s="27" t="s">
        <v>112</v>
      </c>
      <c r="F58" s="27"/>
      <c r="G58" s="28">
        <v>41752</v>
      </c>
      <c r="H58" s="27"/>
      <c r="I58" s="27" t="s">
        <v>125</v>
      </c>
      <c r="J58" s="27"/>
      <c r="K58" s="27" t="s">
        <v>163</v>
      </c>
      <c r="L58" s="27"/>
      <c r="M58" s="27"/>
      <c r="N58" s="27"/>
      <c r="O58" s="27" t="s">
        <v>70</v>
      </c>
      <c r="P58" s="27"/>
      <c r="Q58" s="29">
        <v>12500</v>
      </c>
      <c r="R58" s="27"/>
      <c r="S58" s="29">
        <f t="shared" si="1"/>
        <v>187446.5</v>
      </c>
    </row>
    <row r="59" spans="1:19" x14ac:dyDescent="0.25">
      <c r="A59" s="27"/>
      <c r="B59" s="27"/>
      <c r="C59" s="27"/>
      <c r="D59" s="27"/>
      <c r="E59" s="27" t="s">
        <v>112</v>
      </c>
      <c r="F59" s="27"/>
      <c r="G59" s="28">
        <v>41759</v>
      </c>
      <c r="H59" s="27"/>
      <c r="I59" s="27" t="s">
        <v>126</v>
      </c>
      <c r="J59" s="27"/>
      <c r="K59" s="27" t="s">
        <v>160</v>
      </c>
      <c r="L59" s="27"/>
      <c r="M59" s="27"/>
      <c r="N59" s="27"/>
      <c r="O59" s="27" t="s">
        <v>216</v>
      </c>
      <c r="P59" s="27"/>
      <c r="Q59" s="29">
        <v>457.25</v>
      </c>
      <c r="R59" s="27"/>
      <c r="S59" s="29">
        <f t="shared" si="1"/>
        <v>187903.75</v>
      </c>
    </row>
    <row r="60" spans="1:19" x14ac:dyDescent="0.25">
      <c r="A60" s="27"/>
      <c r="B60" s="27"/>
      <c r="C60" s="27"/>
      <c r="D60" s="27"/>
      <c r="E60" s="27" t="s">
        <v>112</v>
      </c>
      <c r="F60" s="27"/>
      <c r="G60" s="28">
        <v>41759</v>
      </c>
      <c r="H60" s="27"/>
      <c r="I60" s="27" t="s">
        <v>127</v>
      </c>
      <c r="J60" s="27"/>
      <c r="K60" s="27" t="s">
        <v>150</v>
      </c>
      <c r="L60" s="27"/>
      <c r="M60" s="27"/>
      <c r="N60" s="27"/>
      <c r="O60" s="27" t="s">
        <v>216</v>
      </c>
      <c r="P60" s="27"/>
      <c r="Q60" s="29">
        <v>693.25</v>
      </c>
      <c r="R60" s="27"/>
      <c r="S60" s="29">
        <f t="shared" si="1"/>
        <v>188597</v>
      </c>
    </row>
    <row r="61" spans="1:19" x14ac:dyDescent="0.25">
      <c r="A61" s="27"/>
      <c r="B61" s="27"/>
      <c r="C61" s="27"/>
      <c r="D61" s="27"/>
      <c r="E61" s="27" t="s">
        <v>112</v>
      </c>
      <c r="F61" s="27"/>
      <c r="G61" s="28">
        <v>41759</v>
      </c>
      <c r="H61" s="27"/>
      <c r="I61" s="27" t="s">
        <v>128</v>
      </c>
      <c r="J61" s="27"/>
      <c r="K61" s="27" t="s">
        <v>164</v>
      </c>
      <c r="L61" s="27"/>
      <c r="M61" s="27"/>
      <c r="N61" s="27"/>
      <c r="O61" s="27" t="s">
        <v>216</v>
      </c>
      <c r="P61" s="27"/>
      <c r="Q61" s="29">
        <v>951.38</v>
      </c>
      <c r="R61" s="27"/>
      <c r="S61" s="29">
        <f t="shared" si="1"/>
        <v>189548.38</v>
      </c>
    </row>
    <row r="62" spans="1:19" x14ac:dyDescent="0.25">
      <c r="A62" s="27"/>
      <c r="B62" s="27"/>
      <c r="C62" s="27"/>
      <c r="D62" s="27"/>
      <c r="E62" s="27" t="s">
        <v>112</v>
      </c>
      <c r="F62" s="27"/>
      <c r="G62" s="28">
        <v>41759</v>
      </c>
      <c r="H62" s="27"/>
      <c r="I62" s="27" t="s">
        <v>129</v>
      </c>
      <c r="J62" s="27"/>
      <c r="K62" s="27" t="s">
        <v>163</v>
      </c>
      <c r="L62" s="27"/>
      <c r="M62" s="27"/>
      <c r="N62" s="27"/>
      <c r="O62" s="27" t="s">
        <v>216</v>
      </c>
      <c r="P62" s="27"/>
      <c r="Q62" s="29">
        <v>2476.25</v>
      </c>
      <c r="R62" s="27"/>
      <c r="S62" s="29">
        <f t="shared" si="1"/>
        <v>192024.63</v>
      </c>
    </row>
    <row r="63" spans="1:19" x14ac:dyDescent="0.25">
      <c r="A63" s="27"/>
      <c r="B63" s="27"/>
      <c r="C63" s="27"/>
      <c r="D63" s="27"/>
      <c r="E63" s="27" t="s">
        <v>112</v>
      </c>
      <c r="F63" s="27"/>
      <c r="G63" s="28">
        <v>41759</v>
      </c>
      <c r="H63" s="27"/>
      <c r="I63" s="27" t="s">
        <v>130</v>
      </c>
      <c r="J63" s="27"/>
      <c r="K63" s="27" t="s">
        <v>154</v>
      </c>
      <c r="L63" s="27"/>
      <c r="M63" s="27"/>
      <c r="N63" s="27"/>
      <c r="O63" s="27" t="s">
        <v>216</v>
      </c>
      <c r="P63" s="27"/>
      <c r="Q63" s="29">
        <v>2979.5</v>
      </c>
      <c r="R63" s="27"/>
      <c r="S63" s="29">
        <f t="shared" si="1"/>
        <v>195004.13</v>
      </c>
    </row>
    <row r="64" spans="1:19" x14ac:dyDescent="0.25">
      <c r="A64" s="27"/>
      <c r="B64" s="27"/>
      <c r="C64" s="27"/>
      <c r="D64" s="27"/>
      <c r="E64" s="27" t="s">
        <v>112</v>
      </c>
      <c r="F64" s="27"/>
      <c r="G64" s="28">
        <v>41759</v>
      </c>
      <c r="H64" s="27"/>
      <c r="I64" s="27" t="s">
        <v>131</v>
      </c>
      <c r="J64" s="27"/>
      <c r="K64" s="27" t="s">
        <v>161</v>
      </c>
      <c r="L64" s="27"/>
      <c r="M64" s="27"/>
      <c r="N64" s="27"/>
      <c r="O64" s="27" t="s">
        <v>216</v>
      </c>
      <c r="P64" s="27"/>
      <c r="Q64" s="29">
        <v>218.75</v>
      </c>
      <c r="R64" s="27"/>
      <c r="S64" s="29">
        <f t="shared" si="1"/>
        <v>195222.88</v>
      </c>
    </row>
    <row r="65" spans="1:19" x14ac:dyDescent="0.25">
      <c r="A65" s="27"/>
      <c r="B65" s="27"/>
      <c r="C65" s="27"/>
      <c r="D65" s="27"/>
      <c r="E65" s="27" t="s">
        <v>112</v>
      </c>
      <c r="F65" s="27"/>
      <c r="G65" s="28">
        <v>41759</v>
      </c>
      <c r="H65" s="27"/>
      <c r="I65" s="27" t="s">
        <v>132</v>
      </c>
      <c r="J65" s="27"/>
      <c r="K65" s="27" t="s">
        <v>165</v>
      </c>
      <c r="L65" s="27"/>
      <c r="M65" s="27"/>
      <c r="N65" s="27"/>
      <c r="O65" s="27" t="s">
        <v>216</v>
      </c>
      <c r="P65" s="27"/>
      <c r="Q65" s="29">
        <v>1106.25</v>
      </c>
      <c r="R65" s="27"/>
      <c r="S65" s="29">
        <f t="shared" si="1"/>
        <v>196329.13</v>
      </c>
    </row>
    <row r="66" spans="1:19" x14ac:dyDescent="0.25">
      <c r="A66" s="27"/>
      <c r="B66" s="27"/>
      <c r="C66" s="27"/>
      <c r="D66" s="27"/>
      <c r="E66" s="27" t="s">
        <v>112</v>
      </c>
      <c r="F66" s="27"/>
      <c r="G66" s="28">
        <v>41759</v>
      </c>
      <c r="H66" s="27"/>
      <c r="I66" s="27" t="s">
        <v>133</v>
      </c>
      <c r="J66" s="27"/>
      <c r="K66" s="27" t="s">
        <v>166</v>
      </c>
      <c r="L66" s="27"/>
      <c r="M66" s="27"/>
      <c r="N66" s="27"/>
      <c r="O66" s="27" t="s">
        <v>216</v>
      </c>
      <c r="P66" s="27"/>
      <c r="Q66" s="29">
        <v>368.75</v>
      </c>
      <c r="R66" s="27"/>
      <c r="S66" s="29">
        <f t="shared" si="1"/>
        <v>196697.88</v>
      </c>
    </row>
    <row r="67" spans="1:19" x14ac:dyDescent="0.25">
      <c r="A67" s="27"/>
      <c r="B67" s="27"/>
      <c r="C67" s="27"/>
      <c r="D67" s="27"/>
      <c r="E67" s="27" t="s">
        <v>112</v>
      </c>
      <c r="F67" s="27"/>
      <c r="G67" s="28">
        <v>41759</v>
      </c>
      <c r="H67" s="27"/>
      <c r="I67" s="27" t="s">
        <v>134</v>
      </c>
      <c r="J67" s="27"/>
      <c r="K67" s="27" t="s">
        <v>167</v>
      </c>
      <c r="L67" s="27"/>
      <c r="M67" s="27"/>
      <c r="N67" s="27"/>
      <c r="O67" s="27" t="s">
        <v>216</v>
      </c>
      <c r="P67" s="27"/>
      <c r="Q67" s="29">
        <v>1120.1300000000001</v>
      </c>
      <c r="R67" s="27"/>
      <c r="S67" s="29">
        <f t="shared" si="1"/>
        <v>197818.01</v>
      </c>
    </row>
    <row r="68" spans="1:19" x14ac:dyDescent="0.25">
      <c r="A68" s="27"/>
      <c r="B68" s="27"/>
      <c r="C68" s="27"/>
      <c r="D68" s="27"/>
      <c r="E68" s="27" t="s">
        <v>112</v>
      </c>
      <c r="F68" s="27"/>
      <c r="G68" s="28">
        <v>41759</v>
      </c>
      <c r="H68" s="27"/>
      <c r="I68" s="27" t="s">
        <v>135</v>
      </c>
      <c r="J68" s="27"/>
      <c r="K68" s="27" t="s">
        <v>168</v>
      </c>
      <c r="L68" s="27"/>
      <c r="M68" s="27"/>
      <c r="N68" s="27"/>
      <c r="O68" s="27" t="s">
        <v>216</v>
      </c>
      <c r="P68" s="27"/>
      <c r="Q68" s="29">
        <v>405.63</v>
      </c>
      <c r="R68" s="27"/>
      <c r="S68" s="29">
        <f t="shared" si="1"/>
        <v>198223.64</v>
      </c>
    </row>
    <row r="69" spans="1:19" ht="15.75" thickBot="1" x14ac:dyDescent="0.3">
      <c r="A69" s="27"/>
      <c r="B69" s="27"/>
      <c r="C69" s="27"/>
      <c r="D69" s="27"/>
      <c r="E69" s="27" t="s">
        <v>112</v>
      </c>
      <c r="F69" s="27"/>
      <c r="G69" s="28">
        <v>41759</v>
      </c>
      <c r="H69" s="27"/>
      <c r="I69" s="27" t="s">
        <v>136</v>
      </c>
      <c r="J69" s="27"/>
      <c r="K69" s="27" t="s">
        <v>169</v>
      </c>
      <c r="L69" s="27"/>
      <c r="M69" s="27"/>
      <c r="N69" s="27"/>
      <c r="O69" s="27" t="s">
        <v>68</v>
      </c>
      <c r="P69" s="27"/>
      <c r="Q69" s="30">
        <v>3968.75</v>
      </c>
      <c r="R69" s="27"/>
      <c r="S69" s="30">
        <f t="shared" si="1"/>
        <v>202192.39</v>
      </c>
    </row>
    <row r="70" spans="1:19" x14ac:dyDescent="0.25">
      <c r="A70" s="27"/>
      <c r="B70" s="27" t="s">
        <v>37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7"/>
      <c r="O70" s="27"/>
      <c r="P70" s="27"/>
      <c r="Q70" s="29">
        <f>ROUND(SUM(Q47:Q69),5)</f>
        <v>54117.19</v>
      </c>
      <c r="R70" s="27"/>
      <c r="S70" s="29">
        <f>S69</f>
        <v>202192.39</v>
      </c>
    </row>
    <row r="71" spans="1:19" ht="30" customHeight="1" x14ac:dyDescent="0.25">
      <c r="A71" s="23"/>
      <c r="B71" s="23" t="s">
        <v>38</v>
      </c>
      <c r="C71" s="23"/>
      <c r="D71" s="23"/>
      <c r="E71" s="23"/>
      <c r="F71" s="23"/>
      <c r="G71" s="26"/>
      <c r="H71" s="23"/>
      <c r="I71" s="23"/>
      <c r="J71" s="23"/>
      <c r="K71" s="23"/>
      <c r="L71" s="23"/>
      <c r="M71" s="23"/>
      <c r="N71" s="23"/>
      <c r="O71" s="23"/>
      <c r="P71" s="23"/>
      <c r="Q71" s="25"/>
      <c r="R71" s="23"/>
      <c r="S71" s="25">
        <v>-104014.88</v>
      </c>
    </row>
    <row r="72" spans="1:19" x14ac:dyDescent="0.25">
      <c r="A72" s="27"/>
      <c r="B72" s="27" t="s">
        <v>39</v>
      </c>
      <c r="C72" s="27"/>
      <c r="D72" s="27"/>
      <c r="E72" s="27"/>
      <c r="F72" s="27"/>
      <c r="G72" s="28"/>
      <c r="H72" s="27"/>
      <c r="I72" s="27"/>
      <c r="J72" s="27"/>
      <c r="K72" s="27"/>
      <c r="L72" s="27"/>
      <c r="M72" s="27"/>
      <c r="N72" s="27"/>
      <c r="O72" s="27"/>
      <c r="P72" s="27"/>
      <c r="Q72" s="29"/>
      <c r="R72" s="27"/>
      <c r="S72" s="29">
        <f>S71</f>
        <v>-104014.88</v>
      </c>
    </row>
    <row r="73" spans="1:19" ht="30" customHeight="1" x14ac:dyDescent="0.25">
      <c r="A73" s="23"/>
      <c r="B73" s="23" t="s">
        <v>40</v>
      </c>
      <c r="C73" s="23"/>
      <c r="D73" s="23"/>
      <c r="E73" s="23"/>
      <c r="F73" s="23"/>
      <c r="G73" s="26"/>
      <c r="H73" s="23"/>
      <c r="I73" s="23"/>
      <c r="J73" s="23"/>
      <c r="K73" s="23"/>
      <c r="L73" s="23"/>
      <c r="M73" s="23"/>
      <c r="N73" s="23"/>
      <c r="O73" s="23"/>
      <c r="P73" s="23"/>
      <c r="Q73" s="25"/>
      <c r="R73" s="23"/>
      <c r="S73" s="25">
        <v>145248</v>
      </c>
    </row>
    <row r="74" spans="1:19" x14ac:dyDescent="0.25">
      <c r="A74" s="27"/>
      <c r="B74" s="27" t="s">
        <v>41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7"/>
      <c r="O74" s="27"/>
      <c r="P74" s="27"/>
      <c r="Q74" s="29"/>
      <c r="R74" s="27"/>
      <c r="S74" s="29">
        <f>S73</f>
        <v>145248</v>
      </c>
    </row>
    <row r="75" spans="1:19" ht="30" customHeight="1" x14ac:dyDescent="0.25">
      <c r="A75" s="23"/>
      <c r="B75" s="23" t="s">
        <v>42</v>
      </c>
      <c r="C75" s="23"/>
      <c r="D75" s="23"/>
      <c r="E75" s="23"/>
      <c r="F75" s="23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5"/>
      <c r="R75" s="23"/>
      <c r="S75" s="25">
        <v>0</v>
      </c>
    </row>
    <row r="76" spans="1:19" x14ac:dyDescent="0.25">
      <c r="A76" s="27"/>
      <c r="B76" s="27" t="s">
        <v>43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7"/>
      <c r="O76" s="27"/>
      <c r="P76" s="27"/>
      <c r="Q76" s="29"/>
      <c r="R76" s="27"/>
      <c r="S76" s="29">
        <f>S75</f>
        <v>0</v>
      </c>
    </row>
    <row r="77" spans="1:19" ht="30" customHeight="1" x14ac:dyDescent="0.25">
      <c r="A77" s="23"/>
      <c r="B77" s="23" t="s">
        <v>44</v>
      </c>
      <c r="C77" s="23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3"/>
      <c r="P77" s="23"/>
      <c r="Q77" s="25"/>
      <c r="R77" s="23"/>
      <c r="S77" s="25">
        <v>63139.43</v>
      </c>
    </row>
    <row r="78" spans="1:19" x14ac:dyDescent="0.25">
      <c r="A78" s="27"/>
      <c r="B78" s="27" t="s">
        <v>45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7"/>
      <c r="O78" s="27"/>
      <c r="P78" s="27"/>
      <c r="Q78" s="29"/>
      <c r="R78" s="27"/>
      <c r="S78" s="29">
        <f>S77</f>
        <v>63139.43</v>
      </c>
    </row>
    <row r="79" spans="1:19" ht="30" customHeight="1" x14ac:dyDescent="0.25">
      <c r="A79" s="23"/>
      <c r="B79" s="23" t="s">
        <v>46</v>
      </c>
      <c r="C79" s="23"/>
      <c r="D79" s="23"/>
      <c r="E79" s="23"/>
      <c r="F79" s="23"/>
      <c r="G79" s="26"/>
      <c r="H79" s="23"/>
      <c r="I79" s="23"/>
      <c r="J79" s="23"/>
      <c r="K79" s="23"/>
      <c r="L79" s="23"/>
      <c r="M79" s="23"/>
      <c r="N79" s="23"/>
      <c r="O79" s="23"/>
      <c r="P79" s="23"/>
      <c r="Q79" s="25"/>
      <c r="R79" s="23"/>
      <c r="S79" s="25">
        <v>1416</v>
      </c>
    </row>
    <row r="80" spans="1:19" x14ac:dyDescent="0.25">
      <c r="A80" s="27"/>
      <c r="B80" s="27" t="s">
        <v>47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9"/>
      <c r="R80" s="27"/>
      <c r="S80" s="29">
        <f>S79</f>
        <v>1416</v>
      </c>
    </row>
    <row r="81" spans="1:19" ht="30" customHeight="1" x14ac:dyDescent="0.25">
      <c r="A81" s="23"/>
      <c r="B81" s="23" t="s">
        <v>48</v>
      </c>
      <c r="C81" s="23"/>
      <c r="D81" s="23"/>
      <c r="E81" s="23"/>
      <c r="F81" s="23"/>
      <c r="G81" s="26"/>
      <c r="H81" s="23"/>
      <c r="I81" s="23"/>
      <c r="J81" s="23"/>
      <c r="K81" s="23"/>
      <c r="L81" s="23"/>
      <c r="M81" s="23"/>
      <c r="N81" s="23"/>
      <c r="O81" s="23"/>
      <c r="P81" s="23"/>
      <c r="Q81" s="25"/>
      <c r="R81" s="23"/>
      <c r="S81" s="25">
        <v>176358</v>
      </c>
    </row>
    <row r="82" spans="1:19" x14ac:dyDescent="0.25">
      <c r="A82" s="23"/>
      <c r="B82" s="23"/>
      <c r="C82" s="23" t="s">
        <v>49</v>
      </c>
      <c r="D82" s="23"/>
      <c r="E82" s="23"/>
      <c r="F82" s="23"/>
      <c r="G82" s="26"/>
      <c r="H82" s="23"/>
      <c r="I82" s="23"/>
      <c r="J82" s="23"/>
      <c r="K82" s="23"/>
      <c r="L82" s="23"/>
      <c r="M82" s="23"/>
      <c r="N82" s="23"/>
      <c r="O82" s="23"/>
      <c r="P82" s="23"/>
      <c r="Q82" s="25"/>
      <c r="R82" s="23"/>
      <c r="S82" s="25">
        <v>-148642</v>
      </c>
    </row>
    <row r="83" spans="1:19" x14ac:dyDescent="0.25">
      <c r="A83" s="27"/>
      <c r="B83" s="27"/>
      <c r="C83" s="27" t="s">
        <v>50</v>
      </c>
      <c r="D83" s="27"/>
      <c r="E83" s="27"/>
      <c r="F83" s="27"/>
      <c r="G83" s="28"/>
      <c r="H83" s="27"/>
      <c r="I83" s="27"/>
      <c r="J83" s="27"/>
      <c r="K83" s="27"/>
      <c r="L83" s="27"/>
      <c r="M83" s="27"/>
      <c r="N83" s="27"/>
      <c r="O83" s="27"/>
      <c r="P83" s="27"/>
      <c r="Q83" s="29"/>
      <c r="R83" s="27"/>
      <c r="S83" s="29">
        <f>S82</f>
        <v>-148642</v>
      </c>
    </row>
    <row r="84" spans="1:19" ht="30" customHeight="1" x14ac:dyDescent="0.25">
      <c r="A84" s="23"/>
      <c r="B84" s="23"/>
      <c r="C84" s="23" t="s">
        <v>51</v>
      </c>
      <c r="D84" s="23"/>
      <c r="E84" s="23"/>
      <c r="F84" s="23"/>
      <c r="G84" s="26"/>
      <c r="H84" s="23"/>
      <c r="I84" s="23"/>
      <c r="J84" s="23"/>
      <c r="K84" s="23"/>
      <c r="L84" s="23"/>
      <c r="M84" s="23"/>
      <c r="N84" s="23"/>
      <c r="O84" s="23"/>
      <c r="P84" s="23"/>
      <c r="Q84" s="25"/>
      <c r="R84" s="23"/>
      <c r="S84" s="25">
        <v>325000</v>
      </c>
    </row>
    <row r="85" spans="1:19" ht="15.75" thickBot="1" x14ac:dyDescent="0.3">
      <c r="A85" s="27"/>
      <c r="B85" s="27"/>
      <c r="C85" s="27" t="s">
        <v>52</v>
      </c>
      <c r="D85" s="27"/>
      <c r="E85" s="27"/>
      <c r="F85" s="27"/>
      <c r="G85" s="28"/>
      <c r="H85" s="27"/>
      <c r="I85" s="27"/>
      <c r="J85" s="27"/>
      <c r="K85" s="27"/>
      <c r="L85" s="27"/>
      <c r="M85" s="27"/>
      <c r="N85" s="27"/>
      <c r="O85" s="27"/>
      <c r="P85" s="27"/>
      <c r="Q85" s="30"/>
      <c r="R85" s="27"/>
      <c r="S85" s="30">
        <f>S84</f>
        <v>325000</v>
      </c>
    </row>
    <row r="86" spans="1:19" ht="30" customHeight="1" x14ac:dyDescent="0.25">
      <c r="A86" s="27"/>
      <c r="B86" s="27" t="s">
        <v>53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7"/>
      <c r="O86" s="27"/>
      <c r="P86" s="27"/>
      <c r="Q86" s="29"/>
      <c r="R86" s="27"/>
      <c r="S86" s="29">
        <f>ROUND(S83+S85,5)</f>
        <v>176358</v>
      </c>
    </row>
    <row r="87" spans="1:19" ht="30" customHeight="1" x14ac:dyDescent="0.25">
      <c r="A87" s="23"/>
      <c r="B87" s="23" t="s">
        <v>54</v>
      </c>
      <c r="C87" s="23"/>
      <c r="D87" s="23"/>
      <c r="E87" s="23"/>
      <c r="F87" s="23"/>
      <c r="G87" s="26"/>
      <c r="H87" s="23"/>
      <c r="I87" s="23"/>
      <c r="J87" s="23"/>
      <c r="K87" s="23"/>
      <c r="L87" s="23"/>
      <c r="M87" s="23"/>
      <c r="N87" s="23"/>
      <c r="O87" s="23"/>
      <c r="P87" s="23"/>
      <c r="Q87" s="25"/>
      <c r="R87" s="23"/>
      <c r="S87" s="25">
        <v>51771.64</v>
      </c>
    </row>
    <row r="88" spans="1:19" ht="15.75" thickBot="1" x14ac:dyDescent="0.3">
      <c r="A88" s="22"/>
      <c r="B88" s="22"/>
      <c r="C88" s="22"/>
      <c r="D88" s="22"/>
      <c r="E88" s="27" t="s">
        <v>109</v>
      </c>
      <c r="F88" s="27"/>
      <c r="G88" s="28">
        <v>41739</v>
      </c>
      <c r="H88" s="27"/>
      <c r="I88" s="27"/>
      <c r="J88" s="27"/>
      <c r="K88" s="27" t="s">
        <v>145</v>
      </c>
      <c r="L88" s="27"/>
      <c r="M88" s="27" t="s">
        <v>202</v>
      </c>
      <c r="N88" s="27"/>
      <c r="O88" s="27" t="s">
        <v>28</v>
      </c>
      <c r="P88" s="27"/>
      <c r="Q88" s="30">
        <v>31579.32</v>
      </c>
      <c r="R88" s="27"/>
      <c r="S88" s="30">
        <f>ROUND(S87+Q88,5)</f>
        <v>83350.960000000006</v>
      </c>
    </row>
    <row r="89" spans="1:19" x14ac:dyDescent="0.25">
      <c r="A89" s="27"/>
      <c r="B89" s="27" t="s">
        <v>55</v>
      </c>
      <c r="C89" s="27"/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7"/>
      <c r="O89" s="27"/>
      <c r="P89" s="27"/>
      <c r="Q89" s="29">
        <f>ROUND(SUM(Q87:Q88),5)</f>
        <v>31579.32</v>
      </c>
      <c r="R89" s="27"/>
      <c r="S89" s="29">
        <f>S88</f>
        <v>83350.960000000006</v>
      </c>
    </row>
    <row r="90" spans="1:19" ht="30" customHeight="1" x14ac:dyDescent="0.25">
      <c r="A90" s="23"/>
      <c r="B90" s="23" t="s">
        <v>56</v>
      </c>
      <c r="C90" s="23"/>
      <c r="D90" s="23"/>
      <c r="E90" s="23"/>
      <c r="F90" s="23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5"/>
      <c r="R90" s="23"/>
      <c r="S90" s="25">
        <v>0</v>
      </c>
    </row>
    <row r="91" spans="1:19" x14ac:dyDescent="0.25">
      <c r="A91" s="27"/>
      <c r="B91" s="27" t="s">
        <v>57</v>
      </c>
      <c r="C91" s="27"/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29"/>
      <c r="R91" s="27"/>
      <c r="S91" s="29">
        <f>S90</f>
        <v>0</v>
      </c>
    </row>
    <row r="92" spans="1:19" ht="30" customHeight="1" x14ac:dyDescent="0.25">
      <c r="A92" s="23"/>
      <c r="B92" s="23" t="s">
        <v>58</v>
      </c>
      <c r="C92" s="23"/>
      <c r="D92" s="23"/>
      <c r="E92" s="23"/>
      <c r="F92" s="23"/>
      <c r="G92" s="26"/>
      <c r="H92" s="23"/>
      <c r="I92" s="23"/>
      <c r="J92" s="23"/>
      <c r="K92" s="23"/>
      <c r="L92" s="23"/>
      <c r="M92" s="23"/>
      <c r="N92" s="23"/>
      <c r="O92" s="23"/>
      <c r="P92" s="23"/>
      <c r="Q92" s="25"/>
      <c r="R92" s="23"/>
      <c r="S92" s="25">
        <v>-325000</v>
      </c>
    </row>
    <row r="93" spans="1:19" x14ac:dyDescent="0.25">
      <c r="A93" s="27"/>
      <c r="B93" s="27" t="s">
        <v>59</v>
      </c>
      <c r="C93" s="27"/>
      <c r="D93" s="27"/>
      <c r="E93" s="27"/>
      <c r="F93" s="27"/>
      <c r="G93" s="28"/>
      <c r="H93" s="27"/>
      <c r="I93" s="27"/>
      <c r="J93" s="27"/>
      <c r="K93" s="27"/>
      <c r="L93" s="27"/>
      <c r="M93" s="27"/>
      <c r="N93" s="27"/>
      <c r="O93" s="27"/>
      <c r="P93" s="27"/>
      <c r="Q93" s="29"/>
      <c r="R93" s="27"/>
      <c r="S93" s="29">
        <f>S92</f>
        <v>-325000</v>
      </c>
    </row>
    <row r="94" spans="1:19" ht="30" customHeight="1" x14ac:dyDescent="0.25">
      <c r="A94" s="23"/>
      <c r="B94" s="23" t="s">
        <v>60</v>
      </c>
      <c r="C94" s="23"/>
      <c r="D94" s="23"/>
      <c r="E94" s="23"/>
      <c r="F94" s="23"/>
      <c r="G94" s="26"/>
      <c r="H94" s="23"/>
      <c r="I94" s="23"/>
      <c r="J94" s="23"/>
      <c r="K94" s="23"/>
      <c r="L94" s="23"/>
      <c r="M94" s="23"/>
      <c r="N94" s="23"/>
      <c r="O94" s="23"/>
      <c r="P94" s="23"/>
      <c r="Q94" s="25"/>
      <c r="R94" s="23"/>
      <c r="S94" s="25">
        <v>-23168.86</v>
      </c>
    </row>
    <row r="95" spans="1:19" x14ac:dyDescent="0.25">
      <c r="A95" s="27"/>
      <c r="B95" s="27" t="s">
        <v>61</v>
      </c>
      <c r="C95" s="27"/>
      <c r="D95" s="27"/>
      <c r="E95" s="27"/>
      <c r="F95" s="27"/>
      <c r="G95" s="28"/>
      <c r="H95" s="27"/>
      <c r="I95" s="27"/>
      <c r="J95" s="27"/>
      <c r="K95" s="27"/>
      <c r="L95" s="27"/>
      <c r="M95" s="27"/>
      <c r="N95" s="27"/>
      <c r="O95" s="27"/>
      <c r="P95" s="27"/>
      <c r="Q95" s="29"/>
      <c r="R95" s="27"/>
      <c r="S95" s="29">
        <f>S94</f>
        <v>-23168.86</v>
      </c>
    </row>
    <row r="96" spans="1:19" ht="30" customHeight="1" x14ac:dyDescent="0.25">
      <c r="A96" s="23"/>
      <c r="B96" s="23" t="s">
        <v>62</v>
      </c>
      <c r="C96" s="23"/>
      <c r="D96" s="23"/>
      <c r="E96" s="23"/>
      <c r="F96" s="23"/>
      <c r="G96" s="26"/>
      <c r="H96" s="23"/>
      <c r="I96" s="23"/>
      <c r="J96" s="23"/>
      <c r="K96" s="23"/>
      <c r="L96" s="23"/>
      <c r="M96" s="23"/>
      <c r="N96" s="23"/>
      <c r="O96" s="23"/>
      <c r="P96" s="23"/>
      <c r="Q96" s="25"/>
      <c r="R96" s="23"/>
      <c r="S96" s="25">
        <v>-248243.83</v>
      </c>
    </row>
    <row r="97" spans="1:19" x14ac:dyDescent="0.25">
      <c r="A97" s="27"/>
      <c r="B97" s="27" t="s">
        <v>63</v>
      </c>
      <c r="C97" s="27"/>
      <c r="D97" s="27"/>
      <c r="E97" s="27"/>
      <c r="F97" s="27"/>
      <c r="G97" s="28"/>
      <c r="H97" s="27"/>
      <c r="I97" s="27"/>
      <c r="J97" s="27"/>
      <c r="K97" s="27"/>
      <c r="L97" s="27"/>
      <c r="M97" s="27"/>
      <c r="N97" s="27"/>
      <c r="O97" s="27"/>
      <c r="P97" s="27"/>
      <c r="Q97" s="29"/>
      <c r="R97" s="27"/>
      <c r="S97" s="29">
        <f>S96</f>
        <v>-248243.83</v>
      </c>
    </row>
    <row r="98" spans="1:19" ht="30" customHeight="1" x14ac:dyDescent="0.25">
      <c r="A98" s="23"/>
      <c r="B98" s="23" t="s">
        <v>64</v>
      </c>
      <c r="C98" s="23"/>
      <c r="D98" s="23"/>
      <c r="E98" s="23"/>
      <c r="F98" s="23"/>
      <c r="G98" s="26"/>
      <c r="H98" s="23"/>
      <c r="I98" s="23"/>
      <c r="J98" s="23"/>
      <c r="K98" s="23"/>
      <c r="L98" s="23"/>
      <c r="M98" s="23"/>
      <c r="N98" s="23"/>
      <c r="O98" s="23"/>
      <c r="P98" s="23"/>
      <c r="Q98" s="25"/>
      <c r="R98" s="23"/>
      <c r="S98" s="25">
        <v>-7601</v>
      </c>
    </row>
    <row r="99" spans="1:19" x14ac:dyDescent="0.25">
      <c r="A99" s="27"/>
      <c r="B99" s="27" t="s">
        <v>65</v>
      </c>
      <c r="C99" s="27"/>
      <c r="D99" s="27"/>
      <c r="E99" s="27"/>
      <c r="F99" s="27"/>
      <c r="G99" s="28"/>
      <c r="H99" s="27"/>
      <c r="I99" s="27"/>
      <c r="J99" s="27"/>
      <c r="K99" s="27"/>
      <c r="L99" s="27"/>
      <c r="M99" s="27"/>
      <c r="N99" s="27"/>
      <c r="O99" s="27"/>
      <c r="P99" s="27"/>
      <c r="Q99" s="29"/>
      <c r="R99" s="27"/>
      <c r="S99" s="29">
        <f>S98</f>
        <v>-7601</v>
      </c>
    </row>
    <row r="100" spans="1:19" ht="30" customHeight="1" x14ac:dyDescent="0.25">
      <c r="A100" s="23"/>
      <c r="B100" s="23" t="s">
        <v>66</v>
      </c>
      <c r="C100" s="23"/>
      <c r="D100" s="23"/>
      <c r="E100" s="23"/>
      <c r="F100" s="23"/>
      <c r="G100" s="26"/>
      <c r="H100" s="23"/>
      <c r="I100" s="23"/>
      <c r="J100" s="23"/>
      <c r="K100" s="23"/>
      <c r="L100" s="23"/>
      <c r="M100" s="23"/>
      <c r="N100" s="23"/>
      <c r="O100" s="23"/>
      <c r="P100" s="23"/>
      <c r="Q100" s="25"/>
      <c r="R100" s="23"/>
      <c r="S100" s="25">
        <v>53850.28</v>
      </c>
    </row>
    <row r="101" spans="1:19" x14ac:dyDescent="0.25">
      <c r="A101" s="27"/>
      <c r="B101" s="27" t="s">
        <v>67</v>
      </c>
      <c r="C101" s="27"/>
      <c r="D101" s="27"/>
      <c r="E101" s="27"/>
      <c r="F101" s="27"/>
      <c r="G101" s="28"/>
      <c r="H101" s="27"/>
      <c r="I101" s="27"/>
      <c r="J101" s="27"/>
      <c r="K101" s="27"/>
      <c r="L101" s="27"/>
      <c r="M101" s="27"/>
      <c r="N101" s="27"/>
      <c r="O101" s="27"/>
      <c r="P101" s="27"/>
      <c r="Q101" s="29"/>
      <c r="R101" s="27"/>
      <c r="S101" s="29">
        <v>53850.28</v>
      </c>
    </row>
    <row r="102" spans="1:19" ht="30" customHeight="1" x14ac:dyDescent="0.25">
      <c r="A102" s="23"/>
      <c r="B102" s="23" t="s">
        <v>68</v>
      </c>
      <c r="C102" s="23"/>
      <c r="D102" s="23"/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23"/>
      <c r="Q102" s="25"/>
      <c r="R102" s="23"/>
      <c r="S102" s="25">
        <v>0</v>
      </c>
    </row>
    <row r="103" spans="1:19" x14ac:dyDescent="0.25">
      <c r="A103" s="27"/>
      <c r="B103" s="27"/>
      <c r="C103" s="27"/>
      <c r="D103" s="27"/>
      <c r="E103" s="27" t="s">
        <v>112</v>
      </c>
      <c r="F103" s="27"/>
      <c r="G103" s="28">
        <v>41739</v>
      </c>
      <c r="H103" s="27"/>
      <c r="I103" s="27" t="s">
        <v>119</v>
      </c>
      <c r="J103" s="27"/>
      <c r="K103" s="27" t="s">
        <v>160</v>
      </c>
      <c r="L103" s="27"/>
      <c r="M103" s="27" t="s">
        <v>203</v>
      </c>
      <c r="N103" s="27"/>
      <c r="O103" s="27" t="s">
        <v>36</v>
      </c>
      <c r="P103" s="27"/>
      <c r="Q103" s="29">
        <v>-786.86</v>
      </c>
      <c r="R103" s="27"/>
      <c r="S103" s="29">
        <f t="shared" ref="S103:S118" si="2">ROUND(S102+Q103,5)</f>
        <v>-786.86</v>
      </c>
    </row>
    <row r="104" spans="1:19" x14ac:dyDescent="0.25">
      <c r="A104" s="27"/>
      <c r="B104" s="27"/>
      <c r="C104" s="27"/>
      <c r="D104" s="27"/>
      <c r="E104" s="27" t="s">
        <v>112</v>
      </c>
      <c r="F104" s="27"/>
      <c r="G104" s="28">
        <v>41739</v>
      </c>
      <c r="H104" s="27"/>
      <c r="I104" s="27" t="s">
        <v>120</v>
      </c>
      <c r="J104" s="27"/>
      <c r="K104" s="27" t="s">
        <v>160</v>
      </c>
      <c r="L104" s="27"/>
      <c r="M104" s="27" t="s">
        <v>204</v>
      </c>
      <c r="N104" s="27"/>
      <c r="O104" s="27" t="s">
        <v>36</v>
      </c>
      <c r="P104" s="27"/>
      <c r="Q104" s="29">
        <v>-655.72</v>
      </c>
      <c r="R104" s="27"/>
      <c r="S104" s="29">
        <f t="shared" si="2"/>
        <v>-1442.58</v>
      </c>
    </row>
    <row r="105" spans="1:19" x14ac:dyDescent="0.25">
      <c r="A105" s="27"/>
      <c r="B105" s="27"/>
      <c r="C105" s="27"/>
      <c r="D105" s="27"/>
      <c r="E105" s="27" t="s">
        <v>112</v>
      </c>
      <c r="F105" s="27"/>
      <c r="G105" s="28">
        <v>41739</v>
      </c>
      <c r="H105" s="27"/>
      <c r="I105" s="27" t="s">
        <v>121</v>
      </c>
      <c r="J105" s="27"/>
      <c r="K105" s="27" t="s">
        <v>160</v>
      </c>
      <c r="L105" s="27"/>
      <c r="M105" s="27" t="s">
        <v>205</v>
      </c>
      <c r="N105" s="27"/>
      <c r="O105" s="27" t="s">
        <v>36</v>
      </c>
      <c r="P105" s="27"/>
      <c r="Q105" s="29">
        <v>-655.72</v>
      </c>
      <c r="R105" s="27"/>
      <c r="S105" s="29">
        <f t="shared" si="2"/>
        <v>-2098.3000000000002</v>
      </c>
    </row>
    <row r="106" spans="1:19" x14ac:dyDescent="0.25">
      <c r="A106" s="27"/>
      <c r="B106" s="27"/>
      <c r="C106" s="27"/>
      <c r="D106" s="27"/>
      <c r="E106" s="27" t="s">
        <v>112</v>
      </c>
      <c r="F106" s="27"/>
      <c r="G106" s="28">
        <v>41740</v>
      </c>
      <c r="H106" s="27"/>
      <c r="I106" s="27" t="s">
        <v>123</v>
      </c>
      <c r="J106" s="27"/>
      <c r="K106" s="27" t="s">
        <v>161</v>
      </c>
      <c r="L106" s="27"/>
      <c r="M106" s="27" t="s">
        <v>206</v>
      </c>
      <c r="N106" s="27"/>
      <c r="O106" s="27" t="s">
        <v>36</v>
      </c>
      <c r="P106" s="27"/>
      <c r="Q106" s="29">
        <v>-162.5</v>
      </c>
      <c r="R106" s="27"/>
      <c r="S106" s="29">
        <f t="shared" si="2"/>
        <v>-2260.8000000000002</v>
      </c>
    </row>
    <row r="107" spans="1:19" x14ac:dyDescent="0.25">
      <c r="A107" s="27"/>
      <c r="B107" s="27"/>
      <c r="C107" s="27"/>
      <c r="D107" s="27"/>
      <c r="E107" s="27" t="s">
        <v>112</v>
      </c>
      <c r="F107" s="27"/>
      <c r="G107" s="28">
        <v>41759</v>
      </c>
      <c r="H107" s="27"/>
      <c r="I107" s="27" t="s">
        <v>126</v>
      </c>
      <c r="J107" s="27"/>
      <c r="K107" s="27" t="s">
        <v>160</v>
      </c>
      <c r="L107" s="27"/>
      <c r="M107" s="27" t="s">
        <v>207</v>
      </c>
      <c r="N107" s="27"/>
      <c r="O107" s="27" t="s">
        <v>36</v>
      </c>
      <c r="P107" s="27"/>
      <c r="Q107" s="29">
        <v>-387.5</v>
      </c>
      <c r="R107" s="27"/>
      <c r="S107" s="29">
        <f t="shared" si="2"/>
        <v>-2648.3</v>
      </c>
    </row>
    <row r="108" spans="1:19" x14ac:dyDescent="0.25">
      <c r="A108" s="27"/>
      <c r="B108" s="27"/>
      <c r="C108" s="27"/>
      <c r="D108" s="27"/>
      <c r="E108" s="27" t="s">
        <v>112</v>
      </c>
      <c r="F108" s="27"/>
      <c r="G108" s="28">
        <v>41759</v>
      </c>
      <c r="H108" s="27"/>
      <c r="I108" s="27" t="s">
        <v>127</v>
      </c>
      <c r="J108" s="27"/>
      <c r="K108" s="27" t="s">
        <v>150</v>
      </c>
      <c r="L108" s="27"/>
      <c r="M108" s="27" t="s">
        <v>207</v>
      </c>
      <c r="N108" s="27"/>
      <c r="O108" s="27" t="s">
        <v>36</v>
      </c>
      <c r="P108" s="27"/>
      <c r="Q108" s="29">
        <v>-587.5</v>
      </c>
      <c r="R108" s="27"/>
      <c r="S108" s="29">
        <f t="shared" si="2"/>
        <v>-3235.8</v>
      </c>
    </row>
    <row r="109" spans="1:19" x14ac:dyDescent="0.25">
      <c r="A109" s="27"/>
      <c r="B109" s="27"/>
      <c r="C109" s="27"/>
      <c r="D109" s="27"/>
      <c r="E109" s="27" t="s">
        <v>112</v>
      </c>
      <c r="F109" s="27"/>
      <c r="G109" s="28">
        <v>41759</v>
      </c>
      <c r="H109" s="27"/>
      <c r="I109" s="27" t="s">
        <v>128</v>
      </c>
      <c r="J109" s="27"/>
      <c r="K109" s="27" t="s">
        <v>164</v>
      </c>
      <c r="L109" s="27"/>
      <c r="M109" s="27" t="s">
        <v>208</v>
      </c>
      <c r="N109" s="27"/>
      <c r="O109" s="27" t="s">
        <v>36</v>
      </c>
      <c r="P109" s="27"/>
      <c r="Q109" s="29">
        <v>-806.25</v>
      </c>
      <c r="R109" s="27"/>
      <c r="S109" s="29">
        <f t="shared" si="2"/>
        <v>-4042.05</v>
      </c>
    </row>
    <row r="110" spans="1:19" x14ac:dyDescent="0.25">
      <c r="A110" s="27"/>
      <c r="B110" s="27"/>
      <c r="C110" s="27"/>
      <c r="D110" s="27"/>
      <c r="E110" s="27" t="s">
        <v>112</v>
      </c>
      <c r="F110" s="27"/>
      <c r="G110" s="28">
        <v>41759</v>
      </c>
      <c r="H110" s="27"/>
      <c r="I110" s="27" t="s">
        <v>129</v>
      </c>
      <c r="J110" s="27"/>
      <c r="K110" s="27" t="s">
        <v>163</v>
      </c>
      <c r="L110" s="27"/>
      <c r="M110" s="27" t="s">
        <v>208</v>
      </c>
      <c r="N110" s="27"/>
      <c r="O110" s="27" t="s">
        <v>36</v>
      </c>
      <c r="P110" s="27"/>
      <c r="Q110" s="29">
        <v>-1839.5</v>
      </c>
      <c r="R110" s="27"/>
      <c r="S110" s="29">
        <f t="shared" si="2"/>
        <v>-5881.55</v>
      </c>
    </row>
    <row r="111" spans="1:19" x14ac:dyDescent="0.25">
      <c r="A111" s="27"/>
      <c r="B111" s="27"/>
      <c r="C111" s="27"/>
      <c r="D111" s="27"/>
      <c r="E111" s="27" t="s">
        <v>112</v>
      </c>
      <c r="F111" s="27"/>
      <c r="G111" s="28">
        <v>41759</v>
      </c>
      <c r="H111" s="27"/>
      <c r="I111" s="27" t="s">
        <v>130</v>
      </c>
      <c r="J111" s="27"/>
      <c r="K111" s="27" t="s">
        <v>154</v>
      </c>
      <c r="L111" s="27"/>
      <c r="M111" s="27" t="s">
        <v>208</v>
      </c>
      <c r="N111" s="27"/>
      <c r="O111" s="27" t="s">
        <v>36</v>
      </c>
      <c r="P111" s="27"/>
      <c r="Q111" s="29">
        <v>-2525</v>
      </c>
      <c r="R111" s="27"/>
      <c r="S111" s="29">
        <f t="shared" si="2"/>
        <v>-8406.5499999999993</v>
      </c>
    </row>
    <row r="112" spans="1:19" x14ac:dyDescent="0.25">
      <c r="A112" s="27"/>
      <c r="B112" s="27"/>
      <c r="C112" s="27"/>
      <c r="D112" s="27"/>
      <c r="E112" s="27" t="s">
        <v>112</v>
      </c>
      <c r="F112" s="27"/>
      <c r="G112" s="28">
        <v>41759</v>
      </c>
      <c r="H112" s="27"/>
      <c r="I112" s="27" t="s">
        <v>131</v>
      </c>
      <c r="J112" s="27"/>
      <c r="K112" s="27" t="s">
        <v>161</v>
      </c>
      <c r="L112" s="27"/>
      <c r="M112" s="27" t="s">
        <v>208</v>
      </c>
      <c r="N112" s="27"/>
      <c r="O112" s="27" t="s">
        <v>36</v>
      </c>
      <c r="P112" s="27"/>
      <c r="Q112" s="29">
        <v>-162.5</v>
      </c>
      <c r="R112" s="27"/>
      <c r="S112" s="29">
        <f t="shared" si="2"/>
        <v>-8569.0499999999993</v>
      </c>
    </row>
    <row r="113" spans="1:19" x14ac:dyDescent="0.25">
      <c r="A113" s="27"/>
      <c r="B113" s="27"/>
      <c r="C113" s="27"/>
      <c r="D113" s="27"/>
      <c r="E113" s="27" t="s">
        <v>112</v>
      </c>
      <c r="F113" s="27"/>
      <c r="G113" s="28">
        <v>41759</v>
      </c>
      <c r="H113" s="27"/>
      <c r="I113" s="27" t="s">
        <v>132</v>
      </c>
      <c r="J113" s="27"/>
      <c r="K113" s="27" t="s">
        <v>165</v>
      </c>
      <c r="L113" s="27"/>
      <c r="M113" s="27" t="s">
        <v>208</v>
      </c>
      <c r="N113" s="27"/>
      <c r="O113" s="27" t="s">
        <v>36</v>
      </c>
      <c r="P113" s="27"/>
      <c r="Q113" s="29">
        <v>-937.5</v>
      </c>
      <c r="R113" s="27"/>
      <c r="S113" s="29">
        <f t="shared" si="2"/>
        <v>-9506.5499999999993</v>
      </c>
    </row>
    <row r="114" spans="1:19" x14ac:dyDescent="0.25">
      <c r="A114" s="27"/>
      <c r="B114" s="27"/>
      <c r="C114" s="27"/>
      <c r="D114" s="27"/>
      <c r="E114" s="27" t="s">
        <v>112</v>
      </c>
      <c r="F114" s="27"/>
      <c r="G114" s="28">
        <v>41759</v>
      </c>
      <c r="H114" s="27"/>
      <c r="I114" s="27" t="s">
        <v>133</v>
      </c>
      <c r="J114" s="27"/>
      <c r="K114" s="27" t="s">
        <v>166</v>
      </c>
      <c r="L114" s="27"/>
      <c r="M114" s="27" t="s">
        <v>208</v>
      </c>
      <c r="N114" s="27"/>
      <c r="O114" s="27" t="s">
        <v>36</v>
      </c>
      <c r="P114" s="27"/>
      <c r="Q114" s="29">
        <v>-312.5</v>
      </c>
      <c r="R114" s="27"/>
      <c r="S114" s="29">
        <f t="shared" si="2"/>
        <v>-9819.0499999999993</v>
      </c>
    </row>
    <row r="115" spans="1:19" x14ac:dyDescent="0.25">
      <c r="A115" s="27"/>
      <c r="B115" s="27"/>
      <c r="C115" s="27"/>
      <c r="D115" s="27"/>
      <c r="E115" s="27" t="s">
        <v>112</v>
      </c>
      <c r="F115" s="27"/>
      <c r="G115" s="28">
        <v>41759</v>
      </c>
      <c r="H115" s="27"/>
      <c r="I115" s="27" t="s">
        <v>134</v>
      </c>
      <c r="J115" s="27"/>
      <c r="K115" s="27" t="s">
        <v>167</v>
      </c>
      <c r="L115" s="27"/>
      <c r="M115" s="27" t="s">
        <v>208</v>
      </c>
      <c r="N115" s="27"/>
      <c r="O115" s="27" t="s">
        <v>36</v>
      </c>
      <c r="P115" s="27"/>
      <c r="Q115" s="29">
        <v>-931.25</v>
      </c>
      <c r="R115" s="27"/>
      <c r="S115" s="29">
        <f t="shared" si="2"/>
        <v>-10750.3</v>
      </c>
    </row>
    <row r="116" spans="1:19" x14ac:dyDescent="0.25">
      <c r="A116" s="27"/>
      <c r="B116" s="27"/>
      <c r="C116" s="27"/>
      <c r="D116" s="27"/>
      <c r="E116" s="27" t="s">
        <v>112</v>
      </c>
      <c r="F116" s="27"/>
      <c r="G116" s="28">
        <v>41759</v>
      </c>
      <c r="H116" s="27"/>
      <c r="I116" s="27" t="s">
        <v>134</v>
      </c>
      <c r="J116" s="27"/>
      <c r="K116" s="27" t="s">
        <v>167</v>
      </c>
      <c r="L116" s="27"/>
      <c r="M116" s="27" t="s">
        <v>209</v>
      </c>
      <c r="N116" s="27"/>
      <c r="O116" s="27" t="s">
        <v>36</v>
      </c>
      <c r="P116" s="27"/>
      <c r="Q116" s="29">
        <v>-10</v>
      </c>
      <c r="R116" s="27"/>
      <c r="S116" s="29">
        <f t="shared" si="2"/>
        <v>-10760.3</v>
      </c>
    </row>
    <row r="117" spans="1:19" x14ac:dyDescent="0.25">
      <c r="A117" s="27"/>
      <c r="B117" s="27"/>
      <c r="C117" s="27"/>
      <c r="D117" s="27"/>
      <c r="E117" s="27" t="s">
        <v>112</v>
      </c>
      <c r="F117" s="27"/>
      <c r="G117" s="28">
        <v>41759</v>
      </c>
      <c r="H117" s="27"/>
      <c r="I117" s="27" t="s">
        <v>135</v>
      </c>
      <c r="J117" s="27"/>
      <c r="K117" s="27" t="s">
        <v>168</v>
      </c>
      <c r="L117" s="27"/>
      <c r="M117" s="27" t="s">
        <v>208</v>
      </c>
      <c r="N117" s="27"/>
      <c r="O117" s="27" t="s">
        <v>36</v>
      </c>
      <c r="P117" s="27"/>
      <c r="Q117" s="29">
        <v>-343.75</v>
      </c>
      <c r="R117" s="27"/>
      <c r="S117" s="29">
        <f t="shared" si="2"/>
        <v>-11104.05</v>
      </c>
    </row>
    <row r="118" spans="1:19" ht="15.75" thickBot="1" x14ac:dyDescent="0.3">
      <c r="A118" s="27"/>
      <c r="B118" s="27"/>
      <c r="C118" s="27"/>
      <c r="D118" s="27"/>
      <c r="E118" s="27" t="s">
        <v>112</v>
      </c>
      <c r="F118" s="27"/>
      <c r="G118" s="28">
        <v>41759</v>
      </c>
      <c r="H118" s="27"/>
      <c r="I118" s="27" t="s">
        <v>136</v>
      </c>
      <c r="J118" s="27"/>
      <c r="K118" s="27" t="s">
        <v>169</v>
      </c>
      <c r="L118" s="27"/>
      <c r="M118" s="27" t="s">
        <v>208</v>
      </c>
      <c r="N118" s="27"/>
      <c r="O118" s="27" t="s">
        <v>36</v>
      </c>
      <c r="P118" s="27"/>
      <c r="Q118" s="30">
        <v>-3968.75</v>
      </c>
      <c r="R118" s="27"/>
      <c r="S118" s="30">
        <f t="shared" si="2"/>
        <v>-15072.8</v>
      </c>
    </row>
    <row r="119" spans="1:19" x14ac:dyDescent="0.25">
      <c r="A119" s="27"/>
      <c r="B119" s="27" t="s">
        <v>69</v>
      </c>
      <c r="C119" s="27"/>
      <c r="D119" s="27"/>
      <c r="E119" s="27"/>
      <c r="F119" s="27"/>
      <c r="G119" s="28"/>
      <c r="H119" s="27"/>
      <c r="I119" s="27"/>
      <c r="J119" s="27"/>
      <c r="K119" s="27"/>
      <c r="L119" s="27"/>
      <c r="M119" s="27"/>
      <c r="N119" s="27"/>
      <c r="O119" s="27"/>
      <c r="P119" s="27"/>
      <c r="Q119" s="29">
        <f>ROUND(SUM(Q102:Q118),5)</f>
        <v>-15072.8</v>
      </c>
      <c r="R119" s="27"/>
      <c r="S119" s="29">
        <f>S118</f>
        <v>-15072.8</v>
      </c>
    </row>
    <row r="120" spans="1:19" ht="30" customHeight="1" x14ac:dyDescent="0.25">
      <c r="A120" s="23"/>
      <c r="B120" s="23" t="s">
        <v>70</v>
      </c>
      <c r="C120" s="23"/>
      <c r="D120" s="23"/>
      <c r="E120" s="23"/>
      <c r="F120" s="23"/>
      <c r="G120" s="26"/>
      <c r="H120" s="23"/>
      <c r="I120" s="23"/>
      <c r="J120" s="23"/>
      <c r="K120" s="23"/>
      <c r="L120" s="23"/>
      <c r="M120" s="23"/>
      <c r="N120" s="23"/>
      <c r="O120" s="23"/>
      <c r="P120" s="23"/>
      <c r="Q120" s="25"/>
      <c r="R120" s="23"/>
      <c r="S120" s="25">
        <v>0</v>
      </c>
    </row>
    <row r="121" spans="1:19" x14ac:dyDescent="0.25">
      <c r="A121" s="27"/>
      <c r="B121" s="27"/>
      <c r="C121" s="27"/>
      <c r="D121" s="27"/>
      <c r="E121" s="27" t="s">
        <v>112</v>
      </c>
      <c r="F121" s="27"/>
      <c r="G121" s="28">
        <v>41751</v>
      </c>
      <c r="H121" s="27"/>
      <c r="I121" s="27" t="s">
        <v>124</v>
      </c>
      <c r="J121" s="27"/>
      <c r="K121" s="27" t="s">
        <v>162</v>
      </c>
      <c r="L121" s="27"/>
      <c r="M121" s="27" t="s">
        <v>210</v>
      </c>
      <c r="N121" s="27"/>
      <c r="O121" s="27" t="s">
        <v>36</v>
      </c>
      <c r="P121" s="27"/>
      <c r="Q121" s="29">
        <v>-8500</v>
      </c>
      <c r="R121" s="27"/>
      <c r="S121" s="29">
        <f>ROUND(S120+Q121,5)</f>
        <v>-8500</v>
      </c>
    </row>
    <row r="122" spans="1:19" ht="15.75" thickBot="1" x14ac:dyDescent="0.3">
      <c r="A122" s="27"/>
      <c r="B122" s="27"/>
      <c r="C122" s="27"/>
      <c r="D122" s="27"/>
      <c r="E122" s="27" t="s">
        <v>112</v>
      </c>
      <c r="F122" s="27"/>
      <c r="G122" s="28">
        <v>41752</v>
      </c>
      <c r="H122" s="27"/>
      <c r="I122" s="27" t="s">
        <v>125</v>
      </c>
      <c r="J122" s="27"/>
      <c r="K122" s="27" t="s">
        <v>163</v>
      </c>
      <c r="L122" s="27"/>
      <c r="M122" s="27" t="s">
        <v>211</v>
      </c>
      <c r="N122" s="27"/>
      <c r="O122" s="27" t="s">
        <v>36</v>
      </c>
      <c r="P122" s="27"/>
      <c r="Q122" s="30">
        <v>-12500</v>
      </c>
      <c r="R122" s="27"/>
      <c r="S122" s="30">
        <f>ROUND(S121+Q122,5)</f>
        <v>-21000</v>
      </c>
    </row>
    <row r="123" spans="1:19" x14ac:dyDescent="0.25">
      <c r="A123" s="27"/>
      <c r="B123" s="27" t="s">
        <v>71</v>
      </c>
      <c r="C123" s="27"/>
      <c r="D123" s="27"/>
      <c r="E123" s="27"/>
      <c r="F123" s="27"/>
      <c r="G123" s="28"/>
      <c r="H123" s="27"/>
      <c r="I123" s="27"/>
      <c r="J123" s="27"/>
      <c r="K123" s="27"/>
      <c r="L123" s="27"/>
      <c r="M123" s="27"/>
      <c r="N123" s="27"/>
      <c r="O123" s="27"/>
      <c r="P123" s="27"/>
      <c r="Q123" s="29">
        <v>-21000</v>
      </c>
      <c r="R123" s="27"/>
      <c r="S123" s="29">
        <v>-21000</v>
      </c>
    </row>
    <row r="124" spans="1:19" ht="30" customHeight="1" x14ac:dyDescent="0.25">
      <c r="A124" s="23"/>
      <c r="B124" s="23" t="s">
        <v>72</v>
      </c>
      <c r="C124" s="23"/>
      <c r="D124" s="23"/>
      <c r="E124" s="23"/>
      <c r="F124" s="23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5"/>
      <c r="R124" s="23"/>
      <c r="S124" s="25">
        <v>0</v>
      </c>
    </row>
    <row r="125" spans="1:19" x14ac:dyDescent="0.25">
      <c r="A125" s="27"/>
      <c r="B125" s="27"/>
      <c r="C125" s="27"/>
      <c r="D125" s="27"/>
      <c r="E125" s="27" t="s">
        <v>112</v>
      </c>
      <c r="F125" s="27"/>
      <c r="G125" s="28">
        <v>41740</v>
      </c>
      <c r="H125" s="27"/>
      <c r="I125" s="27" t="s">
        <v>123</v>
      </c>
      <c r="J125" s="27"/>
      <c r="K125" s="27" t="s">
        <v>161</v>
      </c>
      <c r="L125" s="27"/>
      <c r="M125" s="27" t="s">
        <v>212</v>
      </c>
      <c r="N125" s="27"/>
      <c r="O125" s="27" t="s">
        <v>36</v>
      </c>
      <c r="P125" s="27"/>
      <c r="Q125" s="29">
        <v>-56.25</v>
      </c>
      <c r="R125" s="27"/>
      <c r="S125" s="29">
        <f t="shared" ref="S125:S135" si="3">ROUND(S124+Q125,5)</f>
        <v>-56.25</v>
      </c>
    </row>
    <row r="126" spans="1:19" x14ac:dyDescent="0.25">
      <c r="A126" s="27"/>
      <c r="B126" s="27"/>
      <c r="C126" s="27"/>
      <c r="D126" s="27"/>
      <c r="E126" s="27" t="s">
        <v>112</v>
      </c>
      <c r="F126" s="27"/>
      <c r="G126" s="28">
        <v>41759</v>
      </c>
      <c r="H126" s="27"/>
      <c r="I126" s="27" t="s">
        <v>126</v>
      </c>
      <c r="J126" s="27"/>
      <c r="K126" s="27" t="s">
        <v>160</v>
      </c>
      <c r="L126" s="27"/>
      <c r="M126" s="27" t="s">
        <v>212</v>
      </c>
      <c r="N126" s="27"/>
      <c r="O126" s="27" t="s">
        <v>36</v>
      </c>
      <c r="P126" s="27"/>
      <c r="Q126" s="29">
        <v>-69.75</v>
      </c>
      <c r="R126" s="27"/>
      <c r="S126" s="29">
        <f t="shared" si="3"/>
        <v>-126</v>
      </c>
    </row>
    <row r="127" spans="1:19" x14ac:dyDescent="0.25">
      <c r="A127" s="27"/>
      <c r="B127" s="27"/>
      <c r="C127" s="27"/>
      <c r="D127" s="27"/>
      <c r="E127" s="27" t="s">
        <v>112</v>
      </c>
      <c r="F127" s="27"/>
      <c r="G127" s="28">
        <v>41759</v>
      </c>
      <c r="H127" s="27"/>
      <c r="I127" s="27" t="s">
        <v>127</v>
      </c>
      <c r="J127" s="27"/>
      <c r="K127" s="27" t="s">
        <v>150</v>
      </c>
      <c r="L127" s="27"/>
      <c r="M127" s="27" t="s">
        <v>212</v>
      </c>
      <c r="N127" s="27"/>
      <c r="O127" s="27" t="s">
        <v>36</v>
      </c>
      <c r="P127" s="27"/>
      <c r="Q127" s="29">
        <v>-105.75</v>
      </c>
      <c r="R127" s="27"/>
      <c r="S127" s="29">
        <f t="shared" si="3"/>
        <v>-231.75</v>
      </c>
    </row>
    <row r="128" spans="1:19" x14ac:dyDescent="0.25">
      <c r="A128" s="27"/>
      <c r="B128" s="27"/>
      <c r="C128" s="27"/>
      <c r="D128" s="27"/>
      <c r="E128" s="27" t="s">
        <v>112</v>
      </c>
      <c r="F128" s="27"/>
      <c r="G128" s="28">
        <v>41759</v>
      </c>
      <c r="H128" s="27"/>
      <c r="I128" s="27" t="s">
        <v>128</v>
      </c>
      <c r="J128" s="27"/>
      <c r="K128" s="27" t="s">
        <v>164</v>
      </c>
      <c r="L128" s="27"/>
      <c r="M128" s="27" t="s">
        <v>212</v>
      </c>
      <c r="N128" s="27"/>
      <c r="O128" s="27" t="s">
        <v>36</v>
      </c>
      <c r="P128" s="27"/>
      <c r="Q128" s="29">
        <v>-145.13</v>
      </c>
      <c r="R128" s="27"/>
      <c r="S128" s="29">
        <f t="shared" si="3"/>
        <v>-376.88</v>
      </c>
    </row>
    <row r="129" spans="1:19" x14ac:dyDescent="0.25">
      <c r="A129" s="27"/>
      <c r="B129" s="27"/>
      <c r="C129" s="27"/>
      <c r="D129" s="27"/>
      <c r="E129" s="27" t="s">
        <v>112</v>
      </c>
      <c r="F129" s="27"/>
      <c r="G129" s="28">
        <v>41759</v>
      </c>
      <c r="H129" s="27"/>
      <c r="I129" s="27" t="s">
        <v>129</v>
      </c>
      <c r="J129" s="27"/>
      <c r="K129" s="27" t="s">
        <v>163</v>
      </c>
      <c r="L129" s="27"/>
      <c r="M129" s="27" t="s">
        <v>212</v>
      </c>
      <c r="N129" s="27"/>
      <c r="O129" s="27" t="s">
        <v>36</v>
      </c>
      <c r="P129" s="27"/>
      <c r="Q129" s="29">
        <v>-636.75</v>
      </c>
      <c r="R129" s="27"/>
      <c r="S129" s="29">
        <f t="shared" si="3"/>
        <v>-1013.63</v>
      </c>
    </row>
    <row r="130" spans="1:19" x14ac:dyDescent="0.25">
      <c r="A130" s="27"/>
      <c r="B130" s="27"/>
      <c r="C130" s="27"/>
      <c r="D130" s="27"/>
      <c r="E130" s="27" t="s">
        <v>112</v>
      </c>
      <c r="F130" s="27"/>
      <c r="G130" s="28">
        <v>41759</v>
      </c>
      <c r="H130" s="27"/>
      <c r="I130" s="27" t="s">
        <v>130</v>
      </c>
      <c r="J130" s="27"/>
      <c r="K130" s="27" t="s">
        <v>154</v>
      </c>
      <c r="L130" s="27"/>
      <c r="M130" s="27" t="s">
        <v>212</v>
      </c>
      <c r="N130" s="27"/>
      <c r="O130" s="27" t="s">
        <v>36</v>
      </c>
      <c r="P130" s="27"/>
      <c r="Q130" s="29">
        <v>-454.5</v>
      </c>
      <c r="R130" s="27"/>
      <c r="S130" s="29">
        <f t="shared" si="3"/>
        <v>-1468.13</v>
      </c>
    </row>
    <row r="131" spans="1:19" x14ac:dyDescent="0.25">
      <c r="A131" s="27"/>
      <c r="B131" s="27"/>
      <c r="C131" s="27"/>
      <c r="D131" s="27"/>
      <c r="E131" s="27" t="s">
        <v>112</v>
      </c>
      <c r="F131" s="27"/>
      <c r="G131" s="28">
        <v>41759</v>
      </c>
      <c r="H131" s="27"/>
      <c r="I131" s="27" t="s">
        <v>131</v>
      </c>
      <c r="J131" s="27"/>
      <c r="K131" s="27" t="s">
        <v>161</v>
      </c>
      <c r="L131" s="27"/>
      <c r="M131" s="27" t="s">
        <v>212</v>
      </c>
      <c r="N131" s="27"/>
      <c r="O131" s="27" t="s">
        <v>36</v>
      </c>
      <c r="P131" s="27"/>
      <c r="Q131" s="29">
        <v>-56.25</v>
      </c>
      <c r="R131" s="27"/>
      <c r="S131" s="29">
        <f t="shared" si="3"/>
        <v>-1524.38</v>
      </c>
    </row>
    <row r="132" spans="1:19" x14ac:dyDescent="0.25">
      <c r="A132" s="27"/>
      <c r="B132" s="27"/>
      <c r="C132" s="27"/>
      <c r="D132" s="27"/>
      <c r="E132" s="27" t="s">
        <v>112</v>
      </c>
      <c r="F132" s="27"/>
      <c r="G132" s="28">
        <v>41759</v>
      </c>
      <c r="H132" s="27"/>
      <c r="I132" s="27" t="s">
        <v>132</v>
      </c>
      <c r="J132" s="27"/>
      <c r="K132" s="27" t="s">
        <v>165</v>
      </c>
      <c r="L132" s="27"/>
      <c r="M132" s="27" t="s">
        <v>212</v>
      </c>
      <c r="N132" s="27"/>
      <c r="O132" s="27" t="s">
        <v>36</v>
      </c>
      <c r="P132" s="27"/>
      <c r="Q132" s="29">
        <v>-168.75</v>
      </c>
      <c r="R132" s="27"/>
      <c r="S132" s="29">
        <f t="shared" si="3"/>
        <v>-1693.13</v>
      </c>
    </row>
    <row r="133" spans="1:19" x14ac:dyDescent="0.25">
      <c r="A133" s="27"/>
      <c r="B133" s="27"/>
      <c r="C133" s="27"/>
      <c r="D133" s="27"/>
      <c r="E133" s="27" t="s">
        <v>112</v>
      </c>
      <c r="F133" s="27"/>
      <c r="G133" s="28">
        <v>41759</v>
      </c>
      <c r="H133" s="27"/>
      <c r="I133" s="27" t="s">
        <v>133</v>
      </c>
      <c r="J133" s="27"/>
      <c r="K133" s="27" t="s">
        <v>166</v>
      </c>
      <c r="L133" s="27"/>
      <c r="M133" s="27" t="s">
        <v>212</v>
      </c>
      <c r="N133" s="27"/>
      <c r="O133" s="27" t="s">
        <v>36</v>
      </c>
      <c r="P133" s="27"/>
      <c r="Q133" s="29">
        <v>-56.25</v>
      </c>
      <c r="R133" s="27"/>
      <c r="S133" s="29">
        <f t="shared" si="3"/>
        <v>-1749.38</v>
      </c>
    </row>
    <row r="134" spans="1:19" x14ac:dyDescent="0.25">
      <c r="A134" s="27"/>
      <c r="B134" s="27"/>
      <c r="C134" s="27"/>
      <c r="D134" s="27"/>
      <c r="E134" s="27" t="s">
        <v>112</v>
      </c>
      <c r="F134" s="27"/>
      <c r="G134" s="28">
        <v>41759</v>
      </c>
      <c r="H134" s="27"/>
      <c r="I134" s="27" t="s">
        <v>134</v>
      </c>
      <c r="J134" s="27"/>
      <c r="K134" s="27" t="s">
        <v>167</v>
      </c>
      <c r="L134" s="27"/>
      <c r="M134" s="27" t="s">
        <v>212</v>
      </c>
      <c r="N134" s="27"/>
      <c r="O134" s="27" t="s">
        <v>36</v>
      </c>
      <c r="P134" s="27"/>
      <c r="Q134" s="29">
        <v>-178.88</v>
      </c>
      <c r="R134" s="27"/>
      <c r="S134" s="29">
        <f t="shared" si="3"/>
        <v>-1928.26</v>
      </c>
    </row>
    <row r="135" spans="1:19" ht="15.75" thickBot="1" x14ac:dyDescent="0.3">
      <c r="A135" s="27"/>
      <c r="B135" s="27"/>
      <c r="C135" s="27"/>
      <c r="D135" s="27"/>
      <c r="E135" s="27" t="s">
        <v>112</v>
      </c>
      <c r="F135" s="27"/>
      <c r="G135" s="28">
        <v>41759</v>
      </c>
      <c r="H135" s="27"/>
      <c r="I135" s="27" t="s">
        <v>135</v>
      </c>
      <c r="J135" s="27"/>
      <c r="K135" s="27" t="s">
        <v>168</v>
      </c>
      <c r="L135" s="27"/>
      <c r="M135" s="27" t="s">
        <v>212</v>
      </c>
      <c r="N135" s="27"/>
      <c r="O135" s="27" t="s">
        <v>36</v>
      </c>
      <c r="P135" s="27"/>
      <c r="Q135" s="30">
        <v>-61.88</v>
      </c>
      <c r="R135" s="27"/>
      <c r="S135" s="30">
        <f t="shared" si="3"/>
        <v>-1990.14</v>
      </c>
    </row>
    <row r="136" spans="1:19" x14ac:dyDescent="0.25">
      <c r="A136" s="27"/>
      <c r="B136" s="27" t="s">
        <v>73</v>
      </c>
      <c r="C136" s="27"/>
      <c r="D136" s="27"/>
      <c r="E136" s="27"/>
      <c r="F136" s="27"/>
      <c r="G136" s="28"/>
      <c r="H136" s="27"/>
      <c r="I136" s="27"/>
      <c r="J136" s="27"/>
      <c r="K136" s="27"/>
      <c r="L136" s="27"/>
      <c r="M136" s="27"/>
      <c r="N136" s="27"/>
      <c r="O136" s="27"/>
      <c r="P136" s="27"/>
      <c r="Q136" s="29">
        <f>ROUND(SUM(Q124:Q135),5)</f>
        <v>-1990.14</v>
      </c>
      <c r="R136" s="27"/>
      <c r="S136" s="29">
        <f>S135</f>
        <v>-1990.14</v>
      </c>
    </row>
    <row r="137" spans="1:19" ht="30" customHeight="1" x14ac:dyDescent="0.25">
      <c r="A137" s="23"/>
      <c r="B137" s="23" t="s">
        <v>74</v>
      </c>
      <c r="C137" s="23"/>
      <c r="D137" s="23"/>
      <c r="E137" s="23"/>
      <c r="F137" s="23"/>
      <c r="G137" s="26"/>
      <c r="H137" s="23"/>
      <c r="I137" s="23"/>
      <c r="J137" s="23"/>
      <c r="K137" s="23"/>
      <c r="L137" s="23"/>
      <c r="M137" s="23"/>
      <c r="N137" s="23"/>
      <c r="O137" s="23"/>
      <c r="P137" s="23"/>
      <c r="Q137" s="25"/>
      <c r="R137" s="23"/>
      <c r="S137" s="25">
        <v>0</v>
      </c>
    </row>
    <row r="138" spans="1:19" ht="15.75" thickBot="1" x14ac:dyDescent="0.3">
      <c r="A138" s="22"/>
      <c r="B138" s="22"/>
      <c r="C138" s="22"/>
      <c r="D138" s="22"/>
      <c r="E138" s="27" t="s">
        <v>111</v>
      </c>
      <c r="F138" s="27"/>
      <c r="G138" s="28">
        <v>41751</v>
      </c>
      <c r="H138" s="27"/>
      <c r="I138" s="27"/>
      <c r="J138" s="27"/>
      <c r="K138" s="27" t="s">
        <v>156</v>
      </c>
      <c r="L138" s="27"/>
      <c r="M138" s="27" t="s">
        <v>197</v>
      </c>
      <c r="N138" s="27"/>
      <c r="O138" s="27" t="s">
        <v>28</v>
      </c>
      <c r="P138" s="27"/>
      <c r="Q138" s="30">
        <v>-2740.57</v>
      </c>
      <c r="R138" s="27"/>
      <c r="S138" s="30">
        <f>ROUND(S137+Q138,5)</f>
        <v>-2740.57</v>
      </c>
    </row>
    <row r="139" spans="1:19" x14ac:dyDescent="0.25">
      <c r="A139" s="27"/>
      <c r="B139" s="27" t="s">
        <v>75</v>
      </c>
      <c r="C139" s="27"/>
      <c r="D139" s="27"/>
      <c r="E139" s="27"/>
      <c r="F139" s="27"/>
      <c r="G139" s="28"/>
      <c r="H139" s="27"/>
      <c r="I139" s="27"/>
      <c r="J139" s="27"/>
      <c r="K139" s="27"/>
      <c r="L139" s="27"/>
      <c r="M139" s="27"/>
      <c r="N139" s="27"/>
      <c r="O139" s="27"/>
      <c r="P139" s="27"/>
      <c r="Q139" s="29">
        <f>ROUND(SUM(Q137:Q138),5)</f>
        <v>-2740.57</v>
      </c>
      <c r="R139" s="27"/>
      <c r="S139" s="29">
        <f>S138</f>
        <v>-2740.57</v>
      </c>
    </row>
    <row r="140" spans="1:19" ht="30" customHeight="1" x14ac:dyDescent="0.25">
      <c r="A140" s="23"/>
      <c r="B140" s="23" t="s">
        <v>76</v>
      </c>
      <c r="C140" s="23"/>
      <c r="D140" s="23"/>
      <c r="E140" s="23"/>
      <c r="F140" s="23"/>
      <c r="G140" s="26"/>
      <c r="H140" s="23"/>
      <c r="I140" s="23"/>
      <c r="J140" s="23"/>
      <c r="K140" s="23"/>
      <c r="L140" s="23"/>
      <c r="M140" s="23"/>
      <c r="N140" s="23"/>
      <c r="O140" s="23"/>
      <c r="P140" s="23"/>
      <c r="Q140" s="25"/>
      <c r="R140" s="23"/>
      <c r="S140" s="25">
        <v>0</v>
      </c>
    </row>
    <row r="141" spans="1:19" ht="15.75" thickBot="1" x14ac:dyDescent="0.3">
      <c r="A141" s="22"/>
      <c r="B141" s="22"/>
      <c r="C141" s="22"/>
      <c r="D141" s="22"/>
      <c r="E141" s="27" t="s">
        <v>112</v>
      </c>
      <c r="F141" s="27"/>
      <c r="G141" s="28">
        <v>41740</v>
      </c>
      <c r="H141" s="27"/>
      <c r="I141" s="27" t="s">
        <v>122</v>
      </c>
      <c r="J141" s="27"/>
      <c r="K141" s="27" t="s">
        <v>149</v>
      </c>
      <c r="L141" s="27"/>
      <c r="M141" s="27" t="s">
        <v>213</v>
      </c>
      <c r="N141" s="27"/>
      <c r="O141" s="27" t="s">
        <v>36</v>
      </c>
      <c r="P141" s="27"/>
      <c r="Q141" s="30">
        <v>-42640</v>
      </c>
      <c r="R141" s="27"/>
      <c r="S141" s="30">
        <f>ROUND(S140+Q141,5)</f>
        <v>-42640</v>
      </c>
    </row>
    <row r="142" spans="1:19" x14ac:dyDescent="0.25">
      <c r="A142" s="27"/>
      <c r="B142" s="27" t="s">
        <v>77</v>
      </c>
      <c r="C142" s="27"/>
      <c r="D142" s="27"/>
      <c r="E142" s="27"/>
      <c r="F142" s="27"/>
      <c r="G142" s="28"/>
      <c r="H142" s="27"/>
      <c r="I142" s="27"/>
      <c r="J142" s="27"/>
      <c r="K142" s="27"/>
      <c r="L142" s="27"/>
      <c r="M142" s="27"/>
      <c r="N142" s="27"/>
      <c r="O142" s="27"/>
      <c r="P142" s="27"/>
      <c r="Q142" s="29">
        <f>ROUND(SUM(Q140:Q141),5)</f>
        <v>-42640</v>
      </c>
      <c r="R142" s="27"/>
      <c r="S142" s="29">
        <f>S141</f>
        <v>-42640</v>
      </c>
    </row>
    <row r="143" spans="1:19" ht="30" customHeight="1" x14ac:dyDescent="0.25">
      <c r="A143" s="23"/>
      <c r="B143" s="23" t="s">
        <v>78</v>
      </c>
      <c r="C143" s="23"/>
      <c r="D143" s="23"/>
      <c r="E143" s="23"/>
      <c r="F143" s="23"/>
      <c r="G143" s="26"/>
      <c r="H143" s="23"/>
      <c r="I143" s="23"/>
      <c r="J143" s="23"/>
      <c r="K143" s="23"/>
      <c r="L143" s="23"/>
      <c r="M143" s="23"/>
      <c r="N143" s="23"/>
      <c r="O143" s="23"/>
      <c r="P143" s="23"/>
      <c r="Q143" s="25"/>
      <c r="R143" s="23"/>
      <c r="S143" s="25">
        <v>0</v>
      </c>
    </row>
    <row r="144" spans="1:19" x14ac:dyDescent="0.25">
      <c r="A144" s="23"/>
      <c r="B144" s="23"/>
      <c r="C144" s="23" t="s">
        <v>79</v>
      </c>
      <c r="D144" s="23"/>
      <c r="E144" s="23"/>
      <c r="F144" s="23"/>
      <c r="G144" s="26"/>
      <c r="H144" s="23"/>
      <c r="I144" s="23"/>
      <c r="J144" s="23"/>
      <c r="K144" s="23"/>
      <c r="L144" s="23"/>
      <c r="M144" s="23"/>
      <c r="N144" s="23"/>
      <c r="O144" s="23"/>
      <c r="P144" s="23"/>
      <c r="Q144" s="25"/>
      <c r="R144" s="23"/>
      <c r="S144" s="25">
        <v>0</v>
      </c>
    </row>
    <row r="145" spans="1:19" x14ac:dyDescent="0.25">
      <c r="A145" s="27"/>
      <c r="B145" s="27"/>
      <c r="C145" s="27"/>
      <c r="D145" s="27"/>
      <c r="E145" s="27" t="s">
        <v>109</v>
      </c>
      <c r="F145" s="27"/>
      <c r="G145" s="28">
        <v>41733</v>
      </c>
      <c r="H145" s="27"/>
      <c r="I145" s="27"/>
      <c r="J145" s="27"/>
      <c r="K145" s="27" t="s">
        <v>140</v>
      </c>
      <c r="L145" s="27"/>
      <c r="M145" s="27" t="s">
        <v>214</v>
      </c>
      <c r="N145" s="27"/>
      <c r="O145" s="27" t="s">
        <v>28</v>
      </c>
      <c r="P145" s="27"/>
      <c r="Q145" s="29">
        <v>63.78</v>
      </c>
      <c r="R145" s="27"/>
      <c r="S145" s="29">
        <f>ROUND(S144+Q145,5)</f>
        <v>63.78</v>
      </c>
    </row>
    <row r="146" spans="1:19" x14ac:dyDescent="0.25">
      <c r="A146" s="27"/>
      <c r="B146" s="27"/>
      <c r="C146" s="27"/>
      <c r="D146" s="27"/>
      <c r="E146" s="27" t="s">
        <v>109</v>
      </c>
      <c r="F146" s="27"/>
      <c r="G146" s="28">
        <v>41747</v>
      </c>
      <c r="H146" s="27"/>
      <c r="I146" s="27"/>
      <c r="J146" s="27"/>
      <c r="K146" s="27" t="s">
        <v>155</v>
      </c>
      <c r="L146" s="27"/>
      <c r="M146" s="27" t="s">
        <v>196</v>
      </c>
      <c r="N146" s="27"/>
      <c r="O146" s="27" t="s">
        <v>28</v>
      </c>
      <c r="P146" s="27"/>
      <c r="Q146" s="29">
        <v>1206.1300000000001</v>
      </c>
      <c r="R146" s="27"/>
      <c r="S146" s="29">
        <f>ROUND(S145+Q146,5)</f>
        <v>1269.9100000000001</v>
      </c>
    </row>
    <row r="147" spans="1:19" ht="15.75" thickBot="1" x14ac:dyDescent="0.3">
      <c r="A147" s="27"/>
      <c r="B147" s="27"/>
      <c r="C147" s="27"/>
      <c r="D147" s="27"/>
      <c r="E147" s="27" t="s">
        <v>109</v>
      </c>
      <c r="F147" s="27"/>
      <c r="G147" s="28">
        <v>41758</v>
      </c>
      <c r="H147" s="27"/>
      <c r="I147" s="27"/>
      <c r="J147" s="27"/>
      <c r="K147" s="27" t="s">
        <v>159</v>
      </c>
      <c r="L147" s="27"/>
      <c r="M147" s="27" t="s">
        <v>201</v>
      </c>
      <c r="N147" s="27"/>
      <c r="O147" s="27" t="s">
        <v>28</v>
      </c>
      <c r="P147" s="27"/>
      <c r="Q147" s="30">
        <v>986.5</v>
      </c>
      <c r="R147" s="27"/>
      <c r="S147" s="30">
        <f>ROUND(S146+Q147,5)</f>
        <v>2256.41</v>
      </c>
    </row>
    <row r="148" spans="1:19" x14ac:dyDescent="0.25">
      <c r="A148" s="27"/>
      <c r="B148" s="27"/>
      <c r="C148" s="27" t="s">
        <v>80</v>
      </c>
      <c r="D148" s="27"/>
      <c r="E148" s="27"/>
      <c r="F148" s="27"/>
      <c r="G148" s="28"/>
      <c r="H148" s="27"/>
      <c r="I148" s="27"/>
      <c r="J148" s="27"/>
      <c r="K148" s="27"/>
      <c r="L148" s="27"/>
      <c r="M148" s="27"/>
      <c r="N148" s="27"/>
      <c r="O148" s="27"/>
      <c r="P148" s="27"/>
      <c r="Q148" s="29">
        <f>ROUND(SUM(Q144:Q147),5)</f>
        <v>2256.41</v>
      </c>
      <c r="R148" s="27"/>
      <c r="S148" s="29">
        <f>S147</f>
        <v>2256.41</v>
      </c>
    </row>
    <row r="149" spans="1:19" ht="30" customHeight="1" x14ac:dyDescent="0.25">
      <c r="A149" s="23"/>
      <c r="B149" s="23"/>
      <c r="C149" s="23" t="s">
        <v>81</v>
      </c>
      <c r="D149" s="23"/>
      <c r="E149" s="23"/>
      <c r="F149" s="23"/>
      <c r="G149" s="26"/>
      <c r="H149" s="23"/>
      <c r="I149" s="23"/>
      <c r="J149" s="23"/>
      <c r="K149" s="23"/>
      <c r="L149" s="23"/>
      <c r="M149" s="23"/>
      <c r="N149" s="23"/>
      <c r="O149" s="23"/>
      <c r="P149" s="23"/>
      <c r="Q149" s="25"/>
      <c r="R149" s="23"/>
      <c r="S149" s="25">
        <v>0</v>
      </c>
    </row>
    <row r="150" spans="1:19" ht="15.75" thickBot="1" x14ac:dyDescent="0.3">
      <c r="A150" s="22"/>
      <c r="B150" s="22"/>
      <c r="C150" s="22"/>
      <c r="D150" s="22"/>
      <c r="E150" s="27" t="s">
        <v>109</v>
      </c>
      <c r="F150" s="27"/>
      <c r="G150" s="28">
        <v>41752</v>
      </c>
      <c r="H150" s="27"/>
      <c r="I150" s="27"/>
      <c r="J150" s="27"/>
      <c r="K150" s="27" t="s">
        <v>157</v>
      </c>
      <c r="L150" s="27"/>
      <c r="M150" s="27" t="s">
        <v>215</v>
      </c>
      <c r="N150" s="27"/>
      <c r="O150" s="27" t="s">
        <v>28</v>
      </c>
      <c r="P150" s="27"/>
      <c r="Q150" s="30">
        <v>396.03</v>
      </c>
      <c r="R150" s="27"/>
      <c r="S150" s="30">
        <f>ROUND(S149+Q150,5)</f>
        <v>396.03</v>
      </c>
    </row>
    <row r="151" spans="1:19" x14ac:dyDescent="0.25">
      <c r="A151" s="27"/>
      <c r="B151" s="27"/>
      <c r="C151" s="27" t="s">
        <v>82</v>
      </c>
      <c r="D151" s="27"/>
      <c r="E151" s="27"/>
      <c r="F151" s="27"/>
      <c r="G151" s="28"/>
      <c r="H151" s="27"/>
      <c r="I151" s="27"/>
      <c r="J151" s="27"/>
      <c r="K151" s="27"/>
      <c r="L151" s="27"/>
      <c r="M151" s="27"/>
      <c r="N151" s="27"/>
      <c r="O151" s="27"/>
      <c r="P151" s="27"/>
      <c r="Q151" s="29">
        <f>ROUND(SUM(Q149:Q150),5)</f>
        <v>396.03</v>
      </c>
      <c r="R151" s="27"/>
      <c r="S151" s="29">
        <f>S150</f>
        <v>396.03</v>
      </c>
    </row>
    <row r="152" spans="1:19" ht="30" customHeight="1" x14ac:dyDescent="0.25">
      <c r="A152" s="23"/>
      <c r="B152" s="23"/>
      <c r="C152" s="23" t="s">
        <v>83</v>
      </c>
      <c r="D152" s="23"/>
      <c r="E152" s="23"/>
      <c r="F152" s="23"/>
      <c r="G152" s="26"/>
      <c r="H152" s="23"/>
      <c r="I152" s="23"/>
      <c r="J152" s="23"/>
      <c r="K152" s="23"/>
      <c r="L152" s="23"/>
      <c r="M152" s="23"/>
      <c r="N152" s="23"/>
      <c r="O152" s="23"/>
      <c r="P152" s="23"/>
      <c r="Q152" s="25"/>
      <c r="R152" s="23"/>
      <c r="S152" s="25">
        <v>0</v>
      </c>
    </row>
    <row r="153" spans="1:19" ht="15.75" thickBot="1" x14ac:dyDescent="0.3">
      <c r="A153" s="22"/>
      <c r="B153" s="22"/>
      <c r="C153" s="22"/>
      <c r="D153" s="22"/>
      <c r="E153" s="27" t="s">
        <v>109</v>
      </c>
      <c r="F153" s="27"/>
      <c r="G153" s="28">
        <v>41743</v>
      </c>
      <c r="H153" s="27"/>
      <c r="I153" s="27"/>
      <c r="J153" s="27"/>
      <c r="K153" s="27" t="s">
        <v>148</v>
      </c>
      <c r="L153" s="27"/>
      <c r="M153" s="27" t="s">
        <v>187</v>
      </c>
      <c r="N153" s="27"/>
      <c r="O153" s="27" t="s">
        <v>28</v>
      </c>
      <c r="P153" s="27"/>
      <c r="Q153" s="30">
        <v>18.04</v>
      </c>
      <c r="R153" s="27"/>
      <c r="S153" s="30">
        <f>ROUND(S152+Q153,5)</f>
        <v>18.04</v>
      </c>
    </row>
    <row r="154" spans="1:19" x14ac:dyDescent="0.25">
      <c r="A154" s="27"/>
      <c r="B154" s="27"/>
      <c r="C154" s="27" t="s">
        <v>84</v>
      </c>
      <c r="D154" s="27"/>
      <c r="E154" s="27"/>
      <c r="F154" s="27"/>
      <c r="G154" s="28"/>
      <c r="H154" s="27"/>
      <c r="I154" s="27"/>
      <c r="J154" s="27"/>
      <c r="K154" s="27"/>
      <c r="L154" s="27"/>
      <c r="M154" s="27"/>
      <c r="N154" s="27"/>
      <c r="O154" s="27"/>
      <c r="P154" s="27"/>
      <c r="Q154" s="29">
        <f>ROUND(SUM(Q152:Q153),5)</f>
        <v>18.04</v>
      </c>
      <c r="R154" s="27"/>
      <c r="S154" s="29">
        <f>S153</f>
        <v>18.04</v>
      </c>
    </row>
    <row r="155" spans="1:19" ht="30" customHeight="1" x14ac:dyDescent="0.25">
      <c r="A155" s="23"/>
      <c r="B155" s="23"/>
      <c r="C155" s="23" t="s">
        <v>85</v>
      </c>
      <c r="D155" s="23"/>
      <c r="E155" s="23"/>
      <c r="F155" s="23"/>
      <c r="G155" s="26"/>
      <c r="H155" s="23"/>
      <c r="I155" s="23"/>
      <c r="J155" s="23"/>
      <c r="K155" s="23"/>
      <c r="L155" s="23"/>
      <c r="M155" s="23"/>
      <c r="N155" s="23"/>
      <c r="O155" s="23"/>
      <c r="P155" s="23"/>
      <c r="Q155" s="25"/>
      <c r="R155" s="23"/>
      <c r="S155" s="25">
        <v>0</v>
      </c>
    </row>
    <row r="156" spans="1:19" x14ac:dyDescent="0.25">
      <c r="A156" s="23"/>
      <c r="B156" s="23"/>
      <c r="C156" s="23"/>
      <c r="D156" s="23" t="s">
        <v>86</v>
      </c>
      <c r="E156" s="23"/>
      <c r="F156" s="23"/>
      <c r="G156" s="26"/>
      <c r="H156" s="23"/>
      <c r="I156" s="23"/>
      <c r="J156" s="23"/>
      <c r="K156" s="23"/>
      <c r="L156" s="23"/>
      <c r="M156" s="23"/>
      <c r="N156" s="23"/>
      <c r="O156" s="23"/>
      <c r="P156" s="23"/>
      <c r="Q156" s="25"/>
      <c r="R156" s="23"/>
      <c r="S156" s="25">
        <v>0</v>
      </c>
    </row>
    <row r="157" spans="1:19" ht="15.75" thickBot="1" x14ac:dyDescent="0.3">
      <c r="A157" s="22"/>
      <c r="B157" s="22"/>
      <c r="C157" s="22"/>
      <c r="D157" s="22"/>
      <c r="E157" s="27" t="s">
        <v>109</v>
      </c>
      <c r="F157" s="27"/>
      <c r="G157" s="28">
        <v>41746</v>
      </c>
      <c r="H157" s="27"/>
      <c r="I157" s="27" t="s">
        <v>116</v>
      </c>
      <c r="J157" s="27"/>
      <c r="K157" s="27" t="s">
        <v>152</v>
      </c>
      <c r="L157" s="27"/>
      <c r="M157" s="27" t="s">
        <v>192</v>
      </c>
      <c r="N157" s="27"/>
      <c r="O157" s="27" t="s">
        <v>28</v>
      </c>
      <c r="P157" s="27"/>
      <c r="Q157" s="30">
        <v>10</v>
      </c>
      <c r="R157" s="27"/>
      <c r="S157" s="30">
        <f>ROUND(S156+Q157,5)</f>
        <v>10</v>
      </c>
    </row>
    <row r="158" spans="1:19" x14ac:dyDescent="0.25">
      <c r="A158" s="27"/>
      <c r="B158" s="27"/>
      <c r="C158" s="27"/>
      <c r="D158" s="27" t="s">
        <v>87</v>
      </c>
      <c r="E158" s="27"/>
      <c r="F158" s="27"/>
      <c r="G158" s="28"/>
      <c r="H158" s="27"/>
      <c r="I158" s="27"/>
      <c r="J158" s="27"/>
      <c r="K158" s="27"/>
      <c r="L158" s="27"/>
      <c r="M158" s="27"/>
      <c r="N158" s="27"/>
      <c r="O158" s="27"/>
      <c r="P158" s="27"/>
      <c r="Q158" s="29">
        <f>ROUND(SUM(Q156:Q157),5)</f>
        <v>10</v>
      </c>
      <c r="R158" s="27"/>
      <c r="S158" s="29">
        <f>S157</f>
        <v>10</v>
      </c>
    </row>
    <row r="159" spans="1:19" ht="30" customHeight="1" x14ac:dyDescent="0.25">
      <c r="A159" s="23"/>
      <c r="B159" s="23"/>
      <c r="C159" s="23"/>
      <c r="D159" s="23" t="s">
        <v>88</v>
      </c>
      <c r="E159" s="23"/>
      <c r="F159" s="23"/>
      <c r="G159" s="26"/>
      <c r="H159" s="23"/>
      <c r="I159" s="23"/>
      <c r="J159" s="23"/>
      <c r="K159" s="23"/>
      <c r="L159" s="23"/>
      <c r="M159" s="23"/>
      <c r="N159" s="23"/>
      <c r="O159" s="23"/>
      <c r="P159" s="23"/>
      <c r="Q159" s="25"/>
      <c r="R159" s="23"/>
      <c r="S159" s="25">
        <v>0</v>
      </c>
    </row>
    <row r="160" spans="1:19" ht="15.75" thickBot="1" x14ac:dyDescent="0.3">
      <c r="A160" s="22"/>
      <c r="B160" s="22"/>
      <c r="C160" s="22"/>
      <c r="D160" s="22"/>
      <c r="E160" s="27" t="s">
        <v>109</v>
      </c>
      <c r="F160" s="27"/>
      <c r="G160" s="28">
        <v>41746</v>
      </c>
      <c r="H160" s="27"/>
      <c r="I160" s="27" t="s">
        <v>115</v>
      </c>
      <c r="J160" s="27"/>
      <c r="K160" s="27" t="s">
        <v>151</v>
      </c>
      <c r="L160" s="27"/>
      <c r="M160" s="27" t="s">
        <v>191</v>
      </c>
      <c r="N160" s="27"/>
      <c r="O160" s="27" t="s">
        <v>28</v>
      </c>
      <c r="P160" s="27"/>
      <c r="Q160" s="31">
        <v>75</v>
      </c>
      <c r="R160" s="27"/>
      <c r="S160" s="31">
        <f>ROUND(S159+Q160,5)</f>
        <v>75</v>
      </c>
    </row>
    <row r="161" spans="1:19" ht="15.75" thickBot="1" x14ac:dyDescent="0.3">
      <c r="A161" s="27"/>
      <c r="B161" s="27"/>
      <c r="C161" s="27"/>
      <c r="D161" s="27" t="s">
        <v>89</v>
      </c>
      <c r="E161" s="27"/>
      <c r="F161" s="27"/>
      <c r="G161" s="28"/>
      <c r="H161" s="27"/>
      <c r="I161" s="27"/>
      <c r="J161" s="27"/>
      <c r="K161" s="27"/>
      <c r="L161" s="27"/>
      <c r="M161" s="27"/>
      <c r="N161" s="27"/>
      <c r="O161" s="27"/>
      <c r="P161" s="27"/>
      <c r="Q161" s="32">
        <f>ROUND(SUM(Q159:Q160),5)</f>
        <v>75</v>
      </c>
      <c r="R161" s="27"/>
      <c r="S161" s="32">
        <f>S160</f>
        <v>75</v>
      </c>
    </row>
    <row r="162" spans="1:19" ht="30" customHeight="1" thickBot="1" x14ac:dyDescent="0.3">
      <c r="A162" s="27"/>
      <c r="B162" s="27"/>
      <c r="C162" s="27" t="s">
        <v>90</v>
      </c>
      <c r="D162" s="27"/>
      <c r="E162" s="27"/>
      <c r="F162" s="27"/>
      <c r="G162" s="28"/>
      <c r="H162" s="27"/>
      <c r="I162" s="27"/>
      <c r="J162" s="27"/>
      <c r="K162" s="27"/>
      <c r="L162" s="27"/>
      <c r="M162" s="27"/>
      <c r="N162" s="27"/>
      <c r="O162" s="27"/>
      <c r="P162" s="27"/>
      <c r="Q162" s="33">
        <f>ROUND(Q158+Q161,5)</f>
        <v>85</v>
      </c>
      <c r="R162" s="27"/>
      <c r="S162" s="33">
        <f>ROUND(S158+S161,5)</f>
        <v>85</v>
      </c>
    </row>
    <row r="163" spans="1:19" ht="30" customHeight="1" x14ac:dyDescent="0.25">
      <c r="A163" s="27"/>
      <c r="B163" s="27" t="s">
        <v>91</v>
      </c>
      <c r="C163" s="27"/>
      <c r="D163" s="27"/>
      <c r="E163" s="27"/>
      <c r="F163" s="27"/>
      <c r="G163" s="28"/>
      <c r="H163" s="27"/>
      <c r="I163" s="27"/>
      <c r="J163" s="27"/>
      <c r="K163" s="27"/>
      <c r="L163" s="27"/>
      <c r="M163" s="27"/>
      <c r="N163" s="27"/>
      <c r="O163" s="27"/>
      <c r="P163" s="27"/>
      <c r="Q163" s="29">
        <f>ROUND(Q148+Q151+Q154+Q162,5)</f>
        <v>2755.48</v>
      </c>
      <c r="R163" s="27"/>
      <c r="S163" s="29">
        <f>ROUND(S148+S151+S154+S162,5)</f>
        <v>2755.48</v>
      </c>
    </row>
    <row r="164" spans="1:19" ht="30" customHeight="1" x14ac:dyDescent="0.25">
      <c r="A164" s="23"/>
      <c r="B164" s="23" t="s">
        <v>92</v>
      </c>
      <c r="C164" s="23"/>
      <c r="D164" s="23"/>
      <c r="E164" s="23"/>
      <c r="F164" s="23"/>
      <c r="G164" s="26"/>
      <c r="H164" s="23"/>
      <c r="I164" s="23"/>
      <c r="J164" s="23"/>
      <c r="K164" s="23"/>
      <c r="L164" s="23"/>
      <c r="M164" s="23"/>
      <c r="N164" s="23"/>
      <c r="O164" s="23"/>
      <c r="P164" s="23"/>
      <c r="Q164" s="25"/>
      <c r="R164" s="23"/>
      <c r="S164" s="25">
        <v>0</v>
      </c>
    </row>
    <row r="165" spans="1:19" ht="15.75" thickBot="1" x14ac:dyDescent="0.3">
      <c r="A165" s="22"/>
      <c r="B165" s="22"/>
      <c r="C165" s="22"/>
      <c r="D165" s="22"/>
      <c r="E165" s="27" t="s">
        <v>109</v>
      </c>
      <c r="F165" s="27"/>
      <c r="G165" s="28">
        <v>41746</v>
      </c>
      <c r="H165" s="27"/>
      <c r="I165" s="27" t="s">
        <v>117</v>
      </c>
      <c r="J165" s="27"/>
      <c r="K165" s="27" t="s">
        <v>153</v>
      </c>
      <c r="L165" s="27"/>
      <c r="M165" s="27" t="s">
        <v>193</v>
      </c>
      <c r="N165" s="27"/>
      <c r="O165" s="27" t="s">
        <v>28</v>
      </c>
      <c r="P165" s="27"/>
      <c r="Q165" s="30">
        <v>15000</v>
      </c>
      <c r="R165" s="27"/>
      <c r="S165" s="30">
        <f>ROUND(S164+Q165,5)</f>
        <v>15000</v>
      </c>
    </row>
    <row r="166" spans="1:19" x14ac:dyDescent="0.25">
      <c r="A166" s="27"/>
      <c r="B166" s="27" t="s">
        <v>93</v>
      </c>
      <c r="C166" s="27"/>
      <c r="D166" s="27"/>
      <c r="E166" s="27"/>
      <c r="F166" s="27"/>
      <c r="G166" s="28"/>
      <c r="H166" s="27"/>
      <c r="I166" s="27"/>
      <c r="J166" s="27"/>
      <c r="K166" s="27"/>
      <c r="L166" s="27"/>
      <c r="M166" s="27"/>
      <c r="N166" s="27"/>
      <c r="O166" s="27"/>
      <c r="P166" s="27"/>
      <c r="Q166" s="29">
        <f>ROUND(SUM(Q164:Q165),5)</f>
        <v>15000</v>
      </c>
      <c r="R166" s="27"/>
      <c r="S166" s="29">
        <f>S165</f>
        <v>15000</v>
      </c>
    </row>
    <row r="167" spans="1:19" ht="30" customHeight="1" x14ac:dyDescent="0.25">
      <c r="A167" s="23"/>
      <c r="B167" s="23" t="s">
        <v>94</v>
      </c>
      <c r="C167" s="23"/>
      <c r="D167" s="23"/>
      <c r="E167" s="23"/>
      <c r="F167" s="23"/>
      <c r="G167" s="26"/>
      <c r="H167" s="23"/>
      <c r="I167" s="23"/>
      <c r="J167" s="23"/>
      <c r="K167" s="23"/>
      <c r="L167" s="23"/>
      <c r="M167" s="23"/>
      <c r="N167" s="23"/>
      <c r="O167" s="23"/>
      <c r="P167" s="23"/>
      <c r="Q167" s="25"/>
      <c r="R167" s="23"/>
      <c r="S167" s="25">
        <v>0</v>
      </c>
    </row>
    <row r="168" spans="1:19" x14ac:dyDescent="0.25">
      <c r="A168" s="23"/>
      <c r="B168" s="23"/>
      <c r="C168" s="23" t="s">
        <v>95</v>
      </c>
      <c r="D168" s="23"/>
      <c r="E168" s="23"/>
      <c r="F168" s="23"/>
      <c r="G168" s="26"/>
      <c r="H168" s="23"/>
      <c r="I168" s="23"/>
      <c r="J168" s="23"/>
      <c r="K168" s="23"/>
      <c r="L168" s="23"/>
      <c r="M168" s="23"/>
      <c r="N168" s="23"/>
      <c r="O168" s="23"/>
      <c r="P168" s="23"/>
      <c r="Q168" s="25"/>
      <c r="R168" s="23"/>
      <c r="S168" s="25">
        <v>0</v>
      </c>
    </row>
    <row r="169" spans="1:19" ht="15.75" thickBot="1" x14ac:dyDescent="0.3">
      <c r="A169" s="22"/>
      <c r="B169" s="22"/>
      <c r="C169" s="22"/>
      <c r="D169" s="22"/>
      <c r="E169" s="27" t="s">
        <v>109</v>
      </c>
      <c r="F169" s="27"/>
      <c r="G169" s="28">
        <v>41757</v>
      </c>
      <c r="H169" s="27"/>
      <c r="I169" s="27"/>
      <c r="J169" s="27"/>
      <c r="K169" s="27" t="s">
        <v>158</v>
      </c>
      <c r="L169" s="27"/>
      <c r="M169" s="27" t="s">
        <v>199</v>
      </c>
      <c r="N169" s="27"/>
      <c r="O169" s="27" t="s">
        <v>28</v>
      </c>
      <c r="P169" s="27"/>
      <c r="Q169" s="30">
        <v>797.49</v>
      </c>
      <c r="R169" s="27"/>
      <c r="S169" s="30">
        <f>ROUND(S168+Q169,5)</f>
        <v>797.49</v>
      </c>
    </row>
    <row r="170" spans="1:19" x14ac:dyDescent="0.25">
      <c r="A170" s="27"/>
      <c r="B170" s="27"/>
      <c r="C170" s="27" t="s">
        <v>96</v>
      </c>
      <c r="D170" s="27"/>
      <c r="E170" s="27"/>
      <c r="F170" s="27"/>
      <c r="G170" s="28"/>
      <c r="H170" s="27"/>
      <c r="I170" s="27"/>
      <c r="J170" s="27"/>
      <c r="K170" s="27"/>
      <c r="L170" s="27"/>
      <c r="M170" s="27"/>
      <c r="N170" s="27"/>
      <c r="O170" s="27"/>
      <c r="P170" s="27"/>
      <c r="Q170" s="29">
        <f>ROUND(SUM(Q168:Q169),5)</f>
        <v>797.49</v>
      </c>
      <c r="R170" s="27"/>
      <c r="S170" s="29">
        <f>S169</f>
        <v>797.49</v>
      </c>
    </row>
    <row r="171" spans="1:19" ht="30" customHeight="1" x14ac:dyDescent="0.25">
      <c r="A171" s="23"/>
      <c r="B171" s="23"/>
      <c r="C171" s="23" t="s">
        <v>97</v>
      </c>
      <c r="D171" s="23"/>
      <c r="E171" s="23"/>
      <c r="F171" s="23"/>
      <c r="G171" s="26"/>
      <c r="H171" s="23"/>
      <c r="I171" s="23"/>
      <c r="J171" s="23"/>
      <c r="K171" s="23"/>
      <c r="L171" s="23"/>
      <c r="M171" s="23"/>
      <c r="N171" s="23"/>
      <c r="O171" s="23"/>
      <c r="P171" s="23"/>
      <c r="Q171" s="25"/>
      <c r="R171" s="23"/>
      <c r="S171" s="25">
        <v>0</v>
      </c>
    </row>
    <row r="172" spans="1:19" x14ac:dyDescent="0.25">
      <c r="A172" s="27"/>
      <c r="B172" s="27"/>
      <c r="C172" s="27"/>
      <c r="D172" s="27"/>
      <c r="E172" s="27" t="s">
        <v>109</v>
      </c>
      <c r="F172" s="27"/>
      <c r="G172" s="28">
        <v>41757</v>
      </c>
      <c r="H172" s="27"/>
      <c r="I172" s="27"/>
      <c r="J172" s="27"/>
      <c r="K172" s="27" t="s">
        <v>158</v>
      </c>
      <c r="L172" s="27"/>
      <c r="M172" s="27" t="s">
        <v>200</v>
      </c>
      <c r="N172" s="27"/>
      <c r="O172" s="27" t="s">
        <v>28</v>
      </c>
      <c r="P172" s="27"/>
      <c r="Q172" s="29">
        <v>726.02</v>
      </c>
      <c r="R172" s="27"/>
      <c r="S172" s="29">
        <f>ROUND(S171+Q172,5)</f>
        <v>726.02</v>
      </c>
    </row>
    <row r="173" spans="1:19" ht="15.75" thickBot="1" x14ac:dyDescent="0.3">
      <c r="A173" s="27"/>
      <c r="B173" s="27"/>
      <c r="C173" s="27"/>
      <c r="D173" s="27"/>
      <c r="E173" s="27" t="s">
        <v>109</v>
      </c>
      <c r="F173" s="27"/>
      <c r="G173" s="28">
        <v>41759</v>
      </c>
      <c r="H173" s="27"/>
      <c r="I173" s="27"/>
      <c r="J173" s="27"/>
      <c r="K173" s="27" t="s">
        <v>158</v>
      </c>
      <c r="L173" s="27"/>
      <c r="M173" s="27" t="s">
        <v>200</v>
      </c>
      <c r="N173" s="27"/>
      <c r="O173" s="27" t="s">
        <v>28</v>
      </c>
      <c r="P173" s="27"/>
      <c r="Q173" s="31">
        <v>252.47</v>
      </c>
      <c r="R173" s="27"/>
      <c r="S173" s="31">
        <f>ROUND(S172+Q173,5)</f>
        <v>978.49</v>
      </c>
    </row>
    <row r="174" spans="1:19" ht="15.75" thickBot="1" x14ac:dyDescent="0.3">
      <c r="A174" s="27"/>
      <c r="B174" s="27"/>
      <c r="C174" s="27" t="s">
        <v>98</v>
      </c>
      <c r="D174" s="27"/>
      <c r="E174" s="27"/>
      <c r="F174" s="27"/>
      <c r="G174" s="28"/>
      <c r="H174" s="27"/>
      <c r="I174" s="27"/>
      <c r="J174" s="27"/>
      <c r="K174" s="27"/>
      <c r="L174" s="27"/>
      <c r="M174" s="27"/>
      <c r="N174" s="27"/>
      <c r="O174" s="27"/>
      <c r="P174" s="27"/>
      <c r="Q174" s="33">
        <f>ROUND(SUM(Q171:Q173),5)</f>
        <v>978.49</v>
      </c>
      <c r="R174" s="27"/>
      <c r="S174" s="33">
        <f>S173</f>
        <v>978.49</v>
      </c>
    </row>
    <row r="175" spans="1:19" ht="30" customHeight="1" x14ac:dyDescent="0.25">
      <c r="A175" s="27"/>
      <c r="B175" s="27" t="s">
        <v>99</v>
      </c>
      <c r="C175" s="27"/>
      <c r="D175" s="27"/>
      <c r="E175" s="27"/>
      <c r="F175" s="27"/>
      <c r="G175" s="28"/>
      <c r="H175" s="27"/>
      <c r="I175" s="27"/>
      <c r="J175" s="27"/>
      <c r="K175" s="27"/>
      <c r="L175" s="27"/>
      <c r="M175" s="27"/>
      <c r="N175" s="27"/>
      <c r="O175" s="27"/>
      <c r="P175" s="27"/>
      <c r="Q175" s="29">
        <f>ROUND(Q170+Q174,5)</f>
        <v>1775.98</v>
      </c>
      <c r="R175" s="27"/>
      <c r="S175" s="29">
        <f>ROUND(S170+S174,5)</f>
        <v>1775.98</v>
      </c>
    </row>
    <row r="176" spans="1:19" ht="30" customHeight="1" x14ac:dyDescent="0.25">
      <c r="A176" s="23"/>
      <c r="B176" s="23" t="s">
        <v>100</v>
      </c>
      <c r="C176" s="23"/>
      <c r="D176" s="23"/>
      <c r="E176" s="23"/>
      <c r="F176" s="23"/>
      <c r="G176" s="26"/>
      <c r="H176" s="23"/>
      <c r="I176" s="23"/>
      <c r="J176" s="23"/>
      <c r="K176" s="23"/>
      <c r="L176" s="23"/>
      <c r="M176" s="23"/>
      <c r="N176" s="23"/>
      <c r="O176" s="23"/>
      <c r="P176" s="23"/>
      <c r="Q176" s="25"/>
      <c r="R176" s="23"/>
      <c r="S176" s="25">
        <v>0</v>
      </c>
    </row>
    <row r="177" spans="1:19" ht="15.75" thickBot="1" x14ac:dyDescent="0.3">
      <c r="A177" s="22"/>
      <c r="B177" s="22"/>
      <c r="C177" s="22"/>
      <c r="D177" s="22"/>
      <c r="E177" s="27" t="s">
        <v>109</v>
      </c>
      <c r="F177" s="27"/>
      <c r="G177" s="28">
        <v>41732</v>
      </c>
      <c r="H177" s="27"/>
      <c r="I177" s="27"/>
      <c r="J177" s="27"/>
      <c r="K177" s="27" t="s">
        <v>137</v>
      </c>
      <c r="L177" s="27"/>
      <c r="M177" s="27" t="s">
        <v>170</v>
      </c>
      <c r="N177" s="27"/>
      <c r="O177" s="27" t="s">
        <v>28</v>
      </c>
      <c r="P177" s="27"/>
      <c r="Q177" s="30">
        <v>253.5</v>
      </c>
      <c r="R177" s="27"/>
      <c r="S177" s="30">
        <f>ROUND(S176+Q177,5)</f>
        <v>253.5</v>
      </c>
    </row>
    <row r="178" spans="1:19" x14ac:dyDescent="0.25">
      <c r="A178" s="27"/>
      <c r="B178" s="27" t="s">
        <v>101</v>
      </c>
      <c r="C178" s="27"/>
      <c r="D178" s="27"/>
      <c r="E178" s="27"/>
      <c r="F178" s="27"/>
      <c r="G178" s="28"/>
      <c r="H178" s="27"/>
      <c r="I178" s="27"/>
      <c r="J178" s="27"/>
      <c r="K178" s="27"/>
      <c r="L178" s="27"/>
      <c r="M178" s="27"/>
      <c r="N178" s="27"/>
      <c r="O178" s="27"/>
      <c r="P178" s="27"/>
      <c r="Q178" s="29">
        <v>253.5</v>
      </c>
      <c r="R178" s="27"/>
      <c r="S178" s="29">
        <v>253.5</v>
      </c>
    </row>
    <row r="179" spans="1:19" ht="30" customHeight="1" x14ac:dyDescent="0.25">
      <c r="A179" s="23"/>
      <c r="B179" s="23" t="s">
        <v>102</v>
      </c>
      <c r="C179" s="23"/>
      <c r="D179" s="23"/>
      <c r="E179" s="23"/>
      <c r="F179" s="23"/>
      <c r="G179" s="26"/>
      <c r="H179" s="23"/>
      <c r="I179" s="23"/>
      <c r="J179" s="23"/>
      <c r="K179" s="23"/>
      <c r="L179" s="23"/>
      <c r="M179" s="23"/>
      <c r="N179" s="23"/>
      <c r="O179" s="23"/>
      <c r="P179" s="23"/>
      <c r="Q179" s="25"/>
      <c r="R179" s="23"/>
      <c r="S179" s="25">
        <v>0</v>
      </c>
    </row>
    <row r="180" spans="1:19" x14ac:dyDescent="0.25">
      <c r="A180" s="27"/>
      <c r="B180" s="27"/>
      <c r="C180" s="27"/>
      <c r="D180" s="27"/>
      <c r="E180" s="27" t="s">
        <v>109</v>
      </c>
      <c r="F180" s="27"/>
      <c r="G180" s="28">
        <v>41733</v>
      </c>
      <c r="H180" s="27"/>
      <c r="I180" s="27"/>
      <c r="J180" s="27"/>
      <c r="K180" s="27" t="s">
        <v>138</v>
      </c>
      <c r="L180" s="27"/>
      <c r="M180" s="27" t="s">
        <v>171</v>
      </c>
      <c r="N180" s="27"/>
      <c r="O180" s="27" t="s">
        <v>28</v>
      </c>
      <c r="P180" s="27"/>
      <c r="Q180" s="29">
        <v>79.31</v>
      </c>
      <c r="R180" s="27"/>
      <c r="S180" s="29">
        <f>ROUND(S179+Q180,5)</f>
        <v>79.31</v>
      </c>
    </row>
    <row r="181" spans="1:19" x14ac:dyDescent="0.25">
      <c r="A181" s="27"/>
      <c r="B181" s="27"/>
      <c r="C181" s="27"/>
      <c r="D181" s="27"/>
      <c r="E181" s="27" t="s">
        <v>109</v>
      </c>
      <c r="F181" s="27"/>
      <c r="G181" s="28">
        <v>41736</v>
      </c>
      <c r="H181" s="27"/>
      <c r="I181" s="27"/>
      <c r="J181" s="27"/>
      <c r="K181" s="27" t="s">
        <v>138</v>
      </c>
      <c r="L181" s="27"/>
      <c r="M181" s="27" t="s">
        <v>171</v>
      </c>
      <c r="N181" s="27"/>
      <c r="O181" s="27" t="s">
        <v>28</v>
      </c>
      <c r="P181" s="27"/>
      <c r="Q181" s="29">
        <v>159</v>
      </c>
      <c r="R181" s="27"/>
      <c r="S181" s="29">
        <f>ROUND(S180+Q181,5)</f>
        <v>238.31</v>
      </c>
    </row>
    <row r="182" spans="1:19" ht="15.75" thickBot="1" x14ac:dyDescent="0.3">
      <c r="A182" s="27"/>
      <c r="B182" s="27"/>
      <c r="C182" s="27"/>
      <c r="D182" s="27"/>
      <c r="E182" s="27" t="s">
        <v>109</v>
      </c>
      <c r="F182" s="27"/>
      <c r="G182" s="28">
        <v>41739</v>
      </c>
      <c r="H182" s="27"/>
      <c r="I182" s="27"/>
      <c r="J182" s="27"/>
      <c r="K182" s="27" t="s">
        <v>146</v>
      </c>
      <c r="L182" s="27"/>
      <c r="M182" s="27" t="s">
        <v>183</v>
      </c>
      <c r="N182" s="27"/>
      <c r="O182" s="27" t="s">
        <v>28</v>
      </c>
      <c r="P182" s="27"/>
      <c r="Q182" s="30">
        <v>249.71</v>
      </c>
      <c r="R182" s="27"/>
      <c r="S182" s="30">
        <f>ROUND(S181+Q182,5)</f>
        <v>488.02</v>
      </c>
    </row>
    <row r="183" spans="1:19" x14ac:dyDescent="0.25">
      <c r="A183" s="27"/>
      <c r="B183" s="27" t="s">
        <v>103</v>
      </c>
      <c r="C183" s="27"/>
      <c r="D183" s="27"/>
      <c r="E183" s="27"/>
      <c r="F183" s="27"/>
      <c r="G183" s="28"/>
      <c r="H183" s="27"/>
      <c r="I183" s="27"/>
      <c r="J183" s="27"/>
      <c r="K183" s="27"/>
      <c r="L183" s="27"/>
      <c r="M183" s="27"/>
      <c r="N183" s="27"/>
      <c r="O183" s="27"/>
      <c r="P183" s="27"/>
      <c r="Q183" s="29">
        <f>ROUND(SUM(Q179:Q182),5)</f>
        <v>488.02</v>
      </c>
      <c r="R183" s="27"/>
      <c r="S183" s="29">
        <f>S182</f>
        <v>488.02</v>
      </c>
    </row>
    <row r="184" spans="1:19" ht="30" customHeight="1" x14ac:dyDescent="0.25">
      <c r="A184" s="23"/>
      <c r="B184" s="23" t="s">
        <v>104</v>
      </c>
      <c r="C184" s="23"/>
      <c r="D184" s="23"/>
      <c r="E184" s="23"/>
      <c r="F184" s="23"/>
      <c r="G184" s="26"/>
      <c r="H184" s="23"/>
      <c r="I184" s="23"/>
      <c r="J184" s="23"/>
      <c r="K184" s="23"/>
      <c r="L184" s="23"/>
      <c r="M184" s="23"/>
      <c r="N184" s="23"/>
      <c r="O184" s="23"/>
      <c r="P184" s="23"/>
      <c r="Q184" s="25"/>
      <c r="R184" s="23"/>
      <c r="S184" s="25">
        <v>0</v>
      </c>
    </row>
    <row r="185" spans="1:19" x14ac:dyDescent="0.25">
      <c r="A185" s="27"/>
      <c r="B185" s="27"/>
      <c r="C185" s="27"/>
      <c r="D185" s="27"/>
      <c r="E185" s="27" t="s">
        <v>109</v>
      </c>
      <c r="F185" s="27"/>
      <c r="G185" s="28">
        <v>41733</v>
      </c>
      <c r="H185" s="27"/>
      <c r="I185" s="27"/>
      <c r="J185" s="27"/>
      <c r="K185" s="27" t="s">
        <v>141</v>
      </c>
      <c r="L185" s="27"/>
      <c r="M185" s="27" t="s">
        <v>174</v>
      </c>
      <c r="N185" s="27"/>
      <c r="O185" s="27" t="s">
        <v>28</v>
      </c>
      <c r="P185" s="27"/>
      <c r="Q185" s="29">
        <v>1</v>
      </c>
      <c r="R185" s="27"/>
      <c r="S185" s="29">
        <f t="shared" ref="S185:S191" si="4">ROUND(S184+Q185,5)</f>
        <v>1</v>
      </c>
    </row>
    <row r="186" spans="1:19" x14ac:dyDescent="0.25">
      <c r="A186" s="27"/>
      <c r="B186" s="27"/>
      <c r="C186" s="27"/>
      <c r="D186" s="27"/>
      <c r="E186" s="27" t="s">
        <v>109</v>
      </c>
      <c r="F186" s="27"/>
      <c r="G186" s="28">
        <v>41736</v>
      </c>
      <c r="H186" s="27"/>
      <c r="I186" s="27"/>
      <c r="J186" s="27"/>
      <c r="K186" s="27" t="s">
        <v>142</v>
      </c>
      <c r="L186" s="27"/>
      <c r="M186" s="27" t="s">
        <v>175</v>
      </c>
      <c r="N186" s="27"/>
      <c r="O186" s="27" t="s">
        <v>28</v>
      </c>
      <c r="P186" s="27"/>
      <c r="Q186" s="29">
        <v>104.69</v>
      </c>
      <c r="R186" s="27"/>
      <c r="S186" s="29">
        <f t="shared" si="4"/>
        <v>105.69</v>
      </c>
    </row>
    <row r="187" spans="1:19" x14ac:dyDescent="0.25">
      <c r="A187" s="27"/>
      <c r="B187" s="27"/>
      <c r="C187" s="27"/>
      <c r="D187" s="27"/>
      <c r="E187" s="27" t="s">
        <v>109</v>
      </c>
      <c r="F187" s="27"/>
      <c r="G187" s="28">
        <v>41737</v>
      </c>
      <c r="H187" s="27"/>
      <c r="I187" s="27"/>
      <c r="J187" s="27"/>
      <c r="K187" s="27" t="s">
        <v>143</v>
      </c>
      <c r="L187" s="27"/>
      <c r="M187" s="27" t="s">
        <v>176</v>
      </c>
      <c r="N187" s="27"/>
      <c r="O187" s="27" t="s">
        <v>28</v>
      </c>
      <c r="P187" s="27"/>
      <c r="Q187" s="29">
        <v>99.99</v>
      </c>
      <c r="R187" s="27"/>
      <c r="S187" s="29">
        <f t="shared" si="4"/>
        <v>205.68</v>
      </c>
    </row>
    <row r="188" spans="1:19" x14ac:dyDescent="0.25">
      <c r="A188" s="27"/>
      <c r="B188" s="27"/>
      <c r="C188" s="27"/>
      <c r="D188" s="27"/>
      <c r="E188" s="27" t="s">
        <v>109</v>
      </c>
      <c r="F188" s="27"/>
      <c r="G188" s="28">
        <v>41738</v>
      </c>
      <c r="H188" s="27"/>
      <c r="I188" s="27"/>
      <c r="J188" s="27"/>
      <c r="K188" s="27" t="s">
        <v>144</v>
      </c>
      <c r="L188" s="27"/>
      <c r="M188" s="27" t="s">
        <v>177</v>
      </c>
      <c r="N188" s="27"/>
      <c r="O188" s="27" t="s">
        <v>28</v>
      </c>
      <c r="P188" s="27"/>
      <c r="Q188" s="29">
        <v>69.260000000000005</v>
      </c>
      <c r="R188" s="27"/>
      <c r="S188" s="29">
        <f t="shared" si="4"/>
        <v>274.94</v>
      </c>
    </row>
    <row r="189" spans="1:19" x14ac:dyDescent="0.25">
      <c r="A189" s="27"/>
      <c r="B189" s="27"/>
      <c r="C189" s="27"/>
      <c r="D189" s="27"/>
      <c r="E189" s="27" t="s">
        <v>109</v>
      </c>
      <c r="F189" s="27"/>
      <c r="G189" s="28">
        <v>41738</v>
      </c>
      <c r="H189" s="27"/>
      <c r="I189" s="27"/>
      <c r="J189" s="27"/>
      <c r="K189" s="27" t="s">
        <v>144</v>
      </c>
      <c r="L189" s="27"/>
      <c r="M189" s="27" t="s">
        <v>177</v>
      </c>
      <c r="N189" s="27"/>
      <c r="O189" s="27" t="s">
        <v>28</v>
      </c>
      <c r="P189" s="27"/>
      <c r="Q189" s="29">
        <v>7.65</v>
      </c>
      <c r="R189" s="27"/>
      <c r="S189" s="29">
        <f t="shared" si="4"/>
        <v>282.58999999999997</v>
      </c>
    </row>
    <row r="190" spans="1:19" x14ac:dyDescent="0.25">
      <c r="A190" s="27"/>
      <c r="B190" s="27"/>
      <c r="C190" s="27"/>
      <c r="D190" s="27"/>
      <c r="E190" s="27" t="s">
        <v>109</v>
      </c>
      <c r="F190" s="27"/>
      <c r="G190" s="28">
        <v>41743</v>
      </c>
      <c r="H190" s="27"/>
      <c r="I190" s="27"/>
      <c r="J190" s="27"/>
      <c r="K190" s="27" t="s">
        <v>147</v>
      </c>
      <c r="L190" s="27"/>
      <c r="M190" s="27" t="s">
        <v>185</v>
      </c>
      <c r="N190" s="27"/>
      <c r="O190" s="27" t="s">
        <v>28</v>
      </c>
      <c r="P190" s="27"/>
      <c r="Q190" s="29">
        <v>18.84</v>
      </c>
      <c r="R190" s="27"/>
      <c r="S190" s="29">
        <f t="shared" si="4"/>
        <v>301.43</v>
      </c>
    </row>
    <row r="191" spans="1:19" ht="15.75" thickBot="1" x14ac:dyDescent="0.3">
      <c r="A191" s="27"/>
      <c r="B191" s="27"/>
      <c r="C191" s="27"/>
      <c r="D191" s="27"/>
      <c r="E191" s="27" t="s">
        <v>109</v>
      </c>
      <c r="F191" s="27"/>
      <c r="G191" s="28">
        <v>41750</v>
      </c>
      <c r="H191" s="27"/>
      <c r="I191" s="27"/>
      <c r="J191" s="27"/>
      <c r="K191" s="27" t="s">
        <v>143</v>
      </c>
      <c r="L191" s="27"/>
      <c r="M191" s="27" t="s">
        <v>176</v>
      </c>
      <c r="N191" s="27"/>
      <c r="O191" s="27" t="s">
        <v>28</v>
      </c>
      <c r="P191" s="27"/>
      <c r="Q191" s="30">
        <v>54.9</v>
      </c>
      <c r="R191" s="27"/>
      <c r="S191" s="30">
        <f t="shared" si="4"/>
        <v>356.33</v>
      </c>
    </row>
    <row r="192" spans="1:19" x14ac:dyDescent="0.25">
      <c r="A192" s="27"/>
      <c r="B192" s="27" t="s">
        <v>105</v>
      </c>
      <c r="C192" s="27"/>
      <c r="D192" s="27"/>
      <c r="E192" s="27"/>
      <c r="F192" s="27"/>
      <c r="G192" s="28"/>
      <c r="H192" s="27"/>
      <c r="I192" s="27"/>
      <c r="J192" s="27"/>
      <c r="K192" s="27"/>
      <c r="L192" s="27"/>
      <c r="M192" s="27"/>
      <c r="N192" s="27"/>
      <c r="O192" s="27"/>
      <c r="P192" s="27"/>
      <c r="Q192" s="29">
        <f>ROUND(SUM(Q184:Q191),5)</f>
        <v>356.33</v>
      </c>
      <c r="R192" s="27"/>
      <c r="S192" s="29">
        <f>S191</f>
        <v>356.33</v>
      </c>
    </row>
    <row r="193" spans="1:19" ht="30" customHeight="1" x14ac:dyDescent="0.25">
      <c r="A193" s="23"/>
      <c r="B193" s="23" t="s">
        <v>106</v>
      </c>
      <c r="C193" s="23"/>
      <c r="D193" s="23"/>
      <c r="E193" s="23"/>
      <c r="F193" s="23"/>
      <c r="G193" s="26"/>
      <c r="H193" s="23"/>
      <c r="I193" s="23"/>
      <c r="J193" s="23"/>
      <c r="K193" s="23"/>
      <c r="L193" s="23"/>
      <c r="M193" s="23"/>
      <c r="N193" s="23"/>
      <c r="O193" s="23"/>
      <c r="P193" s="23"/>
      <c r="Q193" s="25"/>
      <c r="R193" s="23"/>
      <c r="S193" s="25">
        <v>0</v>
      </c>
    </row>
    <row r="194" spans="1:19" x14ac:dyDescent="0.25">
      <c r="A194" s="27"/>
      <c r="B194" s="27"/>
      <c r="C194" s="27"/>
      <c r="D194" s="27"/>
      <c r="E194" s="27" t="s">
        <v>109</v>
      </c>
      <c r="F194" s="27"/>
      <c r="G194" s="28">
        <v>41733</v>
      </c>
      <c r="H194" s="27"/>
      <c r="I194" s="27"/>
      <c r="J194" s="27"/>
      <c r="K194" s="27" t="s">
        <v>139</v>
      </c>
      <c r="L194" s="27"/>
      <c r="M194" s="27" t="s">
        <v>172</v>
      </c>
      <c r="N194" s="27"/>
      <c r="O194" s="27" t="s">
        <v>28</v>
      </c>
      <c r="P194" s="27"/>
      <c r="Q194" s="29">
        <v>5</v>
      </c>
      <c r="R194" s="27"/>
      <c r="S194" s="29">
        <f t="shared" ref="S194:S202" si="5">ROUND(S193+Q194,5)</f>
        <v>5</v>
      </c>
    </row>
    <row r="195" spans="1:19" x14ac:dyDescent="0.25">
      <c r="A195" s="27"/>
      <c r="B195" s="27"/>
      <c r="C195" s="27"/>
      <c r="D195" s="27"/>
      <c r="E195" s="27" t="s">
        <v>109</v>
      </c>
      <c r="F195" s="27"/>
      <c r="G195" s="28">
        <v>41736</v>
      </c>
      <c r="H195" s="27"/>
      <c r="I195" s="27"/>
      <c r="J195" s="27"/>
      <c r="K195" s="27" t="s">
        <v>139</v>
      </c>
      <c r="L195" s="27"/>
      <c r="M195" s="27" t="s">
        <v>172</v>
      </c>
      <c r="N195" s="27"/>
      <c r="O195" s="27" t="s">
        <v>28</v>
      </c>
      <c r="P195" s="27"/>
      <c r="Q195" s="29">
        <v>5</v>
      </c>
      <c r="R195" s="27"/>
      <c r="S195" s="29">
        <f t="shared" si="5"/>
        <v>10</v>
      </c>
    </row>
    <row r="196" spans="1:19" x14ac:dyDescent="0.25">
      <c r="A196" s="27"/>
      <c r="B196" s="27"/>
      <c r="C196" s="27"/>
      <c r="D196" s="27"/>
      <c r="E196" s="27" t="s">
        <v>109</v>
      </c>
      <c r="F196" s="27"/>
      <c r="G196" s="28">
        <v>41739</v>
      </c>
      <c r="H196" s="27"/>
      <c r="I196" s="27"/>
      <c r="J196" s="27"/>
      <c r="K196" s="27" t="s">
        <v>139</v>
      </c>
      <c r="L196" s="27"/>
      <c r="M196" s="27" t="s">
        <v>179</v>
      </c>
      <c r="N196" s="27"/>
      <c r="O196" s="27" t="s">
        <v>28</v>
      </c>
      <c r="P196" s="27"/>
      <c r="Q196" s="29">
        <v>71.819999999999993</v>
      </c>
      <c r="R196" s="27"/>
      <c r="S196" s="29">
        <f t="shared" si="5"/>
        <v>81.819999999999993</v>
      </c>
    </row>
    <row r="197" spans="1:19" x14ac:dyDescent="0.25">
      <c r="A197" s="27"/>
      <c r="B197" s="27"/>
      <c r="C197" s="27"/>
      <c r="D197" s="27"/>
      <c r="E197" s="27" t="s">
        <v>109</v>
      </c>
      <c r="F197" s="27"/>
      <c r="G197" s="28">
        <v>41739</v>
      </c>
      <c r="H197" s="27"/>
      <c r="I197" s="27"/>
      <c r="J197" s="27"/>
      <c r="K197" s="27" t="s">
        <v>139</v>
      </c>
      <c r="L197" s="27"/>
      <c r="M197" s="27" t="s">
        <v>180</v>
      </c>
      <c r="N197" s="27"/>
      <c r="O197" s="27" t="s">
        <v>28</v>
      </c>
      <c r="P197" s="27"/>
      <c r="Q197" s="29">
        <v>7.49</v>
      </c>
      <c r="R197" s="27"/>
      <c r="S197" s="29">
        <f t="shared" si="5"/>
        <v>89.31</v>
      </c>
    </row>
    <row r="198" spans="1:19" x14ac:dyDescent="0.25">
      <c r="A198" s="27"/>
      <c r="B198" s="27"/>
      <c r="C198" s="27"/>
      <c r="D198" s="27"/>
      <c r="E198" s="27" t="s">
        <v>109</v>
      </c>
      <c r="F198" s="27"/>
      <c r="G198" s="28">
        <v>41739</v>
      </c>
      <c r="H198" s="27"/>
      <c r="I198" s="27"/>
      <c r="J198" s="27"/>
      <c r="K198" s="27" t="s">
        <v>139</v>
      </c>
      <c r="L198" s="27"/>
      <c r="M198" s="27" t="s">
        <v>181</v>
      </c>
      <c r="N198" s="27"/>
      <c r="O198" s="27" t="s">
        <v>28</v>
      </c>
      <c r="P198" s="27"/>
      <c r="Q198" s="29">
        <v>5.0999999999999996</v>
      </c>
      <c r="R198" s="27"/>
      <c r="S198" s="29">
        <f t="shared" si="5"/>
        <v>94.41</v>
      </c>
    </row>
    <row r="199" spans="1:19" x14ac:dyDescent="0.25">
      <c r="A199" s="27"/>
      <c r="B199" s="27"/>
      <c r="C199" s="27"/>
      <c r="D199" s="27"/>
      <c r="E199" s="27" t="s">
        <v>109</v>
      </c>
      <c r="F199" s="27"/>
      <c r="G199" s="28">
        <v>41739</v>
      </c>
      <c r="H199" s="27"/>
      <c r="I199" s="27"/>
      <c r="J199" s="27"/>
      <c r="K199" s="27" t="s">
        <v>139</v>
      </c>
      <c r="L199" s="27"/>
      <c r="M199" s="27" t="s">
        <v>182</v>
      </c>
      <c r="N199" s="27"/>
      <c r="O199" s="27" t="s">
        <v>28</v>
      </c>
      <c r="P199" s="27"/>
      <c r="Q199" s="29">
        <v>2.52</v>
      </c>
      <c r="R199" s="27"/>
      <c r="S199" s="29">
        <f t="shared" si="5"/>
        <v>96.93</v>
      </c>
    </row>
    <row r="200" spans="1:19" x14ac:dyDescent="0.25">
      <c r="A200" s="27"/>
      <c r="B200" s="27"/>
      <c r="C200" s="27"/>
      <c r="D200" s="27"/>
      <c r="E200" s="27" t="s">
        <v>109</v>
      </c>
      <c r="F200" s="27"/>
      <c r="G200" s="28">
        <v>41740</v>
      </c>
      <c r="H200" s="27"/>
      <c r="I200" s="27"/>
      <c r="J200" s="27"/>
      <c r="K200" s="27" t="s">
        <v>139</v>
      </c>
      <c r="L200" s="27"/>
      <c r="M200" s="27" t="s">
        <v>184</v>
      </c>
      <c r="N200" s="27"/>
      <c r="O200" s="27" t="s">
        <v>28</v>
      </c>
      <c r="P200" s="27"/>
      <c r="Q200" s="29">
        <v>103.25</v>
      </c>
      <c r="R200" s="27"/>
      <c r="S200" s="29">
        <f t="shared" si="5"/>
        <v>200.18</v>
      </c>
    </row>
    <row r="201" spans="1:19" x14ac:dyDescent="0.25">
      <c r="A201" s="27"/>
      <c r="B201" s="27"/>
      <c r="C201" s="27"/>
      <c r="D201" s="27"/>
      <c r="E201" s="27" t="s">
        <v>109</v>
      </c>
      <c r="F201" s="27"/>
      <c r="G201" s="28">
        <v>41743</v>
      </c>
      <c r="H201" s="27"/>
      <c r="I201" s="27"/>
      <c r="J201" s="27"/>
      <c r="K201" s="27" t="s">
        <v>139</v>
      </c>
      <c r="L201" s="27"/>
      <c r="M201" s="27" t="s">
        <v>186</v>
      </c>
      <c r="N201" s="27"/>
      <c r="O201" s="27" t="s">
        <v>28</v>
      </c>
      <c r="P201" s="27"/>
      <c r="Q201" s="29">
        <v>0.54</v>
      </c>
      <c r="R201" s="27"/>
      <c r="S201" s="29">
        <f t="shared" si="5"/>
        <v>200.72</v>
      </c>
    </row>
    <row r="202" spans="1:19" ht="15.75" thickBot="1" x14ac:dyDescent="0.3">
      <c r="A202" s="27"/>
      <c r="B202" s="27"/>
      <c r="C202" s="27"/>
      <c r="D202" s="27"/>
      <c r="E202" s="27" t="s">
        <v>109</v>
      </c>
      <c r="F202" s="27"/>
      <c r="G202" s="28">
        <v>41747</v>
      </c>
      <c r="H202" s="27"/>
      <c r="I202" s="27"/>
      <c r="J202" s="27"/>
      <c r="K202" s="27" t="s">
        <v>139</v>
      </c>
      <c r="L202" s="27"/>
      <c r="M202" s="27" t="s">
        <v>195</v>
      </c>
      <c r="N202" s="27"/>
      <c r="O202" s="27" t="s">
        <v>28</v>
      </c>
      <c r="P202" s="27"/>
      <c r="Q202" s="31">
        <v>36.18</v>
      </c>
      <c r="R202" s="27"/>
      <c r="S202" s="31">
        <f t="shared" si="5"/>
        <v>236.9</v>
      </c>
    </row>
    <row r="203" spans="1:19" ht="15.75" thickBot="1" x14ac:dyDescent="0.3">
      <c r="A203" s="27"/>
      <c r="B203" s="27" t="s">
        <v>107</v>
      </c>
      <c r="C203" s="27"/>
      <c r="D203" s="27"/>
      <c r="E203" s="27"/>
      <c r="F203" s="27"/>
      <c r="G203" s="28"/>
      <c r="H203" s="27"/>
      <c r="I203" s="27"/>
      <c r="J203" s="27"/>
      <c r="K203" s="27"/>
      <c r="L203" s="27"/>
      <c r="M203" s="27"/>
      <c r="N203" s="27"/>
      <c r="O203" s="27"/>
      <c r="P203" s="27"/>
      <c r="Q203" s="32">
        <f>ROUND(SUM(Q193:Q202),5)</f>
        <v>236.9</v>
      </c>
      <c r="R203" s="27"/>
      <c r="S203" s="32">
        <f>S202</f>
        <v>236.9</v>
      </c>
    </row>
    <row r="204" spans="1:19" s="35" customFormat="1" ht="30" customHeight="1" thickBot="1" x14ac:dyDescent="0.25">
      <c r="A204" s="23" t="s">
        <v>108</v>
      </c>
      <c r="B204" s="23"/>
      <c r="C204" s="23"/>
      <c r="D204" s="23"/>
      <c r="E204" s="23"/>
      <c r="F204" s="23"/>
      <c r="G204" s="26"/>
      <c r="H204" s="23"/>
      <c r="I204" s="23"/>
      <c r="J204" s="23"/>
      <c r="K204" s="23"/>
      <c r="L204" s="23"/>
      <c r="M204" s="23"/>
      <c r="N204" s="23"/>
      <c r="O204" s="23"/>
      <c r="P204" s="23"/>
      <c r="Q204" s="34">
        <f>ROUND(Q40+Q42+Q44+Q46+Q70+Q72+Q74+Q76+Q78+Q80+Q86+Q89+Q91+Q93+Q95+Q97+Q99+Q101+Q119+Q123+Q136+Q139+Q142+Q163+Q166+Q175+Q178+Q183+Q192+Q203,5)</f>
        <v>0</v>
      </c>
      <c r="R204" s="23"/>
      <c r="S204" s="34">
        <f>ROUND(S40+S42+S44+S46+S70+S72+S74+S76+S78+S80+S86+S89+S91+S93+S95+S97+S99+S101+S119+S123+S136+S139+S142+S163+S166+S175+S178+S183+S192+S203,5)</f>
        <v>0</v>
      </c>
    </row>
    <row r="205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10:28 AM
&amp;"Arial,Bold"&amp;8 05/02/14
&amp;"Arial,Bold"&amp;8 Accrual Basis&amp;C&amp;"Arial,Bold"&amp;12 ICSB - International Council for Small Business
&amp;"Arial,Bold"&amp;14 General Ledger
&amp;"Arial,Bold"&amp;10 As of April 30,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3" r:id="rId4" name="FILTER"/>
      </mc:Fallback>
    </mc:AlternateContent>
    <mc:AlternateContent xmlns:mc="http://schemas.openxmlformats.org/markup-compatibility/2006">
      <mc:Choice Requires="x14">
        <control shapeId="307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074" r:id="rId6" name="HEADER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workbookViewId="0">
      <selection sqref="A1:AK64"/>
    </sheetView>
  </sheetViews>
  <sheetFormatPr defaultRowHeight="12.75" x14ac:dyDescent="0.2"/>
  <cols>
    <col min="1" max="16384" width="9.140625" style="6"/>
  </cols>
  <sheetData>
    <row r="1" spans="1:37" x14ac:dyDescent="0.2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</row>
    <row r="2" spans="1:37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</row>
    <row r="3" spans="1:37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</row>
    <row r="4" spans="1:37" x14ac:dyDescent="0.2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</row>
    <row r="5" spans="1:37" x14ac:dyDescent="0.2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</row>
    <row r="6" spans="1:37" x14ac:dyDescent="0.2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</row>
    <row r="7" spans="1:37" x14ac:dyDescent="0.2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</row>
    <row r="8" spans="1:37" x14ac:dyDescent="0.2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x14ac:dyDescent="0.2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x14ac:dyDescent="0.2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x14ac:dyDescent="0.2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x14ac:dyDescent="0.2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x14ac:dyDescent="0.2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x14ac:dyDescent="0.2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x14ac:dyDescent="0.2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x14ac:dyDescent="0.2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x14ac:dyDescent="0.2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x14ac:dyDescent="0.2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x14ac:dyDescent="0.2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x14ac:dyDescent="0.2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x14ac:dyDescent="0.2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x14ac:dyDescent="0.2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x14ac:dyDescent="0.2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x14ac:dyDescent="0.2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x14ac:dyDescent="0.2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x14ac:dyDescent="0.2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x14ac:dyDescent="0.2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x14ac:dyDescent="0.2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 x14ac:dyDescent="0.2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x14ac:dyDescent="0.2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 x14ac:dyDescent="0.2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 x14ac:dyDescent="0.2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37" x14ac:dyDescent="0.2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pans="1:37" x14ac:dyDescent="0.2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pans="1:37" x14ac:dyDescent="0.2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1:37" x14ac:dyDescent="0.2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</row>
    <row r="53" spans="1:37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37" x14ac:dyDescent="0.2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</row>
    <row r="55" spans="1:37" x14ac:dyDescent="0.2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37" x14ac:dyDescent="0.2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</row>
    <row r="57" spans="1:37" x14ac:dyDescent="0.2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</row>
    <row r="58" spans="1:37" x14ac:dyDescent="0.2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</row>
    <row r="59" spans="1:37" x14ac:dyDescent="0.2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</row>
    <row r="60" spans="1:37" x14ac:dyDescent="0.2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</row>
    <row r="61" spans="1:37" x14ac:dyDescent="0.2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</row>
    <row r="62" spans="1:37" x14ac:dyDescent="0.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</row>
    <row r="63" spans="1:37" x14ac:dyDescent="0.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37" x14ac:dyDescent="0.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W541"/>
  <sheetViews>
    <sheetView workbookViewId="0">
      <pane xSplit="4" ySplit="1" topLeftCell="M2" activePane="bottomRight" state="frozenSplit"/>
      <selection pane="topRight" activeCell="E1" sqref="E1"/>
      <selection pane="bottomLeft" activeCell="A2" sqref="A2"/>
      <selection pane="bottomRight" activeCell="W2" sqref="W2"/>
    </sheetView>
  </sheetViews>
  <sheetFormatPr defaultRowHeight="15" x14ac:dyDescent="0.25"/>
  <cols>
    <col min="1" max="3" width="3" style="39" customWidth="1"/>
    <col min="4" max="4" width="32.5703125" style="39" bestFit="1" customWidth="1"/>
    <col min="5" max="6" width="2.28515625" style="39" customWidth="1"/>
    <col min="7" max="7" width="6.85546875" style="39" bestFit="1" customWidth="1"/>
    <col min="8" max="8" width="2.28515625" style="39" customWidth="1"/>
    <col min="9" max="9" width="8.7109375" style="39" bestFit="1" customWidth="1"/>
    <col min="10" max="10" width="2.28515625" style="39" customWidth="1"/>
    <col min="11" max="11" width="16.42578125" style="39" bestFit="1" customWidth="1"/>
    <col min="12" max="12" width="2.28515625" style="39" customWidth="1"/>
    <col min="13" max="13" width="22.42578125" style="39" bestFit="1" customWidth="1"/>
    <col min="14" max="14" width="2.28515625" style="39" customWidth="1"/>
    <col min="15" max="15" width="30.7109375" style="39" customWidth="1"/>
    <col min="16" max="16" width="2.28515625" style="39" customWidth="1"/>
    <col min="17" max="17" width="27.7109375" style="39" bestFit="1" customWidth="1"/>
    <col min="18" max="18" width="2.28515625" style="39" customWidth="1"/>
    <col min="19" max="19" width="8.42578125" style="39" bestFit="1" customWidth="1"/>
    <col min="20" max="20" width="2.28515625" style="39" customWidth="1"/>
    <col min="21" max="21" width="9.28515625" style="39" bestFit="1" customWidth="1"/>
  </cols>
  <sheetData>
    <row r="1" spans="1:23" s="38" customFormat="1" ht="15.75" thickBot="1" x14ac:dyDescent="0.3">
      <c r="A1" s="36"/>
      <c r="B1" s="36"/>
      <c r="C1" s="36"/>
      <c r="D1" s="36"/>
      <c r="E1" s="36"/>
      <c r="F1" s="36"/>
      <c r="G1" s="37" t="s">
        <v>20</v>
      </c>
      <c r="H1" s="36"/>
      <c r="I1" s="37" t="s">
        <v>21</v>
      </c>
      <c r="J1" s="36"/>
      <c r="K1" s="37" t="s">
        <v>22</v>
      </c>
      <c r="L1" s="36"/>
      <c r="M1" s="37" t="s">
        <v>23</v>
      </c>
      <c r="N1" s="36"/>
      <c r="O1" s="37" t="s">
        <v>24</v>
      </c>
      <c r="P1" s="36"/>
      <c r="Q1" s="37" t="s">
        <v>25</v>
      </c>
      <c r="R1" s="36"/>
      <c r="S1" s="37" t="s">
        <v>26</v>
      </c>
      <c r="T1" s="36"/>
      <c r="U1" s="37" t="s">
        <v>27</v>
      </c>
    </row>
    <row r="2" spans="1:23" ht="15.75" thickTop="1" x14ac:dyDescent="0.25">
      <c r="A2" s="23"/>
      <c r="B2" s="23" t="s">
        <v>28</v>
      </c>
      <c r="C2" s="23"/>
      <c r="D2" s="23"/>
      <c r="E2" s="23"/>
      <c r="F2" s="23"/>
      <c r="G2" s="23"/>
      <c r="H2" s="23"/>
      <c r="I2" s="26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>
        <v>14185.06</v>
      </c>
    </row>
    <row r="3" spans="1:23" x14ac:dyDescent="0.25">
      <c r="A3" s="27"/>
      <c r="B3" s="27"/>
      <c r="C3" s="27"/>
      <c r="D3" s="27"/>
      <c r="E3" s="27"/>
      <c r="F3" s="27"/>
      <c r="G3" s="27" t="s">
        <v>109</v>
      </c>
      <c r="H3" s="27"/>
      <c r="I3" s="28">
        <v>42065</v>
      </c>
      <c r="J3" s="27"/>
      <c r="K3" s="27"/>
      <c r="L3" s="27"/>
      <c r="M3" s="27" t="s">
        <v>147</v>
      </c>
      <c r="N3" s="27"/>
      <c r="O3" s="27" t="s">
        <v>185</v>
      </c>
      <c r="P3" s="27"/>
      <c r="Q3" s="27" t="s">
        <v>104</v>
      </c>
      <c r="R3" s="27"/>
      <c r="S3" s="29">
        <v>-52.38</v>
      </c>
      <c r="T3" s="27"/>
      <c r="U3" s="29">
        <f t="shared" ref="U3:U39" si="0">ROUND(U2+S3,5)</f>
        <v>14132.68</v>
      </c>
    </row>
    <row r="4" spans="1:23" x14ac:dyDescent="0.25">
      <c r="A4" s="27"/>
      <c r="B4" s="27"/>
      <c r="C4" s="27"/>
      <c r="D4" s="27"/>
      <c r="E4" s="27"/>
      <c r="F4" s="27"/>
      <c r="G4" s="27" t="s">
        <v>109</v>
      </c>
      <c r="H4" s="27"/>
      <c r="I4" s="28">
        <v>42065</v>
      </c>
      <c r="J4" s="27"/>
      <c r="K4" s="27"/>
      <c r="L4" s="27"/>
      <c r="M4" s="27" t="s">
        <v>286</v>
      </c>
      <c r="N4" s="27"/>
      <c r="O4" s="27" t="s">
        <v>999</v>
      </c>
      <c r="P4" s="27"/>
      <c r="Q4" s="27" t="s">
        <v>100</v>
      </c>
      <c r="R4" s="27"/>
      <c r="S4" s="29">
        <v>-126.75</v>
      </c>
      <c r="T4" s="27"/>
      <c r="U4" s="29">
        <f t="shared" si="0"/>
        <v>14005.93</v>
      </c>
      <c r="W4" s="24"/>
    </row>
    <row r="5" spans="1:23" x14ac:dyDescent="0.25">
      <c r="A5" s="27"/>
      <c r="B5" s="27"/>
      <c r="C5" s="27"/>
      <c r="D5" s="27"/>
      <c r="E5" s="27"/>
      <c r="F5" s="27"/>
      <c r="G5" s="27" t="s">
        <v>109</v>
      </c>
      <c r="H5" s="27"/>
      <c r="I5" s="28">
        <v>42065</v>
      </c>
      <c r="J5" s="27"/>
      <c r="K5" s="27"/>
      <c r="L5" s="27"/>
      <c r="M5" s="27" t="s">
        <v>286</v>
      </c>
      <c r="N5" s="27"/>
      <c r="O5" s="27" t="s">
        <v>1000</v>
      </c>
      <c r="P5" s="27"/>
      <c r="Q5" s="27" t="s">
        <v>100</v>
      </c>
      <c r="R5" s="27"/>
      <c r="S5" s="29">
        <v>-40</v>
      </c>
      <c r="T5" s="27"/>
      <c r="U5" s="29">
        <f t="shared" si="0"/>
        <v>13965.93</v>
      </c>
      <c r="W5" s="24"/>
    </row>
    <row r="6" spans="1:23" x14ac:dyDescent="0.25">
      <c r="A6" s="27"/>
      <c r="B6" s="27"/>
      <c r="C6" s="27"/>
      <c r="D6" s="27"/>
      <c r="E6" s="27"/>
      <c r="F6" s="27"/>
      <c r="G6" s="27" t="s">
        <v>109</v>
      </c>
      <c r="H6" s="27"/>
      <c r="I6" s="28">
        <v>42065</v>
      </c>
      <c r="J6" s="27"/>
      <c r="K6" s="27"/>
      <c r="L6" s="27"/>
      <c r="M6" s="27" t="s">
        <v>286</v>
      </c>
      <c r="N6" s="27"/>
      <c r="O6" s="27" t="s">
        <v>1001</v>
      </c>
      <c r="P6" s="27"/>
      <c r="Q6" s="27" t="s">
        <v>100</v>
      </c>
      <c r="R6" s="27"/>
      <c r="S6" s="29">
        <v>-37.5</v>
      </c>
      <c r="T6" s="27"/>
      <c r="U6" s="29">
        <f t="shared" si="0"/>
        <v>13928.43</v>
      </c>
    </row>
    <row r="7" spans="1:23" x14ac:dyDescent="0.25">
      <c r="A7" s="27"/>
      <c r="B7" s="27"/>
      <c r="C7" s="27"/>
      <c r="D7" s="27"/>
      <c r="E7" s="27"/>
      <c r="F7" s="27"/>
      <c r="G7" s="27" t="s">
        <v>109</v>
      </c>
      <c r="H7" s="27"/>
      <c r="I7" s="28">
        <v>42065</v>
      </c>
      <c r="J7" s="27"/>
      <c r="K7" s="27"/>
      <c r="L7" s="27"/>
      <c r="M7" s="27" t="s">
        <v>953</v>
      </c>
      <c r="N7" s="27"/>
      <c r="O7" s="27" t="s">
        <v>1002</v>
      </c>
      <c r="P7" s="27"/>
      <c r="Q7" s="27" t="s">
        <v>83</v>
      </c>
      <c r="R7" s="27"/>
      <c r="S7" s="29">
        <v>-54.77</v>
      </c>
      <c r="T7" s="27"/>
      <c r="U7" s="29">
        <f t="shared" si="0"/>
        <v>13873.66</v>
      </c>
    </row>
    <row r="8" spans="1:23" x14ac:dyDescent="0.25">
      <c r="A8" s="27"/>
      <c r="B8" s="27"/>
      <c r="C8" s="27"/>
      <c r="D8" s="27"/>
      <c r="E8" s="27"/>
      <c r="F8" s="27"/>
      <c r="G8" s="27" t="s">
        <v>109</v>
      </c>
      <c r="H8" s="27"/>
      <c r="I8" s="28">
        <v>42065</v>
      </c>
      <c r="J8" s="27"/>
      <c r="K8" s="27"/>
      <c r="L8" s="27"/>
      <c r="M8" s="27" t="s">
        <v>954</v>
      </c>
      <c r="N8" s="27"/>
      <c r="O8" s="27" t="s">
        <v>1003</v>
      </c>
      <c r="P8" s="27"/>
      <c r="Q8" s="27" t="s">
        <v>104</v>
      </c>
      <c r="R8" s="27"/>
      <c r="S8" s="29">
        <v>-10</v>
      </c>
      <c r="T8" s="27"/>
      <c r="U8" s="29">
        <f t="shared" si="0"/>
        <v>13863.66</v>
      </c>
    </row>
    <row r="9" spans="1:23" x14ac:dyDescent="0.25">
      <c r="A9" s="27"/>
      <c r="B9" s="27"/>
      <c r="C9" s="27"/>
      <c r="D9" s="27"/>
      <c r="E9" s="27"/>
      <c r="F9" s="27"/>
      <c r="G9" s="27" t="s">
        <v>109</v>
      </c>
      <c r="H9" s="27"/>
      <c r="I9" s="28">
        <v>42067</v>
      </c>
      <c r="J9" s="27"/>
      <c r="K9" s="27"/>
      <c r="L9" s="27"/>
      <c r="M9" s="27" t="s">
        <v>147</v>
      </c>
      <c r="N9" s="27"/>
      <c r="O9" s="27" t="s">
        <v>185</v>
      </c>
      <c r="P9" s="27"/>
      <c r="Q9" s="27" t="s">
        <v>104</v>
      </c>
      <c r="R9" s="27"/>
      <c r="S9" s="29">
        <v>-15.03</v>
      </c>
      <c r="T9" s="27"/>
      <c r="U9" s="29">
        <f t="shared" si="0"/>
        <v>13848.63</v>
      </c>
    </row>
    <row r="10" spans="1:23" x14ac:dyDescent="0.25">
      <c r="A10" s="27"/>
      <c r="B10" s="27"/>
      <c r="C10" s="27"/>
      <c r="D10" s="27"/>
      <c r="E10" s="27"/>
      <c r="F10" s="27"/>
      <c r="G10" s="27" t="s">
        <v>109</v>
      </c>
      <c r="H10" s="27"/>
      <c r="I10" s="28">
        <v>42071</v>
      </c>
      <c r="J10" s="27"/>
      <c r="K10" s="27" t="s">
        <v>934</v>
      </c>
      <c r="L10" s="27"/>
      <c r="M10" s="27" t="s">
        <v>301</v>
      </c>
      <c r="N10" s="27"/>
      <c r="O10" s="27" t="s">
        <v>1004</v>
      </c>
      <c r="P10" s="27"/>
      <c r="Q10" s="27" t="s">
        <v>259</v>
      </c>
      <c r="R10" s="27"/>
      <c r="S10" s="29">
        <v>-187.5</v>
      </c>
      <c r="T10" s="27"/>
      <c r="U10" s="29">
        <f t="shared" si="0"/>
        <v>13661.13</v>
      </c>
    </row>
    <row r="11" spans="1:23" x14ac:dyDescent="0.25">
      <c r="A11" s="27"/>
      <c r="B11" s="27"/>
      <c r="C11" s="27"/>
      <c r="D11" s="27"/>
      <c r="E11" s="27"/>
      <c r="F11" s="27"/>
      <c r="G11" s="27" t="s">
        <v>111</v>
      </c>
      <c r="H11" s="27"/>
      <c r="I11" s="28">
        <v>42072</v>
      </c>
      <c r="J11" s="27"/>
      <c r="K11" s="27"/>
      <c r="L11" s="27"/>
      <c r="M11" s="27" t="s">
        <v>286</v>
      </c>
      <c r="N11" s="27"/>
      <c r="O11" s="27" t="s">
        <v>1005</v>
      </c>
      <c r="P11" s="27"/>
      <c r="Q11" s="27" t="s">
        <v>100</v>
      </c>
      <c r="R11" s="27"/>
      <c r="S11" s="29">
        <v>5.01</v>
      </c>
      <c r="T11" s="27"/>
      <c r="U11" s="29">
        <f t="shared" si="0"/>
        <v>13666.14</v>
      </c>
    </row>
    <row r="12" spans="1:23" x14ac:dyDescent="0.25">
      <c r="A12" s="27"/>
      <c r="B12" s="27"/>
      <c r="C12" s="27"/>
      <c r="D12" s="27"/>
      <c r="E12" s="27"/>
      <c r="F12" s="27"/>
      <c r="G12" s="27" t="s">
        <v>111</v>
      </c>
      <c r="H12" s="27"/>
      <c r="I12" s="28">
        <v>42072</v>
      </c>
      <c r="J12" s="27"/>
      <c r="K12" s="27"/>
      <c r="L12" s="27"/>
      <c r="M12" s="27" t="s">
        <v>286</v>
      </c>
      <c r="N12" s="27"/>
      <c r="O12" s="27" t="s">
        <v>1005</v>
      </c>
      <c r="P12" s="27"/>
      <c r="Q12" s="27" t="s">
        <v>100</v>
      </c>
      <c r="R12" s="27"/>
      <c r="S12" s="29">
        <v>5.01</v>
      </c>
      <c r="T12" s="27"/>
      <c r="U12" s="29">
        <f t="shared" si="0"/>
        <v>13671.15</v>
      </c>
    </row>
    <row r="13" spans="1:23" x14ac:dyDescent="0.25">
      <c r="A13" s="27"/>
      <c r="B13" s="27"/>
      <c r="C13" s="27"/>
      <c r="D13" s="27"/>
      <c r="E13" s="27"/>
      <c r="F13" s="27"/>
      <c r="G13" s="27" t="s">
        <v>111</v>
      </c>
      <c r="H13" s="27"/>
      <c r="I13" s="28">
        <v>42072</v>
      </c>
      <c r="J13" s="27"/>
      <c r="K13" s="27"/>
      <c r="L13" s="27"/>
      <c r="M13" s="27" t="s">
        <v>286</v>
      </c>
      <c r="N13" s="27"/>
      <c r="O13" s="27" t="s">
        <v>1005</v>
      </c>
      <c r="P13" s="27"/>
      <c r="Q13" s="27" t="s">
        <v>100</v>
      </c>
      <c r="R13" s="27"/>
      <c r="S13" s="29">
        <v>5.01</v>
      </c>
      <c r="T13" s="27"/>
      <c r="U13" s="29">
        <f t="shared" si="0"/>
        <v>13676.16</v>
      </c>
    </row>
    <row r="14" spans="1:23" x14ac:dyDescent="0.25">
      <c r="A14" s="27"/>
      <c r="B14" s="27"/>
      <c r="C14" s="27"/>
      <c r="D14" s="27"/>
      <c r="E14" s="27"/>
      <c r="F14" s="27"/>
      <c r="G14" s="27" t="s">
        <v>111</v>
      </c>
      <c r="H14" s="27"/>
      <c r="I14" s="28">
        <v>42072</v>
      </c>
      <c r="J14" s="27"/>
      <c r="K14" s="27"/>
      <c r="L14" s="27"/>
      <c r="M14" s="27" t="s">
        <v>286</v>
      </c>
      <c r="N14" s="27"/>
      <c r="O14" s="27" t="s">
        <v>1006</v>
      </c>
      <c r="P14" s="27"/>
      <c r="Q14" s="27" t="s">
        <v>100</v>
      </c>
      <c r="R14" s="27"/>
      <c r="S14" s="29">
        <v>23.6</v>
      </c>
      <c r="T14" s="27"/>
      <c r="U14" s="29">
        <f t="shared" si="0"/>
        <v>13699.76</v>
      </c>
    </row>
    <row r="15" spans="1:23" x14ac:dyDescent="0.25">
      <c r="A15" s="27"/>
      <c r="B15" s="27"/>
      <c r="C15" s="27"/>
      <c r="D15" s="27"/>
      <c r="E15" s="27"/>
      <c r="F15" s="27"/>
      <c r="G15" s="27" t="s">
        <v>110</v>
      </c>
      <c r="H15" s="27"/>
      <c r="I15" s="28">
        <v>42072</v>
      </c>
      <c r="J15" s="27"/>
      <c r="K15" s="27" t="s">
        <v>935</v>
      </c>
      <c r="L15" s="27"/>
      <c r="M15" s="27" t="s">
        <v>160</v>
      </c>
      <c r="N15" s="27"/>
      <c r="O15" s="27" t="s">
        <v>1007</v>
      </c>
      <c r="P15" s="27"/>
      <c r="Q15" s="27" t="s">
        <v>36</v>
      </c>
      <c r="R15" s="27"/>
      <c r="S15" s="29">
        <v>944</v>
      </c>
      <c r="T15" s="27"/>
      <c r="U15" s="29">
        <f t="shared" si="0"/>
        <v>14643.76</v>
      </c>
    </row>
    <row r="16" spans="1:23" x14ac:dyDescent="0.25">
      <c r="A16" s="27"/>
      <c r="B16" s="27"/>
      <c r="C16" s="27"/>
      <c r="D16" s="27"/>
      <c r="E16" s="27"/>
      <c r="F16" s="27"/>
      <c r="G16" s="27" t="s">
        <v>110</v>
      </c>
      <c r="H16" s="27"/>
      <c r="I16" s="28">
        <v>42072</v>
      </c>
      <c r="J16" s="27"/>
      <c r="K16" s="27" t="s">
        <v>936</v>
      </c>
      <c r="L16" s="27"/>
      <c r="M16" s="27" t="s">
        <v>167</v>
      </c>
      <c r="N16" s="27"/>
      <c r="O16" s="27" t="s">
        <v>1008</v>
      </c>
      <c r="P16" s="27"/>
      <c r="Q16" s="27" t="s">
        <v>36</v>
      </c>
      <c r="R16" s="27"/>
      <c r="S16" s="29">
        <v>646.64</v>
      </c>
      <c r="T16" s="27"/>
      <c r="U16" s="29">
        <f t="shared" si="0"/>
        <v>15290.4</v>
      </c>
    </row>
    <row r="17" spans="1:21" x14ac:dyDescent="0.25">
      <c r="A17" s="27"/>
      <c r="B17" s="27"/>
      <c r="C17" s="27"/>
      <c r="D17" s="27"/>
      <c r="E17" s="27"/>
      <c r="F17" s="27"/>
      <c r="G17" s="27" t="s">
        <v>109</v>
      </c>
      <c r="H17" s="27"/>
      <c r="I17" s="28">
        <v>42072</v>
      </c>
      <c r="J17" s="27"/>
      <c r="K17" s="27"/>
      <c r="L17" s="27"/>
      <c r="M17" s="27" t="s">
        <v>227</v>
      </c>
      <c r="N17" s="27"/>
      <c r="O17" s="27" t="s">
        <v>237</v>
      </c>
      <c r="P17" s="27"/>
      <c r="Q17" s="27" t="s">
        <v>83</v>
      </c>
      <c r="R17" s="27"/>
      <c r="S17" s="29">
        <v>-9</v>
      </c>
      <c r="T17" s="27"/>
      <c r="U17" s="29">
        <f t="shared" si="0"/>
        <v>15281.4</v>
      </c>
    </row>
    <row r="18" spans="1:21" x14ac:dyDescent="0.25">
      <c r="A18" s="27"/>
      <c r="B18" s="27"/>
      <c r="C18" s="27"/>
      <c r="D18" s="27"/>
      <c r="E18" s="27"/>
      <c r="F18" s="27"/>
      <c r="G18" s="27" t="s">
        <v>109</v>
      </c>
      <c r="H18" s="27"/>
      <c r="I18" s="28">
        <v>42073</v>
      </c>
      <c r="J18" s="27"/>
      <c r="K18" s="27"/>
      <c r="L18" s="27"/>
      <c r="M18" s="27" t="s">
        <v>229</v>
      </c>
      <c r="N18" s="27"/>
      <c r="O18" s="27" t="s">
        <v>1009</v>
      </c>
      <c r="P18" s="27"/>
      <c r="Q18" s="27" t="s">
        <v>104</v>
      </c>
      <c r="R18" s="27"/>
      <c r="S18" s="29">
        <v>-699</v>
      </c>
      <c r="T18" s="27"/>
      <c r="U18" s="29">
        <f t="shared" si="0"/>
        <v>14582.4</v>
      </c>
    </row>
    <row r="19" spans="1:21" x14ac:dyDescent="0.25">
      <c r="A19" s="27"/>
      <c r="B19" s="27"/>
      <c r="C19" s="27"/>
      <c r="D19" s="27"/>
      <c r="E19" s="27"/>
      <c r="F19" s="27"/>
      <c r="G19" s="27" t="s">
        <v>111</v>
      </c>
      <c r="H19" s="27"/>
      <c r="I19" s="28">
        <v>42074</v>
      </c>
      <c r="J19" s="27"/>
      <c r="K19" s="27"/>
      <c r="L19" s="27"/>
      <c r="M19" s="27" t="s">
        <v>955</v>
      </c>
      <c r="N19" s="27"/>
      <c r="O19" s="27" t="s">
        <v>1010</v>
      </c>
      <c r="P19" s="27"/>
      <c r="Q19" s="27" t="s">
        <v>74</v>
      </c>
      <c r="R19" s="27"/>
      <c r="S19" s="29">
        <v>7680</v>
      </c>
      <c r="T19" s="27"/>
      <c r="U19" s="29">
        <f t="shared" si="0"/>
        <v>22262.400000000001</v>
      </c>
    </row>
    <row r="20" spans="1:21" x14ac:dyDescent="0.25">
      <c r="A20" s="27"/>
      <c r="B20" s="27"/>
      <c r="C20" s="27"/>
      <c r="D20" s="27"/>
      <c r="E20" s="27"/>
      <c r="F20" s="27"/>
      <c r="G20" s="27" t="s">
        <v>109</v>
      </c>
      <c r="H20" s="27"/>
      <c r="I20" s="28">
        <v>42074</v>
      </c>
      <c r="J20" s="27"/>
      <c r="K20" s="27"/>
      <c r="L20" s="27"/>
      <c r="M20" s="27" t="s">
        <v>139</v>
      </c>
      <c r="N20" s="27"/>
      <c r="O20" s="27" t="s">
        <v>1011</v>
      </c>
      <c r="P20" s="27"/>
      <c r="Q20" s="27" t="s">
        <v>106</v>
      </c>
      <c r="R20" s="27"/>
      <c r="S20" s="29">
        <v>-162.74</v>
      </c>
      <c r="T20" s="27"/>
      <c r="U20" s="29">
        <f t="shared" si="0"/>
        <v>22099.66</v>
      </c>
    </row>
    <row r="21" spans="1:21" x14ac:dyDescent="0.25">
      <c r="A21" s="27"/>
      <c r="B21" s="27"/>
      <c r="C21" s="27"/>
      <c r="D21" s="27"/>
      <c r="E21" s="27"/>
      <c r="F21" s="27"/>
      <c r="G21" s="27" t="s">
        <v>109</v>
      </c>
      <c r="H21" s="27"/>
      <c r="I21" s="28">
        <v>42074</v>
      </c>
      <c r="J21" s="27"/>
      <c r="K21" s="27"/>
      <c r="L21" s="27"/>
      <c r="M21" s="27" t="s">
        <v>139</v>
      </c>
      <c r="N21" s="27"/>
      <c r="O21" s="27" t="s">
        <v>1012</v>
      </c>
      <c r="P21" s="27"/>
      <c r="Q21" s="27" t="s">
        <v>106</v>
      </c>
      <c r="R21" s="27"/>
      <c r="S21" s="29">
        <v>-50</v>
      </c>
      <c r="T21" s="27"/>
      <c r="U21" s="29">
        <f t="shared" si="0"/>
        <v>22049.66</v>
      </c>
    </row>
    <row r="22" spans="1:21" x14ac:dyDescent="0.25">
      <c r="A22" s="27"/>
      <c r="B22" s="27"/>
      <c r="C22" s="27"/>
      <c r="D22" s="27"/>
      <c r="E22" s="27"/>
      <c r="F22" s="27"/>
      <c r="G22" s="27" t="s">
        <v>111</v>
      </c>
      <c r="H22" s="27"/>
      <c r="I22" s="28">
        <v>42075</v>
      </c>
      <c r="J22" s="27"/>
      <c r="K22" s="27"/>
      <c r="L22" s="27"/>
      <c r="M22" s="27" t="s">
        <v>286</v>
      </c>
      <c r="N22" s="27"/>
      <c r="O22" s="27" t="s">
        <v>1005</v>
      </c>
      <c r="P22" s="27"/>
      <c r="Q22" s="27" t="s">
        <v>100</v>
      </c>
      <c r="R22" s="27"/>
      <c r="S22" s="29">
        <v>4.46</v>
      </c>
      <c r="T22" s="27"/>
      <c r="U22" s="29">
        <f t="shared" si="0"/>
        <v>22054.12</v>
      </c>
    </row>
    <row r="23" spans="1:21" x14ac:dyDescent="0.25">
      <c r="A23" s="27"/>
      <c r="B23" s="27"/>
      <c r="C23" s="27"/>
      <c r="D23" s="27"/>
      <c r="E23" s="27"/>
      <c r="F23" s="27"/>
      <c r="G23" s="27" t="s">
        <v>111</v>
      </c>
      <c r="H23" s="27"/>
      <c r="I23" s="28">
        <v>42075</v>
      </c>
      <c r="J23" s="27"/>
      <c r="K23" s="27"/>
      <c r="L23" s="27"/>
      <c r="M23" s="27" t="s">
        <v>286</v>
      </c>
      <c r="N23" s="27"/>
      <c r="O23" s="27" t="s">
        <v>1013</v>
      </c>
      <c r="P23" s="27"/>
      <c r="Q23" s="27" t="s">
        <v>100</v>
      </c>
      <c r="R23" s="27"/>
      <c r="S23" s="29">
        <v>11.67</v>
      </c>
      <c r="T23" s="27"/>
      <c r="U23" s="29">
        <f t="shared" si="0"/>
        <v>22065.79</v>
      </c>
    </row>
    <row r="24" spans="1:21" x14ac:dyDescent="0.25">
      <c r="A24" s="27"/>
      <c r="B24" s="27"/>
      <c r="C24" s="27"/>
      <c r="D24" s="27"/>
      <c r="E24" s="27"/>
      <c r="F24" s="27"/>
      <c r="G24" s="27" t="s">
        <v>111</v>
      </c>
      <c r="H24" s="27"/>
      <c r="I24" s="28">
        <v>42075</v>
      </c>
      <c r="J24" s="27"/>
      <c r="K24" s="27"/>
      <c r="L24" s="27"/>
      <c r="M24" s="27" t="s">
        <v>286</v>
      </c>
      <c r="N24" s="27"/>
      <c r="O24" s="27" t="s">
        <v>1014</v>
      </c>
      <c r="P24" s="27"/>
      <c r="Q24" s="27" t="s">
        <v>100</v>
      </c>
      <c r="R24" s="27"/>
      <c r="S24" s="29">
        <v>16.75</v>
      </c>
      <c r="T24" s="27"/>
      <c r="U24" s="29">
        <f t="shared" si="0"/>
        <v>22082.54</v>
      </c>
    </row>
    <row r="25" spans="1:21" x14ac:dyDescent="0.25">
      <c r="A25" s="27"/>
      <c r="B25" s="27"/>
      <c r="C25" s="27"/>
      <c r="D25" s="27"/>
      <c r="E25" s="27"/>
      <c r="F25" s="27"/>
      <c r="G25" s="27" t="s">
        <v>111</v>
      </c>
      <c r="H25" s="27"/>
      <c r="I25" s="28">
        <v>42075</v>
      </c>
      <c r="J25" s="27"/>
      <c r="K25" s="27"/>
      <c r="L25" s="27"/>
      <c r="M25" s="27" t="s">
        <v>286</v>
      </c>
      <c r="N25" s="27"/>
      <c r="O25" s="27" t="s">
        <v>1015</v>
      </c>
      <c r="P25" s="27"/>
      <c r="Q25" s="27" t="s">
        <v>100</v>
      </c>
      <c r="R25" s="27"/>
      <c r="S25" s="29">
        <v>14.25</v>
      </c>
      <c r="T25" s="27"/>
      <c r="U25" s="29">
        <f t="shared" si="0"/>
        <v>22096.79</v>
      </c>
    </row>
    <row r="26" spans="1:21" x14ac:dyDescent="0.25">
      <c r="A26" s="27"/>
      <c r="B26" s="27"/>
      <c r="C26" s="27"/>
      <c r="D26" s="27"/>
      <c r="E26" s="27"/>
      <c r="F26" s="27"/>
      <c r="G26" s="27" t="s">
        <v>111</v>
      </c>
      <c r="H26" s="27"/>
      <c r="I26" s="28">
        <v>42075</v>
      </c>
      <c r="J26" s="27"/>
      <c r="K26" s="27"/>
      <c r="L26" s="27"/>
      <c r="M26" s="27" t="s">
        <v>286</v>
      </c>
      <c r="N26" s="27"/>
      <c r="O26" s="27" t="s">
        <v>1005</v>
      </c>
      <c r="P26" s="27"/>
      <c r="Q26" s="27" t="s">
        <v>100</v>
      </c>
      <c r="R26" s="27"/>
      <c r="S26" s="29">
        <v>2.57</v>
      </c>
      <c r="T26" s="27"/>
      <c r="U26" s="29">
        <f t="shared" si="0"/>
        <v>22099.360000000001</v>
      </c>
    </row>
    <row r="27" spans="1:21" x14ac:dyDescent="0.25">
      <c r="A27" s="27"/>
      <c r="B27" s="27"/>
      <c r="C27" s="27"/>
      <c r="D27" s="27"/>
      <c r="E27" s="27"/>
      <c r="F27" s="27"/>
      <c r="G27" s="27" t="s">
        <v>109</v>
      </c>
      <c r="H27" s="27"/>
      <c r="I27" s="28">
        <v>42075</v>
      </c>
      <c r="J27" s="27"/>
      <c r="K27" s="27"/>
      <c r="L27" s="27"/>
      <c r="M27" s="27" t="s">
        <v>226</v>
      </c>
      <c r="N27" s="27"/>
      <c r="O27" s="27" t="s">
        <v>426</v>
      </c>
      <c r="P27" s="27"/>
      <c r="Q27" s="27" t="s">
        <v>104</v>
      </c>
      <c r="R27" s="27"/>
      <c r="S27" s="29">
        <v>-80.61</v>
      </c>
      <c r="T27" s="27"/>
      <c r="U27" s="29">
        <f t="shared" si="0"/>
        <v>22018.75</v>
      </c>
    </row>
    <row r="28" spans="1:21" x14ac:dyDescent="0.25">
      <c r="A28" s="27"/>
      <c r="B28" s="27"/>
      <c r="C28" s="27"/>
      <c r="D28" s="27"/>
      <c r="E28" s="27"/>
      <c r="F28" s="27"/>
      <c r="G28" s="27" t="s">
        <v>109</v>
      </c>
      <c r="H28" s="27"/>
      <c r="I28" s="28">
        <v>42075</v>
      </c>
      <c r="J28" s="27"/>
      <c r="K28" s="27"/>
      <c r="L28" s="27"/>
      <c r="M28" s="27" t="s">
        <v>956</v>
      </c>
      <c r="N28" s="27"/>
      <c r="O28" s="27" t="s">
        <v>1016</v>
      </c>
      <c r="P28" s="27"/>
      <c r="Q28" s="27" t="s">
        <v>102</v>
      </c>
      <c r="R28" s="27"/>
      <c r="S28" s="29">
        <v>-113.45</v>
      </c>
      <c r="T28" s="27"/>
      <c r="U28" s="29">
        <f t="shared" si="0"/>
        <v>21905.3</v>
      </c>
    </row>
    <row r="29" spans="1:21" x14ac:dyDescent="0.25">
      <c r="A29" s="27"/>
      <c r="B29" s="27"/>
      <c r="C29" s="27"/>
      <c r="D29" s="27"/>
      <c r="E29" s="27"/>
      <c r="F29" s="27"/>
      <c r="G29" s="27" t="s">
        <v>109</v>
      </c>
      <c r="H29" s="27"/>
      <c r="I29" s="28">
        <v>42079</v>
      </c>
      <c r="J29" s="27"/>
      <c r="K29" s="27"/>
      <c r="L29" s="27"/>
      <c r="M29" s="27" t="s">
        <v>147</v>
      </c>
      <c r="N29" s="27"/>
      <c r="O29" s="27" t="s">
        <v>185</v>
      </c>
      <c r="P29" s="27"/>
      <c r="Q29" s="27" t="s">
        <v>104</v>
      </c>
      <c r="R29" s="27"/>
      <c r="S29" s="29">
        <v>-74.56</v>
      </c>
      <c r="T29" s="27"/>
      <c r="U29" s="29">
        <f t="shared" si="0"/>
        <v>21830.74</v>
      </c>
    </row>
    <row r="30" spans="1:21" x14ac:dyDescent="0.25">
      <c r="A30" s="27"/>
      <c r="B30" s="27"/>
      <c r="C30" s="27"/>
      <c r="D30" s="27"/>
      <c r="E30" s="27"/>
      <c r="F30" s="27"/>
      <c r="G30" s="27" t="s">
        <v>109</v>
      </c>
      <c r="H30" s="27"/>
      <c r="I30" s="28">
        <v>42079</v>
      </c>
      <c r="J30" s="27"/>
      <c r="K30" s="27"/>
      <c r="L30" s="27"/>
      <c r="M30" s="27" t="s">
        <v>231</v>
      </c>
      <c r="N30" s="27"/>
      <c r="O30" s="27" t="s">
        <v>1017</v>
      </c>
      <c r="P30" s="27"/>
      <c r="Q30" s="27" t="s">
        <v>102</v>
      </c>
      <c r="R30" s="27"/>
      <c r="S30" s="29">
        <v>-344</v>
      </c>
      <c r="T30" s="27"/>
      <c r="U30" s="29">
        <f t="shared" si="0"/>
        <v>21486.74</v>
      </c>
    </row>
    <row r="31" spans="1:21" x14ac:dyDescent="0.25">
      <c r="A31" s="27"/>
      <c r="B31" s="27"/>
      <c r="C31" s="27"/>
      <c r="D31" s="27"/>
      <c r="E31" s="27"/>
      <c r="F31" s="27"/>
      <c r="G31" s="27" t="s">
        <v>110</v>
      </c>
      <c r="H31" s="27"/>
      <c r="I31" s="28">
        <v>42082</v>
      </c>
      <c r="J31" s="27"/>
      <c r="K31" s="27" t="s">
        <v>937</v>
      </c>
      <c r="L31" s="27"/>
      <c r="M31" s="27" t="s">
        <v>957</v>
      </c>
      <c r="N31" s="27"/>
      <c r="O31" s="27" t="s">
        <v>1018</v>
      </c>
      <c r="P31" s="27"/>
      <c r="Q31" s="27" t="s">
        <v>36</v>
      </c>
      <c r="R31" s="27"/>
      <c r="S31" s="29">
        <v>7500</v>
      </c>
      <c r="T31" s="27"/>
      <c r="U31" s="29">
        <f t="shared" si="0"/>
        <v>28986.74</v>
      </c>
    </row>
    <row r="32" spans="1:21" x14ac:dyDescent="0.25">
      <c r="A32" s="27"/>
      <c r="B32" s="27"/>
      <c r="C32" s="27"/>
      <c r="D32" s="27"/>
      <c r="E32" s="27"/>
      <c r="F32" s="27"/>
      <c r="G32" s="27" t="s">
        <v>109</v>
      </c>
      <c r="H32" s="27"/>
      <c r="I32" s="28">
        <v>42083</v>
      </c>
      <c r="J32" s="27"/>
      <c r="K32" s="27"/>
      <c r="L32" s="27"/>
      <c r="M32" s="27" t="s">
        <v>147</v>
      </c>
      <c r="N32" s="27"/>
      <c r="O32" s="27" t="s">
        <v>185</v>
      </c>
      <c r="P32" s="27"/>
      <c r="Q32" s="27" t="s">
        <v>104</v>
      </c>
      <c r="R32" s="27"/>
      <c r="S32" s="29">
        <v>-35.97</v>
      </c>
      <c r="T32" s="27"/>
      <c r="U32" s="29">
        <f t="shared" si="0"/>
        <v>28950.77</v>
      </c>
    </row>
    <row r="33" spans="1:21" x14ac:dyDescent="0.25">
      <c r="A33" s="27"/>
      <c r="B33" s="27"/>
      <c r="C33" s="27"/>
      <c r="D33" s="27"/>
      <c r="E33" s="27"/>
      <c r="F33" s="27"/>
      <c r="G33" s="27" t="s">
        <v>109</v>
      </c>
      <c r="H33" s="27"/>
      <c r="I33" s="28">
        <v>42086</v>
      </c>
      <c r="J33" s="27"/>
      <c r="K33" s="27"/>
      <c r="L33" s="27"/>
      <c r="M33" s="27" t="s">
        <v>355</v>
      </c>
      <c r="N33" s="27"/>
      <c r="O33" s="27" t="s">
        <v>370</v>
      </c>
      <c r="P33" s="27"/>
      <c r="Q33" s="27" t="s">
        <v>100</v>
      </c>
      <c r="R33" s="27"/>
      <c r="S33" s="29">
        <v>-55</v>
      </c>
      <c r="T33" s="27"/>
      <c r="U33" s="29">
        <f t="shared" si="0"/>
        <v>28895.77</v>
      </c>
    </row>
    <row r="34" spans="1:21" x14ac:dyDescent="0.25">
      <c r="A34" s="27"/>
      <c r="B34" s="27"/>
      <c r="C34" s="27"/>
      <c r="D34" s="27"/>
      <c r="E34" s="27"/>
      <c r="F34" s="27"/>
      <c r="G34" s="27" t="s">
        <v>111</v>
      </c>
      <c r="H34" s="27"/>
      <c r="I34" s="28">
        <v>42087</v>
      </c>
      <c r="J34" s="27"/>
      <c r="K34" s="27"/>
      <c r="L34" s="27"/>
      <c r="M34" s="27" t="s">
        <v>400</v>
      </c>
      <c r="N34" s="27"/>
      <c r="O34" s="27" t="s">
        <v>1019</v>
      </c>
      <c r="P34" s="27"/>
      <c r="Q34" s="27" t="s">
        <v>34</v>
      </c>
      <c r="R34" s="27"/>
      <c r="S34" s="29">
        <v>1400</v>
      </c>
      <c r="T34" s="27"/>
      <c r="U34" s="29">
        <f t="shared" si="0"/>
        <v>30295.77</v>
      </c>
    </row>
    <row r="35" spans="1:21" x14ac:dyDescent="0.25">
      <c r="A35" s="27"/>
      <c r="B35" s="27"/>
      <c r="C35" s="27"/>
      <c r="D35" s="27"/>
      <c r="E35" s="27"/>
      <c r="F35" s="27"/>
      <c r="G35" s="27" t="s">
        <v>110</v>
      </c>
      <c r="H35" s="27"/>
      <c r="I35" s="28">
        <v>42088</v>
      </c>
      <c r="J35" s="27"/>
      <c r="K35" s="27" t="s">
        <v>938</v>
      </c>
      <c r="L35" s="27"/>
      <c r="M35" s="27" t="s">
        <v>484</v>
      </c>
      <c r="N35" s="27"/>
      <c r="O35" s="27" t="s">
        <v>1020</v>
      </c>
      <c r="P35" s="27"/>
      <c r="Q35" s="27" t="s">
        <v>36</v>
      </c>
      <c r="R35" s="27"/>
      <c r="S35" s="29">
        <v>1297</v>
      </c>
      <c r="T35" s="27"/>
      <c r="U35" s="29">
        <f t="shared" si="0"/>
        <v>31592.77</v>
      </c>
    </row>
    <row r="36" spans="1:21" x14ac:dyDescent="0.25">
      <c r="A36" s="27"/>
      <c r="B36" s="27"/>
      <c r="C36" s="27"/>
      <c r="D36" s="27"/>
      <c r="E36" s="27"/>
      <c r="F36" s="27"/>
      <c r="G36" s="27" t="s">
        <v>109</v>
      </c>
      <c r="H36" s="27"/>
      <c r="I36" s="28">
        <v>42089</v>
      </c>
      <c r="J36" s="27"/>
      <c r="K36" s="27"/>
      <c r="L36" s="27"/>
      <c r="M36" s="27" t="s">
        <v>226</v>
      </c>
      <c r="N36" s="27"/>
      <c r="O36" s="27" t="s">
        <v>426</v>
      </c>
      <c r="P36" s="27"/>
      <c r="Q36" s="27" t="s">
        <v>104</v>
      </c>
      <c r="R36" s="27"/>
      <c r="S36" s="29">
        <v>-14.99</v>
      </c>
      <c r="T36" s="27"/>
      <c r="U36" s="29">
        <f t="shared" si="0"/>
        <v>31577.78</v>
      </c>
    </row>
    <row r="37" spans="1:21" x14ac:dyDescent="0.25">
      <c r="A37" s="27"/>
      <c r="B37" s="27"/>
      <c r="C37" s="27"/>
      <c r="D37" s="27"/>
      <c r="E37" s="27"/>
      <c r="F37" s="27"/>
      <c r="G37" s="27" t="s">
        <v>109</v>
      </c>
      <c r="H37" s="27"/>
      <c r="I37" s="28">
        <v>42089</v>
      </c>
      <c r="J37" s="27"/>
      <c r="K37" s="27"/>
      <c r="L37" s="27"/>
      <c r="M37" s="27" t="s">
        <v>226</v>
      </c>
      <c r="N37" s="27"/>
      <c r="O37" s="27" t="s">
        <v>426</v>
      </c>
      <c r="P37" s="27"/>
      <c r="Q37" s="27" t="s">
        <v>104</v>
      </c>
      <c r="R37" s="27"/>
      <c r="S37" s="29">
        <v>-14.99</v>
      </c>
      <c r="T37" s="27"/>
      <c r="U37" s="29">
        <f t="shared" si="0"/>
        <v>31562.79</v>
      </c>
    </row>
    <row r="38" spans="1:21" x14ac:dyDescent="0.25">
      <c r="A38" s="27"/>
      <c r="B38" s="27"/>
      <c r="C38" s="27"/>
      <c r="D38" s="27"/>
      <c r="E38" s="27"/>
      <c r="F38" s="27"/>
      <c r="G38" s="27" t="s">
        <v>111</v>
      </c>
      <c r="H38" s="27"/>
      <c r="I38" s="28">
        <v>42090</v>
      </c>
      <c r="J38" s="27"/>
      <c r="K38" s="27"/>
      <c r="L38" s="27"/>
      <c r="M38" s="27" t="s">
        <v>156</v>
      </c>
      <c r="N38" s="27"/>
      <c r="O38" s="27" t="s">
        <v>1021</v>
      </c>
      <c r="P38" s="27"/>
      <c r="Q38" s="27" t="s">
        <v>74</v>
      </c>
      <c r="R38" s="27"/>
      <c r="S38" s="29">
        <v>1219.44</v>
      </c>
      <c r="T38" s="27"/>
      <c r="U38" s="29">
        <f t="shared" si="0"/>
        <v>32782.230000000003</v>
      </c>
    </row>
    <row r="39" spans="1:21" ht="15.75" thickBot="1" x14ac:dyDescent="0.3">
      <c r="A39" s="27"/>
      <c r="B39" s="27"/>
      <c r="C39" s="27"/>
      <c r="D39" s="27"/>
      <c r="E39" s="27"/>
      <c r="F39" s="27"/>
      <c r="G39" s="27" t="s">
        <v>109</v>
      </c>
      <c r="H39" s="27"/>
      <c r="I39" s="28">
        <v>42093</v>
      </c>
      <c r="J39" s="27"/>
      <c r="K39" s="27" t="s">
        <v>939</v>
      </c>
      <c r="L39" s="27"/>
      <c r="M39" s="27" t="s">
        <v>153</v>
      </c>
      <c r="N39" s="27"/>
      <c r="O39" s="27" t="s">
        <v>1022</v>
      </c>
      <c r="P39" s="27"/>
      <c r="Q39" s="27" t="s">
        <v>92</v>
      </c>
      <c r="R39" s="27"/>
      <c r="S39" s="30">
        <v>-3250</v>
      </c>
      <c r="T39" s="27"/>
      <c r="U39" s="30">
        <f t="shared" si="0"/>
        <v>29532.23</v>
      </c>
    </row>
    <row r="40" spans="1:21" x14ac:dyDescent="0.25">
      <c r="A40" s="27"/>
      <c r="B40" s="27" t="s">
        <v>29</v>
      </c>
      <c r="C40" s="27"/>
      <c r="D40" s="27"/>
      <c r="E40" s="27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27"/>
      <c r="S40" s="29">
        <f>ROUND(SUM(S2:S39),5)</f>
        <v>15347.17</v>
      </c>
      <c r="T40" s="27"/>
      <c r="U40" s="29">
        <f>U39</f>
        <v>29532.23</v>
      </c>
    </row>
    <row r="41" spans="1:21" ht="30" customHeight="1" x14ac:dyDescent="0.25">
      <c r="A41" s="23"/>
      <c r="B41" s="23" t="s">
        <v>30</v>
      </c>
      <c r="C41" s="23"/>
      <c r="D41" s="23"/>
      <c r="E41" s="23"/>
      <c r="F41" s="23"/>
      <c r="G41" s="23"/>
      <c r="H41" s="23"/>
      <c r="I41" s="26"/>
      <c r="J41" s="23"/>
      <c r="K41" s="23"/>
      <c r="L41" s="23"/>
      <c r="M41" s="23"/>
      <c r="N41" s="23"/>
      <c r="O41" s="23"/>
      <c r="P41" s="23"/>
      <c r="Q41" s="23"/>
      <c r="R41" s="23"/>
      <c r="S41" s="25"/>
      <c r="T41" s="23"/>
      <c r="U41" s="25">
        <v>0</v>
      </c>
    </row>
    <row r="42" spans="1:21" x14ac:dyDescent="0.25">
      <c r="A42" s="27"/>
      <c r="B42" s="27" t="s">
        <v>31</v>
      </c>
      <c r="C42" s="27"/>
      <c r="D42" s="27"/>
      <c r="E42" s="27"/>
      <c r="F42" s="27"/>
      <c r="G42" s="27"/>
      <c r="H42" s="27"/>
      <c r="I42" s="28"/>
      <c r="J42" s="27"/>
      <c r="K42" s="27"/>
      <c r="L42" s="27"/>
      <c r="M42" s="27"/>
      <c r="N42" s="27"/>
      <c r="O42" s="27"/>
      <c r="P42" s="27"/>
      <c r="Q42" s="27"/>
      <c r="R42" s="27"/>
      <c r="S42" s="29"/>
      <c r="T42" s="27"/>
      <c r="U42" s="29">
        <f>U41</f>
        <v>0</v>
      </c>
    </row>
    <row r="43" spans="1:21" ht="30" customHeight="1" x14ac:dyDescent="0.25">
      <c r="A43" s="23"/>
      <c r="B43" s="23" t="s">
        <v>32</v>
      </c>
      <c r="C43" s="23"/>
      <c r="D43" s="23"/>
      <c r="E43" s="23"/>
      <c r="F43" s="23"/>
      <c r="G43" s="23"/>
      <c r="H43" s="23"/>
      <c r="I43" s="26"/>
      <c r="J43" s="23"/>
      <c r="K43" s="23"/>
      <c r="L43" s="23"/>
      <c r="M43" s="23"/>
      <c r="N43" s="23"/>
      <c r="O43" s="23"/>
      <c r="P43" s="23"/>
      <c r="Q43" s="23"/>
      <c r="R43" s="23"/>
      <c r="S43" s="25"/>
      <c r="T43" s="23"/>
      <c r="U43" s="25">
        <v>401.67</v>
      </c>
    </row>
    <row r="44" spans="1:21" x14ac:dyDescent="0.25">
      <c r="A44" s="27"/>
      <c r="B44" s="27" t="s">
        <v>33</v>
      </c>
      <c r="C44" s="27"/>
      <c r="D44" s="27"/>
      <c r="E44" s="27"/>
      <c r="F44" s="27"/>
      <c r="G44" s="27"/>
      <c r="H44" s="27"/>
      <c r="I44" s="28"/>
      <c r="J44" s="27"/>
      <c r="K44" s="27"/>
      <c r="L44" s="27"/>
      <c r="M44" s="27"/>
      <c r="N44" s="27"/>
      <c r="O44" s="27"/>
      <c r="P44" s="27"/>
      <c r="Q44" s="27"/>
      <c r="R44" s="27"/>
      <c r="S44" s="29"/>
      <c r="T44" s="27"/>
      <c r="U44" s="29">
        <f>U43</f>
        <v>401.67</v>
      </c>
    </row>
    <row r="45" spans="1:21" ht="30" customHeight="1" x14ac:dyDescent="0.25">
      <c r="A45" s="23"/>
      <c r="B45" s="23" t="s">
        <v>34</v>
      </c>
      <c r="C45" s="23"/>
      <c r="D45" s="23"/>
      <c r="E45" s="23"/>
      <c r="F45" s="23"/>
      <c r="G45" s="23"/>
      <c r="H45" s="23"/>
      <c r="I45" s="26"/>
      <c r="J45" s="23"/>
      <c r="K45" s="23"/>
      <c r="L45" s="23"/>
      <c r="M45" s="23"/>
      <c r="N45" s="23"/>
      <c r="O45" s="23"/>
      <c r="P45" s="23"/>
      <c r="Q45" s="23"/>
      <c r="R45" s="23"/>
      <c r="S45" s="25"/>
      <c r="T45" s="23"/>
      <c r="U45" s="25">
        <v>1156.3900000000001</v>
      </c>
    </row>
    <row r="46" spans="1:21" x14ac:dyDescent="0.25">
      <c r="A46" s="27"/>
      <c r="B46" s="27"/>
      <c r="C46" s="27"/>
      <c r="D46" s="27"/>
      <c r="E46" s="27"/>
      <c r="F46" s="27"/>
      <c r="G46" s="27" t="s">
        <v>111</v>
      </c>
      <c r="H46" s="27"/>
      <c r="I46" s="28">
        <v>42075</v>
      </c>
      <c r="J46" s="27"/>
      <c r="K46" s="27"/>
      <c r="L46" s="27"/>
      <c r="M46" s="27" t="s">
        <v>958</v>
      </c>
      <c r="N46" s="27"/>
      <c r="O46" s="27" t="s">
        <v>933</v>
      </c>
      <c r="P46" s="27"/>
      <c r="Q46" s="27" t="s">
        <v>216</v>
      </c>
      <c r="R46" s="27"/>
      <c r="S46" s="29">
        <v>33.68</v>
      </c>
      <c r="T46" s="27"/>
      <c r="U46" s="29">
        <f t="shared" ref="U46:U87" si="1">ROUND(U45+S46,5)</f>
        <v>1190.07</v>
      </c>
    </row>
    <row r="47" spans="1:21" x14ac:dyDescent="0.25">
      <c r="A47" s="27"/>
      <c r="B47" s="27"/>
      <c r="C47" s="27"/>
      <c r="D47" s="27"/>
      <c r="E47" s="27"/>
      <c r="F47" s="27"/>
      <c r="G47" s="27" t="s">
        <v>111</v>
      </c>
      <c r="H47" s="27"/>
      <c r="I47" s="28">
        <v>42077</v>
      </c>
      <c r="J47" s="27"/>
      <c r="K47" s="27"/>
      <c r="L47" s="27"/>
      <c r="M47" s="27" t="s">
        <v>959</v>
      </c>
      <c r="N47" s="27"/>
      <c r="O47" s="27" t="s">
        <v>933</v>
      </c>
      <c r="P47" s="27"/>
      <c r="Q47" s="27" t="s">
        <v>216</v>
      </c>
      <c r="R47" s="27"/>
      <c r="S47" s="29">
        <v>33.68</v>
      </c>
      <c r="T47" s="27"/>
      <c r="U47" s="29">
        <f t="shared" si="1"/>
        <v>1223.75</v>
      </c>
    </row>
    <row r="48" spans="1:21" x14ac:dyDescent="0.25">
      <c r="A48" s="27"/>
      <c r="B48" s="27"/>
      <c r="C48" s="27"/>
      <c r="D48" s="27"/>
      <c r="E48" s="27"/>
      <c r="F48" s="27"/>
      <c r="G48" s="27" t="s">
        <v>111</v>
      </c>
      <c r="H48" s="27"/>
      <c r="I48" s="28">
        <v>42078</v>
      </c>
      <c r="J48" s="27"/>
      <c r="K48" s="27"/>
      <c r="L48" s="27"/>
      <c r="M48" s="27" t="s">
        <v>960</v>
      </c>
      <c r="N48" s="27"/>
      <c r="O48" s="27" t="s">
        <v>933</v>
      </c>
      <c r="P48" s="27"/>
      <c r="Q48" s="27" t="s">
        <v>216</v>
      </c>
      <c r="R48" s="27"/>
      <c r="S48" s="29">
        <v>33.68</v>
      </c>
      <c r="T48" s="27"/>
      <c r="U48" s="29">
        <f t="shared" si="1"/>
        <v>1257.43</v>
      </c>
    </row>
    <row r="49" spans="1:21" x14ac:dyDescent="0.25">
      <c r="A49" s="27"/>
      <c r="B49" s="27"/>
      <c r="C49" s="27"/>
      <c r="D49" s="27"/>
      <c r="E49" s="27"/>
      <c r="F49" s="27"/>
      <c r="G49" s="27" t="s">
        <v>111</v>
      </c>
      <c r="H49" s="27"/>
      <c r="I49" s="28">
        <v>42078</v>
      </c>
      <c r="J49" s="27"/>
      <c r="K49" s="27"/>
      <c r="L49" s="27"/>
      <c r="M49" s="27" t="s">
        <v>961</v>
      </c>
      <c r="N49" s="27"/>
      <c r="O49" s="27" t="s">
        <v>933</v>
      </c>
      <c r="P49" s="27"/>
      <c r="Q49" s="27" t="s">
        <v>216</v>
      </c>
      <c r="R49" s="27"/>
      <c r="S49" s="29">
        <v>33.33</v>
      </c>
      <c r="T49" s="27"/>
      <c r="U49" s="29">
        <f t="shared" si="1"/>
        <v>1290.76</v>
      </c>
    </row>
    <row r="50" spans="1:21" x14ac:dyDescent="0.25">
      <c r="A50" s="27"/>
      <c r="B50" s="27"/>
      <c r="C50" s="27"/>
      <c r="D50" s="27"/>
      <c r="E50" s="27"/>
      <c r="F50" s="27"/>
      <c r="G50" s="27" t="s">
        <v>111</v>
      </c>
      <c r="H50" s="27"/>
      <c r="I50" s="28">
        <v>42078</v>
      </c>
      <c r="J50" s="27"/>
      <c r="K50" s="27"/>
      <c r="L50" s="27"/>
      <c r="M50" s="27" t="s">
        <v>962</v>
      </c>
      <c r="N50" s="27"/>
      <c r="O50" s="27" t="s">
        <v>933</v>
      </c>
      <c r="P50" s="27"/>
      <c r="Q50" s="27" t="s">
        <v>216</v>
      </c>
      <c r="R50" s="27"/>
      <c r="S50" s="29">
        <v>33.68</v>
      </c>
      <c r="T50" s="27"/>
      <c r="U50" s="29">
        <f t="shared" si="1"/>
        <v>1324.44</v>
      </c>
    </row>
    <row r="51" spans="1:21" x14ac:dyDescent="0.25">
      <c r="A51" s="27"/>
      <c r="B51" s="27"/>
      <c r="C51" s="27"/>
      <c r="D51" s="27"/>
      <c r="E51" s="27"/>
      <c r="F51" s="27"/>
      <c r="G51" s="27" t="s">
        <v>111</v>
      </c>
      <c r="H51" s="27"/>
      <c r="I51" s="28">
        <v>42078</v>
      </c>
      <c r="J51" s="27"/>
      <c r="K51" s="27"/>
      <c r="L51" s="27"/>
      <c r="M51" s="27" t="s">
        <v>963</v>
      </c>
      <c r="N51" s="27"/>
      <c r="O51" s="27" t="s">
        <v>933</v>
      </c>
      <c r="P51" s="27"/>
      <c r="Q51" s="27" t="s">
        <v>216</v>
      </c>
      <c r="R51" s="27"/>
      <c r="S51" s="29">
        <v>33.68</v>
      </c>
      <c r="T51" s="27"/>
      <c r="U51" s="29">
        <f t="shared" si="1"/>
        <v>1358.12</v>
      </c>
    </row>
    <row r="52" spans="1:21" x14ac:dyDescent="0.25">
      <c r="A52" s="27"/>
      <c r="B52" s="27"/>
      <c r="C52" s="27"/>
      <c r="D52" s="27"/>
      <c r="E52" s="27"/>
      <c r="F52" s="27"/>
      <c r="G52" s="27" t="s">
        <v>111</v>
      </c>
      <c r="H52" s="27"/>
      <c r="I52" s="28">
        <v>42079</v>
      </c>
      <c r="J52" s="27"/>
      <c r="K52" s="27"/>
      <c r="L52" s="27"/>
      <c r="M52" s="27" t="s">
        <v>964</v>
      </c>
      <c r="N52" s="27"/>
      <c r="O52" s="27" t="s">
        <v>933</v>
      </c>
      <c r="P52" s="27"/>
      <c r="Q52" s="27" t="s">
        <v>216</v>
      </c>
      <c r="R52" s="27"/>
      <c r="S52" s="29">
        <v>33.68</v>
      </c>
      <c r="T52" s="27"/>
      <c r="U52" s="29">
        <f t="shared" si="1"/>
        <v>1391.8</v>
      </c>
    </row>
    <row r="53" spans="1:21" x14ac:dyDescent="0.25">
      <c r="A53" s="27"/>
      <c r="B53" s="27"/>
      <c r="C53" s="27"/>
      <c r="D53" s="27"/>
      <c r="E53" s="27"/>
      <c r="F53" s="27"/>
      <c r="G53" s="27" t="s">
        <v>111</v>
      </c>
      <c r="H53" s="27"/>
      <c r="I53" s="28">
        <v>42080</v>
      </c>
      <c r="J53" s="27"/>
      <c r="K53" s="27"/>
      <c r="L53" s="27"/>
      <c r="M53" s="27" t="s">
        <v>965</v>
      </c>
      <c r="N53" s="27"/>
      <c r="O53" s="27" t="s">
        <v>933</v>
      </c>
      <c r="P53" s="27"/>
      <c r="Q53" s="27" t="s">
        <v>216</v>
      </c>
      <c r="R53" s="27"/>
      <c r="S53" s="29">
        <v>33.68</v>
      </c>
      <c r="T53" s="27"/>
      <c r="U53" s="29">
        <f t="shared" si="1"/>
        <v>1425.48</v>
      </c>
    </row>
    <row r="54" spans="1:21" x14ac:dyDescent="0.25">
      <c r="A54" s="27"/>
      <c r="B54" s="27"/>
      <c r="C54" s="27"/>
      <c r="D54" s="27"/>
      <c r="E54" s="27"/>
      <c r="F54" s="27"/>
      <c r="G54" s="27" t="s">
        <v>111</v>
      </c>
      <c r="H54" s="27"/>
      <c r="I54" s="28">
        <v>42080</v>
      </c>
      <c r="J54" s="27"/>
      <c r="K54" s="27"/>
      <c r="L54" s="27"/>
      <c r="M54" s="27" t="s">
        <v>966</v>
      </c>
      <c r="N54" s="27"/>
      <c r="O54" s="27" t="s">
        <v>933</v>
      </c>
      <c r="P54" s="27"/>
      <c r="Q54" s="27" t="s">
        <v>216</v>
      </c>
      <c r="R54" s="27"/>
      <c r="S54" s="29">
        <v>33.68</v>
      </c>
      <c r="T54" s="27"/>
      <c r="U54" s="29">
        <f t="shared" si="1"/>
        <v>1459.16</v>
      </c>
    </row>
    <row r="55" spans="1:21" x14ac:dyDescent="0.25">
      <c r="A55" s="27"/>
      <c r="B55" s="27"/>
      <c r="C55" s="27"/>
      <c r="D55" s="27"/>
      <c r="E55" s="27"/>
      <c r="F55" s="27"/>
      <c r="G55" s="27" t="s">
        <v>111</v>
      </c>
      <c r="H55" s="27"/>
      <c r="I55" s="28">
        <v>42080</v>
      </c>
      <c r="J55" s="27"/>
      <c r="K55" s="27"/>
      <c r="L55" s="27"/>
      <c r="M55" s="27" t="s">
        <v>967</v>
      </c>
      <c r="N55" s="27"/>
      <c r="O55" s="27" t="s">
        <v>933</v>
      </c>
      <c r="P55" s="27"/>
      <c r="Q55" s="27" t="s">
        <v>216</v>
      </c>
      <c r="R55" s="27"/>
      <c r="S55" s="29">
        <v>33.68</v>
      </c>
      <c r="T55" s="27"/>
      <c r="U55" s="29">
        <f t="shared" si="1"/>
        <v>1492.84</v>
      </c>
    </row>
    <row r="56" spans="1:21" x14ac:dyDescent="0.25">
      <c r="A56" s="27"/>
      <c r="B56" s="27"/>
      <c r="C56" s="27"/>
      <c r="D56" s="27"/>
      <c r="E56" s="27"/>
      <c r="F56" s="27"/>
      <c r="G56" s="27" t="s">
        <v>111</v>
      </c>
      <c r="H56" s="27"/>
      <c r="I56" s="28">
        <v>42081</v>
      </c>
      <c r="J56" s="27"/>
      <c r="K56" s="27"/>
      <c r="L56" s="27"/>
      <c r="M56" s="27" t="s">
        <v>968</v>
      </c>
      <c r="N56" s="27"/>
      <c r="O56" s="27" t="s">
        <v>933</v>
      </c>
      <c r="P56" s="27"/>
      <c r="Q56" s="27" t="s">
        <v>216</v>
      </c>
      <c r="R56" s="27"/>
      <c r="S56" s="29">
        <v>33.68</v>
      </c>
      <c r="T56" s="27"/>
      <c r="U56" s="29">
        <f t="shared" si="1"/>
        <v>1526.52</v>
      </c>
    </row>
    <row r="57" spans="1:21" x14ac:dyDescent="0.25">
      <c r="A57" s="27"/>
      <c r="B57" s="27"/>
      <c r="C57" s="27"/>
      <c r="D57" s="27"/>
      <c r="E57" s="27"/>
      <c r="F57" s="27"/>
      <c r="G57" s="27" t="s">
        <v>111</v>
      </c>
      <c r="H57" s="27"/>
      <c r="I57" s="28">
        <v>42083</v>
      </c>
      <c r="J57" s="27"/>
      <c r="K57" s="27"/>
      <c r="L57" s="27"/>
      <c r="M57" s="27" t="s">
        <v>969</v>
      </c>
      <c r="N57" s="27"/>
      <c r="O57" s="27" t="s">
        <v>933</v>
      </c>
      <c r="P57" s="27"/>
      <c r="Q57" s="27" t="s">
        <v>216</v>
      </c>
      <c r="R57" s="27"/>
      <c r="S57" s="29">
        <v>33.68</v>
      </c>
      <c r="T57" s="27"/>
      <c r="U57" s="29">
        <f t="shared" si="1"/>
        <v>1560.2</v>
      </c>
    </row>
    <row r="58" spans="1:21" x14ac:dyDescent="0.25">
      <c r="A58" s="27"/>
      <c r="B58" s="27"/>
      <c r="C58" s="27"/>
      <c r="D58" s="27"/>
      <c r="E58" s="27"/>
      <c r="F58" s="27"/>
      <c r="G58" s="27" t="s">
        <v>111</v>
      </c>
      <c r="H58" s="27"/>
      <c r="I58" s="28">
        <v>42083</v>
      </c>
      <c r="J58" s="27"/>
      <c r="K58" s="27"/>
      <c r="L58" s="27"/>
      <c r="M58" s="27" t="s">
        <v>970</v>
      </c>
      <c r="N58" s="27"/>
      <c r="O58" s="27" t="s">
        <v>933</v>
      </c>
      <c r="P58" s="27"/>
      <c r="Q58" s="27" t="s">
        <v>216</v>
      </c>
      <c r="R58" s="27"/>
      <c r="S58" s="29">
        <v>33.68</v>
      </c>
      <c r="T58" s="27"/>
      <c r="U58" s="29">
        <f t="shared" si="1"/>
        <v>1593.88</v>
      </c>
    </row>
    <row r="59" spans="1:21" x14ac:dyDescent="0.25">
      <c r="A59" s="27"/>
      <c r="B59" s="27"/>
      <c r="C59" s="27"/>
      <c r="D59" s="27"/>
      <c r="E59" s="27"/>
      <c r="F59" s="27"/>
      <c r="G59" s="27" t="s">
        <v>111</v>
      </c>
      <c r="H59" s="27"/>
      <c r="I59" s="28">
        <v>42084</v>
      </c>
      <c r="J59" s="27"/>
      <c r="K59" s="27"/>
      <c r="L59" s="27"/>
      <c r="M59" s="27" t="s">
        <v>971</v>
      </c>
      <c r="N59" s="27"/>
      <c r="O59" s="27" t="s">
        <v>933</v>
      </c>
      <c r="P59" s="27"/>
      <c r="Q59" s="27" t="s">
        <v>216</v>
      </c>
      <c r="R59" s="27"/>
      <c r="S59" s="29">
        <v>33.68</v>
      </c>
      <c r="T59" s="27"/>
      <c r="U59" s="29">
        <f t="shared" si="1"/>
        <v>1627.56</v>
      </c>
    </row>
    <row r="60" spans="1:21" x14ac:dyDescent="0.25">
      <c r="A60" s="27"/>
      <c r="B60" s="27"/>
      <c r="C60" s="27"/>
      <c r="D60" s="27"/>
      <c r="E60" s="27"/>
      <c r="F60" s="27"/>
      <c r="G60" s="27" t="s">
        <v>111</v>
      </c>
      <c r="H60" s="27"/>
      <c r="I60" s="28">
        <v>42084</v>
      </c>
      <c r="J60" s="27"/>
      <c r="K60" s="27"/>
      <c r="L60" s="27"/>
      <c r="M60" s="27" t="s">
        <v>972</v>
      </c>
      <c r="N60" s="27"/>
      <c r="O60" s="27" t="s">
        <v>933</v>
      </c>
      <c r="P60" s="27"/>
      <c r="Q60" s="27" t="s">
        <v>216</v>
      </c>
      <c r="R60" s="27"/>
      <c r="S60" s="29">
        <v>33.68</v>
      </c>
      <c r="T60" s="27"/>
      <c r="U60" s="29">
        <f t="shared" si="1"/>
        <v>1661.24</v>
      </c>
    </row>
    <row r="61" spans="1:21" x14ac:dyDescent="0.25">
      <c r="A61" s="27"/>
      <c r="B61" s="27"/>
      <c r="C61" s="27"/>
      <c r="D61" s="27"/>
      <c r="E61" s="27"/>
      <c r="F61" s="27"/>
      <c r="G61" s="27" t="s">
        <v>111</v>
      </c>
      <c r="H61" s="27"/>
      <c r="I61" s="28">
        <v>42084</v>
      </c>
      <c r="J61" s="27"/>
      <c r="K61" s="27"/>
      <c r="L61" s="27"/>
      <c r="M61" s="27" t="s">
        <v>973</v>
      </c>
      <c r="N61" s="27"/>
      <c r="O61" s="27" t="s">
        <v>933</v>
      </c>
      <c r="P61" s="27"/>
      <c r="Q61" s="27" t="s">
        <v>216</v>
      </c>
      <c r="R61" s="27"/>
      <c r="S61" s="29">
        <v>33.68</v>
      </c>
      <c r="T61" s="27"/>
      <c r="U61" s="29">
        <f t="shared" si="1"/>
        <v>1694.92</v>
      </c>
    </row>
    <row r="62" spans="1:21" x14ac:dyDescent="0.25">
      <c r="A62" s="27"/>
      <c r="B62" s="27"/>
      <c r="C62" s="27"/>
      <c r="D62" s="27"/>
      <c r="E62" s="27"/>
      <c r="F62" s="27"/>
      <c r="G62" s="27" t="s">
        <v>111</v>
      </c>
      <c r="H62" s="27"/>
      <c r="I62" s="28">
        <v>42084</v>
      </c>
      <c r="J62" s="27"/>
      <c r="K62" s="27"/>
      <c r="L62" s="27"/>
      <c r="M62" s="27" t="s">
        <v>974</v>
      </c>
      <c r="N62" s="27"/>
      <c r="O62" s="27" t="s">
        <v>933</v>
      </c>
      <c r="P62" s="27"/>
      <c r="Q62" s="27" t="s">
        <v>216</v>
      </c>
      <c r="R62" s="27"/>
      <c r="S62" s="29">
        <v>33.68</v>
      </c>
      <c r="T62" s="27"/>
      <c r="U62" s="29">
        <f t="shared" si="1"/>
        <v>1728.6</v>
      </c>
    </row>
    <row r="63" spans="1:21" x14ac:dyDescent="0.25">
      <c r="A63" s="27"/>
      <c r="B63" s="27"/>
      <c r="C63" s="27"/>
      <c r="D63" s="27"/>
      <c r="E63" s="27"/>
      <c r="F63" s="27"/>
      <c r="G63" s="27" t="s">
        <v>111</v>
      </c>
      <c r="H63" s="27"/>
      <c r="I63" s="28">
        <v>42084</v>
      </c>
      <c r="J63" s="27"/>
      <c r="K63" s="27"/>
      <c r="L63" s="27"/>
      <c r="M63" s="27" t="s">
        <v>975</v>
      </c>
      <c r="N63" s="27"/>
      <c r="O63" s="27" t="s">
        <v>933</v>
      </c>
      <c r="P63" s="27"/>
      <c r="Q63" s="27" t="s">
        <v>216</v>
      </c>
      <c r="R63" s="27"/>
      <c r="S63" s="29">
        <v>33.68</v>
      </c>
      <c r="T63" s="27"/>
      <c r="U63" s="29">
        <f t="shared" si="1"/>
        <v>1762.28</v>
      </c>
    </row>
    <row r="64" spans="1:21" x14ac:dyDescent="0.25">
      <c r="A64" s="27"/>
      <c r="B64" s="27"/>
      <c r="C64" s="27"/>
      <c r="D64" s="27"/>
      <c r="E64" s="27"/>
      <c r="F64" s="27"/>
      <c r="G64" s="27" t="s">
        <v>111</v>
      </c>
      <c r="H64" s="27"/>
      <c r="I64" s="28">
        <v>42084</v>
      </c>
      <c r="J64" s="27"/>
      <c r="K64" s="27"/>
      <c r="L64" s="27"/>
      <c r="M64" s="27" t="s">
        <v>976</v>
      </c>
      <c r="N64" s="27"/>
      <c r="O64" s="27" t="s">
        <v>933</v>
      </c>
      <c r="P64" s="27"/>
      <c r="Q64" s="27" t="s">
        <v>216</v>
      </c>
      <c r="R64" s="27"/>
      <c r="S64" s="29">
        <v>33.68</v>
      </c>
      <c r="T64" s="27"/>
      <c r="U64" s="29">
        <f t="shared" si="1"/>
        <v>1795.96</v>
      </c>
    </row>
    <row r="65" spans="1:21" x14ac:dyDescent="0.25">
      <c r="A65" s="27"/>
      <c r="B65" s="27"/>
      <c r="C65" s="27"/>
      <c r="D65" s="27"/>
      <c r="E65" s="27"/>
      <c r="F65" s="27"/>
      <c r="G65" s="27" t="s">
        <v>111</v>
      </c>
      <c r="H65" s="27"/>
      <c r="I65" s="28">
        <v>42085</v>
      </c>
      <c r="J65" s="27"/>
      <c r="K65" s="27"/>
      <c r="L65" s="27"/>
      <c r="M65" s="27" t="s">
        <v>977</v>
      </c>
      <c r="N65" s="27"/>
      <c r="O65" s="27" t="s">
        <v>933</v>
      </c>
      <c r="P65" s="27"/>
      <c r="Q65" s="27" t="s">
        <v>216</v>
      </c>
      <c r="R65" s="27"/>
      <c r="S65" s="29">
        <v>33.68</v>
      </c>
      <c r="T65" s="27"/>
      <c r="U65" s="29">
        <f t="shared" si="1"/>
        <v>1829.64</v>
      </c>
    </row>
    <row r="66" spans="1:21" x14ac:dyDescent="0.25">
      <c r="A66" s="27"/>
      <c r="B66" s="27"/>
      <c r="C66" s="27"/>
      <c r="D66" s="27"/>
      <c r="E66" s="27"/>
      <c r="F66" s="27"/>
      <c r="G66" s="27" t="s">
        <v>111</v>
      </c>
      <c r="H66" s="27"/>
      <c r="I66" s="28">
        <v>42085</v>
      </c>
      <c r="J66" s="27"/>
      <c r="K66" s="27"/>
      <c r="L66" s="27"/>
      <c r="M66" s="27" t="s">
        <v>978</v>
      </c>
      <c r="N66" s="27"/>
      <c r="O66" s="27" t="s">
        <v>933</v>
      </c>
      <c r="P66" s="27"/>
      <c r="Q66" s="27" t="s">
        <v>216</v>
      </c>
      <c r="R66" s="27"/>
      <c r="S66" s="29">
        <v>33.68</v>
      </c>
      <c r="T66" s="27"/>
      <c r="U66" s="29">
        <f t="shared" si="1"/>
        <v>1863.32</v>
      </c>
    </row>
    <row r="67" spans="1:21" x14ac:dyDescent="0.25">
      <c r="A67" s="27"/>
      <c r="B67" s="27"/>
      <c r="C67" s="27"/>
      <c r="D67" s="27"/>
      <c r="E67" s="27"/>
      <c r="F67" s="27"/>
      <c r="G67" s="27" t="s">
        <v>111</v>
      </c>
      <c r="H67" s="27"/>
      <c r="I67" s="28">
        <v>42085</v>
      </c>
      <c r="J67" s="27"/>
      <c r="K67" s="27"/>
      <c r="L67" s="27"/>
      <c r="M67" s="27" t="s">
        <v>979</v>
      </c>
      <c r="N67" s="27"/>
      <c r="O67" s="27" t="s">
        <v>933</v>
      </c>
      <c r="P67" s="27"/>
      <c r="Q67" s="27" t="s">
        <v>216</v>
      </c>
      <c r="R67" s="27"/>
      <c r="S67" s="29">
        <v>33.68</v>
      </c>
      <c r="T67" s="27"/>
      <c r="U67" s="29">
        <f t="shared" si="1"/>
        <v>1897</v>
      </c>
    </row>
    <row r="68" spans="1:21" x14ac:dyDescent="0.25">
      <c r="A68" s="27"/>
      <c r="B68" s="27"/>
      <c r="C68" s="27"/>
      <c r="D68" s="27"/>
      <c r="E68" s="27"/>
      <c r="F68" s="27"/>
      <c r="G68" s="27" t="s">
        <v>111</v>
      </c>
      <c r="H68" s="27"/>
      <c r="I68" s="28">
        <v>42085</v>
      </c>
      <c r="J68" s="27"/>
      <c r="K68" s="27"/>
      <c r="L68" s="27"/>
      <c r="M68" s="27" t="s">
        <v>980</v>
      </c>
      <c r="N68" s="27"/>
      <c r="O68" s="27" t="s">
        <v>933</v>
      </c>
      <c r="P68" s="27"/>
      <c r="Q68" s="27" t="s">
        <v>216</v>
      </c>
      <c r="R68" s="27"/>
      <c r="S68" s="29">
        <v>33.68</v>
      </c>
      <c r="T68" s="27"/>
      <c r="U68" s="29">
        <f t="shared" si="1"/>
        <v>1930.68</v>
      </c>
    </row>
    <row r="69" spans="1:21" x14ac:dyDescent="0.25">
      <c r="A69" s="27"/>
      <c r="B69" s="27"/>
      <c r="C69" s="27"/>
      <c r="D69" s="27"/>
      <c r="E69" s="27"/>
      <c r="F69" s="27"/>
      <c r="G69" s="27" t="s">
        <v>111</v>
      </c>
      <c r="H69" s="27"/>
      <c r="I69" s="28">
        <v>42085</v>
      </c>
      <c r="J69" s="27"/>
      <c r="K69" s="27"/>
      <c r="L69" s="27"/>
      <c r="M69" s="27" t="s">
        <v>981</v>
      </c>
      <c r="N69" s="27"/>
      <c r="O69" s="27" t="s">
        <v>1023</v>
      </c>
      <c r="P69" s="27"/>
      <c r="Q69" s="27" t="s">
        <v>216</v>
      </c>
      <c r="R69" s="27"/>
      <c r="S69" s="29">
        <v>33.68</v>
      </c>
      <c r="T69" s="27"/>
      <c r="U69" s="29">
        <f t="shared" si="1"/>
        <v>1964.36</v>
      </c>
    </row>
    <row r="70" spans="1:21" x14ac:dyDescent="0.25">
      <c r="A70" s="27"/>
      <c r="B70" s="27"/>
      <c r="C70" s="27"/>
      <c r="D70" s="27"/>
      <c r="E70" s="27"/>
      <c r="F70" s="27"/>
      <c r="G70" s="27" t="s">
        <v>111</v>
      </c>
      <c r="H70" s="27"/>
      <c r="I70" s="28">
        <v>42085</v>
      </c>
      <c r="J70" s="27"/>
      <c r="K70" s="27"/>
      <c r="L70" s="27"/>
      <c r="M70" s="27" t="s">
        <v>982</v>
      </c>
      <c r="N70" s="27"/>
      <c r="O70" s="27" t="s">
        <v>933</v>
      </c>
      <c r="P70" s="27"/>
      <c r="Q70" s="27" t="s">
        <v>216</v>
      </c>
      <c r="R70" s="27"/>
      <c r="S70" s="29">
        <v>33.68</v>
      </c>
      <c r="T70" s="27"/>
      <c r="U70" s="29">
        <f t="shared" si="1"/>
        <v>1998.04</v>
      </c>
    </row>
    <row r="71" spans="1:21" x14ac:dyDescent="0.25">
      <c r="A71" s="27"/>
      <c r="B71" s="27"/>
      <c r="C71" s="27"/>
      <c r="D71" s="27"/>
      <c r="E71" s="27"/>
      <c r="F71" s="27"/>
      <c r="G71" s="27" t="s">
        <v>111</v>
      </c>
      <c r="H71" s="27"/>
      <c r="I71" s="28">
        <v>42086</v>
      </c>
      <c r="J71" s="27"/>
      <c r="K71" s="27"/>
      <c r="L71" s="27"/>
      <c r="M71" s="27" t="s">
        <v>983</v>
      </c>
      <c r="N71" s="27"/>
      <c r="O71" s="27" t="s">
        <v>933</v>
      </c>
      <c r="P71" s="27"/>
      <c r="Q71" s="27" t="s">
        <v>216</v>
      </c>
      <c r="R71" s="27"/>
      <c r="S71" s="29">
        <v>33.68</v>
      </c>
      <c r="T71" s="27"/>
      <c r="U71" s="29">
        <f t="shared" si="1"/>
        <v>2031.72</v>
      </c>
    </row>
    <row r="72" spans="1:21" x14ac:dyDescent="0.25">
      <c r="A72" s="27"/>
      <c r="B72" s="27"/>
      <c r="C72" s="27"/>
      <c r="D72" s="27"/>
      <c r="E72" s="27"/>
      <c r="F72" s="27"/>
      <c r="G72" s="27" t="s">
        <v>111</v>
      </c>
      <c r="H72" s="27"/>
      <c r="I72" s="28">
        <v>42087</v>
      </c>
      <c r="J72" s="27"/>
      <c r="K72" s="27"/>
      <c r="L72" s="27"/>
      <c r="M72" s="27" t="s">
        <v>400</v>
      </c>
      <c r="N72" s="27"/>
      <c r="O72" s="27" t="s">
        <v>1019</v>
      </c>
      <c r="P72" s="27"/>
      <c r="Q72" s="27" t="s">
        <v>28</v>
      </c>
      <c r="R72" s="27"/>
      <c r="S72" s="29">
        <v>-1400</v>
      </c>
      <c r="T72" s="27"/>
      <c r="U72" s="29">
        <f t="shared" si="1"/>
        <v>631.72</v>
      </c>
    </row>
    <row r="73" spans="1:21" x14ac:dyDescent="0.25">
      <c r="A73" s="27"/>
      <c r="B73" s="27"/>
      <c r="C73" s="27"/>
      <c r="D73" s="27"/>
      <c r="E73" s="27"/>
      <c r="F73" s="27"/>
      <c r="G73" s="27" t="s">
        <v>111</v>
      </c>
      <c r="H73" s="27"/>
      <c r="I73" s="28">
        <v>42087</v>
      </c>
      <c r="J73" s="27"/>
      <c r="K73" s="27"/>
      <c r="L73" s="27"/>
      <c r="M73" s="27" t="s">
        <v>984</v>
      </c>
      <c r="N73" s="27"/>
      <c r="O73" s="27" t="s">
        <v>933</v>
      </c>
      <c r="P73" s="27"/>
      <c r="Q73" s="27" t="s">
        <v>216</v>
      </c>
      <c r="R73" s="27"/>
      <c r="S73" s="29">
        <v>33.68</v>
      </c>
      <c r="T73" s="27"/>
      <c r="U73" s="29">
        <f t="shared" si="1"/>
        <v>665.4</v>
      </c>
    </row>
    <row r="74" spans="1:21" x14ac:dyDescent="0.25">
      <c r="A74" s="27"/>
      <c r="B74" s="27"/>
      <c r="C74" s="27"/>
      <c r="D74" s="27"/>
      <c r="E74" s="27"/>
      <c r="F74" s="27"/>
      <c r="G74" s="27" t="s">
        <v>111</v>
      </c>
      <c r="H74" s="27"/>
      <c r="I74" s="28">
        <v>42087</v>
      </c>
      <c r="J74" s="27"/>
      <c r="K74" s="27"/>
      <c r="L74" s="27"/>
      <c r="M74" s="27" t="s">
        <v>985</v>
      </c>
      <c r="N74" s="27"/>
      <c r="O74" s="27" t="s">
        <v>1023</v>
      </c>
      <c r="P74" s="27"/>
      <c r="Q74" s="27" t="s">
        <v>216</v>
      </c>
      <c r="R74" s="27"/>
      <c r="S74" s="29">
        <v>33.68</v>
      </c>
      <c r="T74" s="27"/>
      <c r="U74" s="29">
        <f t="shared" si="1"/>
        <v>699.08</v>
      </c>
    </row>
    <row r="75" spans="1:21" x14ac:dyDescent="0.25">
      <c r="A75" s="27"/>
      <c r="B75" s="27"/>
      <c r="C75" s="27"/>
      <c r="D75" s="27"/>
      <c r="E75" s="27"/>
      <c r="F75" s="27"/>
      <c r="G75" s="27" t="s">
        <v>111</v>
      </c>
      <c r="H75" s="27"/>
      <c r="I75" s="28">
        <v>42087</v>
      </c>
      <c r="J75" s="27"/>
      <c r="K75" s="27"/>
      <c r="L75" s="27"/>
      <c r="M75" s="27" t="s">
        <v>986</v>
      </c>
      <c r="N75" s="27"/>
      <c r="O75" s="27" t="s">
        <v>1024</v>
      </c>
      <c r="P75" s="27"/>
      <c r="Q75" s="27" t="s">
        <v>216</v>
      </c>
      <c r="R75" s="27"/>
      <c r="S75" s="29">
        <v>33.770000000000003</v>
      </c>
      <c r="T75" s="27"/>
      <c r="U75" s="29">
        <f t="shared" si="1"/>
        <v>732.85</v>
      </c>
    </row>
    <row r="76" spans="1:21" x14ac:dyDescent="0.25">
      <c r="A76" s="27"/>
      <c r="B76" s="27"/>
      <c r="C76" s="27"/>
      <c r="D76" s="27"/>
      <c r="E76" s="27"/>
      <c r="F76" s="27"/>
      <c r="G76" s="27" t="s">
        <v>111</v>
      </c>
      <c r="H76" s="27"/>
      <c r="I76" s="28">
        <v>42088</v>
      </c>
      <c r="J76" s="27"/>
      <c r="K76" s="27"/>
      <c r="L76" s="27"/>
      <c r="M76" s="27" t="s">
        <v>987</v>
      </c>
      <c r="N76" s="27"/>
      <c r="O76" s="27" t="s">
        <v>933</v>
      </c>
      <c r="P76" s="27"/>
      <c r="Q76" s="27" t="s">
        <v>216</v>
      </c>
      <c r="R76" s="27"/>
      <c r="S76" s="29">
        <v>33.68</v>
      </c>
      <c r="T76" s="27"/>
      <c r="U76" s="29">
        <f t="shared" si="1"/>
        <v>766.53</v>
      </c>
    </row>
    <row r="77" spans="1:21" x14ac:dyDescent="0.25">
      <c r="A77" s="27"/>
      <c r="B77" s="27"/>
      <c r="C77" s="27"/>
      <c r="D77" s="27"/>
      <c r="E77" s="27"/>
      <c r="F77" s="27"/>
      <c r="G77" s="27" t="s">
        <v>111</v>
      </c>
      <c r="H77" s="27"/>
      <c r="I77" s="28">
        <v>42088</v>
      </c>
      <c r="J77" s="27"/>
      <c r="K77" s="27"/>
      <c r="L77" s="27"/>
      <c r="M77" s="27" t="s">
        <v>988</v>
      </c>
      <c r="N77" s="27"/>
      <c r="O77" s="27" t="s">
        <v>933</v>
      </c>
      <c r="P77" s="27"/>
      <c r="Q77" s="27" t="s">
        <v>216</v>
      </c>
      <c r="R77" s="27"/>
      <c r="S77" s="29">
        <v>33.68</v>
      </c>
      <c r="T77" s="27"/>
      <c r="U77" s="29">
        <f t="shared" si="1"/>
        <v>800.21</v>
      </c>
    </row>
    <row r="78" spans="1:21" x14ac:dyDescent="0.25">
      <c r="A78" s="27"/>
      <c r="B78" s="27"/>
      <c r="C78" s="27"/>
      <c r="D78" s="27"/>
      <c r="E78" s="27"/>
      <c r="F78" s="27"/>
      <c r="G78" s="27" t="s">
        <v>111</v>
      </c>
      <c r="H78" s="27"/>
      <c r="I78" s="28">
        <v>42088</v>
      </c>
      <c r="J78" s="27"/>
      <c r="K78" s="27"/>
      <c r="L78" s="27"/>
      <c r="M78" s="27" t="s">
        <v>989</v>
      </c>
      <c r="N78" s="27"/>
      <c r="O78" s="27" t="s">
        <v>933</v>
      </c>
      <c r="P78" s="27"/>
      <c r="Q78" s="27" t="s">
        <v>216</v>
      </c>
      <c r="R78" s="27"/>
      <c r="S78" s="29">
        <v>33.68</v>
      </c>
      <c r="T78" s="27"/>
      <c r="U78" s="29">
        <f t="shared" si="1"/>
        <v>833.89</v>
      </c>
    </row>
    <row r="79" spans="1:21" x14ac:dyDescent="0.25">
      <c r="A79" s="27"/>
      <c r="B79" s="27"/>
      <c r="C79" s="27"/>
      <c r="D79" s="27"/>
      <c r="E79" s="27"/>
      <c r="F79" s="27"/>
      <c r="G79" s="27" t="s">
        <v>111</v>
      </c>
      <c r="H79" s="27"/>
      <c r="I79" s="28">
        <v>42088</v>
      </c>
      <c r="J79" s="27"/>
      <c r="K79" s="27"/>
      <c r="L79" s="27"/>
      <c r="M79" s="27" t="s">
        <v>990</v>
      </c>
      <c r="N79" s="27"/>
      <c r="O79" s="27" t="s">
        <v>933</v>
      </c>
      <c r="P79" s="27"/>
      <c r="Q79" s="27" t="s">
        <v>216</v>
      </c>
      <c r="R79" s="27"/>
      <c r="S79" s="29">
        <v>33.68</v>
      </c>
      <c r="T79" s="27"/>
      <c r="U79" s="29">
        <f t="shared" si="1"/>
        <v>867.57</v>
      </c>
    </row>
    <row r="80" spans="1:21" x14ac:dyDescent="0.25">
      <c r="A80" s="27"/>
      <c r="B80" s="27"/>
      <c r="C80" s="27"/>
      <c r="D80" s="27"/>
      <c r="E80" s="27"/>
      <c r="F80" s="27"/>
      <c r="G80" s="27" t="s">
        <v>111</v>
      </c>
      <c r="H80" s="27"/>
      <c r="I80" s="28">
        <v>42088</v>
      </c>
      <c r="J80" s="27"/>
      <c r="K80" s="27"/>
      <c r="L80" s="27"/>
      <c r="M80" s="27" t="s">
        <v>991</v>
      </c>
      <c r="N80" s="27"/>
      <c r="O80" s="27" t="s">
        <v>933</v>
      </c>
      <c r="P80" s="27"/>
      <c r="Q80" s="27" t="s">
        <v>216</v>
      </c>
      <c r="R80" s="27"/>
      <c r="S80" s="29">
        <v>33.68</v>
      </c>
      <c r="T80" s="27"/>
      <c r="U80" s="29">
        <f t="shared" si="1"/>
        <v>901.25</v>
      </c>
    </row>
    <row r="81" spans="1:21" x14ac:dyDescent="0.25">
      <c r="A81" s="27"/>
      <c r="B81" s="27"/>
      <c r="C81" s="27"/>
      <c r="D81" s="27"/>
      <c r="E81" s="27"/>
      <c r="F81" s="27"/>
      <c r="G81" s="27" t="s">
        <v>111</v>
      </c>
      <c r="H81" s="27"/>
      <c r="I81" s="28">
        <v>42089</v>
      </c>
      <c r="J81" s="27"/>
      <c r="K81" s="27"/>
      <c r="L81" s="27"/>
      <c r="M81" s="27" t="s">
        <v>992</v>
      </c>
      <c r="N81" s="27"/>
      <c r="O81" s="27" t="s">
        <v>933</v>
      </c>
      <c r="P81" s="27"/>
      <c r="Q81" s="27" t="s">
        <v>216</v>
      </c>
      <c r="R81" s="27"/>
      <c r="S81" s="29">
        <v>33.68</v>
      </c>
      <c r="T81" s="27"/>
      <c r="U81" s="29">
        <f t="shared" si="1"/>
        <v>934.93</v>
      </c>
    </row>
    <row r="82" spans="1:21" x14ac:dyDescent="0.25">
      <c r="A82" s="27"/>
      <c r="B82" s="27"/>
      <c r="C82" s="27"/>
      <c r="D82" s="27"/>
      <c r="E82" s="27"/>
      <c r="F82" s="27"/>
      <c r="G82" s="27" t="s">
        <v>111</v>
      </c>
      <c r="H82" s="27"/>
      <c r="I82" s="28">
        <v>42089</v>
      </c>
      <c r="J82" s="27"/>
      <c r="K82" s="27"/>
      <c r="L82" s="27"/>
      <c r="M82" s="27" t="s">
        <v>993</v>
      </c>
      <c r="N82" s="27"/>
      <c r="O82" s="27" t="s">
        <v>933</v>
      </c>
      <c r="P82" s="27"/>
      <c r="Q82" s="27" t="s">
        <v>216</v>
      </c>
      <c r="R82" s="27"/>
      <c r="S82" s="29">
        <v>33.68</v>
      </c>
      <c r="T82" s="27"/>
      <c r="U82" s="29">
        <f t="shared" si="1"/>
        <v>968.61</v>
      </c>
    </row>
    <row r="83" spans="1:21" x14ac:dyDescent="0.25">
      <c r="A83" s="27"/>
      <c r="B83" s="27"/>
      <c r="C83" s="27"/>
      <c r="D83" s="27"/>
      <c r="E83" s="27"/>
      <c r="F83" s="27"/>
      <c r="G83" s="27" t="s">
        <v>111</v>
      </c>
      <c r="H83" s="27"/>
      <c r="I83" s="28">
        <v>42090</v>
      </c>
      <c r="J83" s="27"/>
      <c r="K83" s="27"/>
      <c r="L83" s="27"/>
      <c r="M83" s="27" t="s">
        <v>994</v>
      </c>
      <c r="N83" s="27"/>
      <c r="O83" s="27" t="s">
        <v>933</v>
      </c>
      <c r="P83" s="27"/>
      <c r="Q83" s="27" t="s">
        <v>216</v>
      </c>
      <c r="R83" s="27"/>
      <c r="S83" s="29">
        <v>33.68</v>
      </c>
      <c r="T83" s="27"/>
      <c r="U83" s="29">
        <f t="shared" si="1"/>
        <v>1002.29</v>
      </c>
    </row>
    <row r="84" spans="1:21" x14ac:dyDescent="0.25">
      <c r="A84" s="27"/>
      <c r="B84" s="27"/>
      <c r="C84" s="27"/>
      <c r="D84" s="27"/>
      <c r="E84" s="27"/>
      <c r="F84" s="27"/>
      <c r="G84" s="27" t="s">
        <v>111</v>
      </c>
      <c r="H84" s="27"/>
      <c r="I84" s="28">
        <v>42090</v>
      </c>
      <c r="J84" s="27"/>
      <c r="K84" s="27"/>
      <c r="L84" s="27"/>
      <c r="M84" s="27" t="s">
        <v>995</v>
      </c>
      <c r="N84" s="27"/>
      <c r="O84" s="27" t="s">
        <v>933</v>
      </c>
      <c r="P84" s="27"/>
      <c r="Q84" s="27" t="s">
        <v>216</v>
      </c>
      <c r="R84" s="27"/>
      <c r="S84" s="29">
        <v>33.68</v>
      </c>
      <c r="T84" s="27"/>
      <c r="U84" s="29">
        <f t="shared" si="1"/>
        <v>1035.97</v>
      </c>
    </row>
    <row r="85" spans="1:21" x14ac:dyDescent="0.25">
      <c r="A85" s="27"/>
      <c r="B85" s="27"/>
      <c r="C85" s="27"/>
      <c r="D85" s="27"/>
      <c r="E85" s="27"/>
      <c r="F85" s="27"/>
      <c r="G85" s="27" t="s">
        <v>111</v>
      </c>
      <c r="H85" s="27"/>
      <c r="I85" s="28">
        <v>42090</v>
      </c>
      <c r="J85" s="27"/>
      <c r="K85" s="27"/>
      <c r="L85" s="27"/>
      <c r="M85" s="27" t="s">
        <v>996</v>
      </c>
      <c r="N85" s="27"/>
      <c r="O85" s="27" t="s">
        <v>933</v>
      </c>
      <c r="P85" s="27"/>
      <c r="Q85" s="27" t="s">
        <v>216</v>
      </c>
      <c r="R85" s="27"/>
      <c r="S85" s="29">
        <v>33.68</v>
      </c>
      <c r="T85" s="27"/>
      <c r="U85" s="29">
        <f t="shared" si="1"/>
        <v>1069.6500000000001</v>
      </c>
    </row>
    <row r="86" spans="1:21" x14ac:dyDescent="0.25">
      <c r="A86" s="27"/>
      <c r="B86" s="27"/>
      <c r="C86" s="27"/>
      <c r="D86" s="27"/>
      <c r="E86" s="27"/>
      <c r="F86" s="27"/>
      <c r="G86" s="27" t="s">
        <v>111</v>
      </c>
      <c r="H86" s="27"/>
      <c r="I86" s="28">
        <v>42091</v>
      </c>
      <c r="J86" s="27"/>
      <c r="K86" s="27"/>
      <c r="L86" s="27"/>
      <c r="M86" s="27" t="s">
        <v>997</v>
      </c>
      <c r="N86" s="27"/>
      <c r="O86" s="27" t="s">
        <v>933</v>
      </c>
      <c r="P86" s="27"/>
      <c r="Q86" s="27" t="s">
        <v>216</v>
      </c>
      <c r="R86" s="27"/>
      <c r="S86" s="29">
        <v>33.68</v>
      </c>
      <c r="T86" s="27"/>
      <c r="U86" s="29">
        <f t="shared" si="1"/>
        <v>1103.33</v>
      </c>
    </row>
    <row r="87" spans="1:21" ht="15.75" thickBot="1" x14ac:dyDescent="0.3">
      <c r="A87" s="27"/>
      <c r="B87" s="27"/>
      <c r="C87" s="27"/>
      <c r="D87" s="27"/>
      <c r="E87" s="27"/>
      <c r="F87" s="27"/>
      <c r="G87" s="27" t="s">
        <v>111</v>
      </c>
      <c r="H87" s="27"/>
      <c r="I87" s="28">
        <v>42092</v>
      </c>
      <c r="J87" s="27"/>
      <c r="K87" s="27"/>
      <c r="L87" s="27"/>
      <c r="M87" s="27" t="s">
        <v>998</v>
      </c>
      <c r="N87" s="27"/>
      <c r="O87" s="27" t="s">
        <v>933</v>
      </c>
      <c r="P87" s="27"/>
      <c r="Q87" s="27" t="s">
        <v>216</v>
      </c>
      <c r="R87" s="27"/>
      <c r="S87" s="30">
        <v>33.68</v>
      </c>
      <c r="T87" s="27"/>
      <c r="U87" s="30">
        <f t="shared" si="1"/>
        <v>1137.01</v>
      </c>
    </row>
    <row r="88" spans="1:21" x14ac:dyDescent="0.25">
      <c r="A88" s="27"/>
      <c r="B88" s="27" t="s">
        <v>35</v>
      </c>
      <c r="C88" s="27"/>
      <c r="D88" s="27"/>
      <c r="E88" s="27"/>
      <c r="F88" s="27"/>
      <c r="G88" s="27"/>
      <c r="H88" s="27"/>
      <c r="I88" s="28"/>
      <c r="J88" s="27"/>
      <c r="K88" s="27"/>
      <c r="L88" s="27"/>
      <c r="M88" s="27"/>
      <c r="N88" s="27"/>
      <c r="O88" s="27"/>
      <c r="P88" s="27"/>
      <c r="Q88" s="27"/>
      <c r="R88" s="27"/>
      <c r="S88" s="29">
        <f>ROUND(SUM(S45:S87),5)</f>
        <v>-19.38</v>
      </c>
      <c r="T88" s="27"/>
      <c r="U88" s="29">
        <f>U87</f>
        <v>1137.01</v>
      </c>
    </row>
    <row r="89" spans="1:21" ht="30" customHeight="1" x14ac:dyDescent="0.25">
      <c r="A89" s="23"/>
      <c r="B89" s="23" t="s">
        <v>650</v>
      </c>
      <c r="C89" s="23"/>
      <c r="D89" s="23"/>
      <c r="E89" s="23"/>
      <c r="F89" s="23"/>
      <c r="G89" s="23"/>
      <c r="H89" s="23"/>
      <c r="I89" s="26"/>
      <c r="J89" s="23"/>
      <c r="K89" s="23"/>
      <c r="L89" s="23"/>
      <c r="M89" s="23"/>
      <c r="N89" s="23"/>
      <c r="O89" s="23"/>
      <c r="P89" s="23"/>
      <c r="Q89" s="23"/>
      <c r="R89" s="23"/>
      <c r="S89" s="25"/>
      <c r="T89" s="23"/>
      <c r="U89" s="25">
        <v>0</v>
      </c>
    </row>
    <row r="90" spans="1:21" x14ac:dyDescent="0.25">
      <c r="A90" s="27"/>
      <c r="B90" s="27" t="s">
        <v>651</v>
      </c>
      <c r="C90" s="27"/>
      <c r="D90" s="27"/>
      <c r="E90" s="27"/>
      <c r="F90" s="27"/>
      <c r="G90" s="27"/>
      <c r="H90" s="27"/>
      <c r="I90" s="28"/>
      <c r="J90" s="27"/>
      <c r="K90" s="27"/>
      <c r="L90" s="27"/>
      <c r="M90" s="27"/>
      <c r="N90" s="27"/>
      <c r="O90" s="27"/>
      <c r="P90" s="27"/>
      <c r="Q90" s="27"/>
      <c r="R90" s="27"/>
      <c r="S90" s="29"/>
      <c r="T90" s="27"/>
      <c r="U90" s="29">
        <f>U89</f>
        <v>0</v>
      </c>
    </row>
    <row r="91" spans="1:21" ht="30" customHeight="1" x14ac:dyDescent="0.25">
      <c r="A91" s="23"/>
      <c r="B91" s="23" t="s">
        <v>652</v>
      </c>
      <c r="C91" s="23"/>
      <c r="D91" s="23"/>
      <c r="E91" s="23"/>
      <c r="F91" s="23"/>
      <c r="G91" s="23"/>
      <c r="H91" s="23"/>
      <c r="I91" s="26"/>
      <c r="J91" s="23"/>
      <c r="K91" s="23"/>
      <c r="L91" s="23"/>
      <c r="M91" s="23"/>
      <c r="N91" s="23"/>
      <c r="O91" s="23"/>
      <c r="P91" s="23"/>
      <c r="Q91" s="23"/>
      <c r="R91" s="23"/>
      <c r="S91" s="25"/>
      <c r="T91" s="23"/>
      <c r="U91" s="25">
        <v>0</v>
      </c>
    </row>
    <row r="92" spans="1:21" x14ac:dyDescent="0.25">
      <c r="A92" s="27"/>
      <c r="B92" s="27" t="s">
        <v>653</v>
      </c>
      <c r="C92" s="27"/>
      <c r="D92" s="27"/>
      <c r="E92" s="27"/>
      <c r="F92" s="27"/>
      <c r="G92" s="27"/>
      <c r="H92" s="27"/>
      <c r="I92" s="28"/>
      <c r="J92" s="27"/>
      <c r="K92" s="27"/>
      <c r="L92" s="27"/>
      <c r="M92" s="27"/>
      <c r="N92" s="27"/>
      <c r="O92" s="27"/>
      <c r="P92" s="27"/>
      <c r="Q92" s="27"/>
      <c r="R92" s="27"/>
      <c r="S92" s="29"/>
      <c r="T92" s="27"/>
      <c r="U92" s="29">
        <f>U91</f>
        <v>0</v>
      </c>
    </row>
    <row r="93" spans="1:21" ht="30" customHeight="1" x14ac:dyDescent="0.25">
      <c r="A93" s="23"/>
      <c r="B93" s="23" t="s">
        <v>654</v>
      </c>
      <c r="C93" s="23"/>
      <c r="D93" s="23"/>
      <c r="E93" s="23"/>
      <c r="F93" s="23"/>
      <c r="G93" s="23"/>
      <c r="H93" s="23"/>
      <c r="I93" s="26"/>
      <c r="J93" s="23"/>
      <c r="K93" s="23"/>
      <c r="L93" s="23"/>
      <c r="M93" s="23"/>
      <c r="N93" s="23"/>
      <c r="O93" s="23"/>
      <c r="P93" s="23"/>
      <c r="Q93" s="23"/>
      <c r="R93" s="23"/>
      <c r="S93" s="25"/>
      <c r="T93" s="23"/>
      <c r="U93" s="25">
        <v>0</v>
      </c>
    </row>
    <row r="94" spans="1:21" x14ac:dyDescent="0.25">
      <c r="A94" s="27"/>
      <c r="B94" s="27" t="s">
        <v>655</v>
      </c>
      <c r="C94" s="27"/>
      <c r="D94" s="27"/>
      <c r="E94" s="27"/>
      <c r="F94" s="27"/>
      <c r="G94" s="27"/>
      <c r="H94" s="27"/>
      <c r="I94" s="28"/>
      <c r="J94" s="27"/>
      <c r="K94" s="27"/>
      <c r="L94" s="27"/>
      <c r="M94" s="27"/>
      <c r="N94" s="27"/>
      <c r="O94" s="27"/>
      <c r="P94" s="27"/>
      <c r="Q94" s="27"/>
      <c r="R94" s="27"/>
      <c r="S94" s="29"/>
      <c r="T94" s="27"/>
      <c r="U94" s="29">
        <f>U93</f>
        <v>0</v>
      </c>
    </row>
    <row r="95" spans="1:21" ht="30" customHeight="1" x14ac:dyDescent="0.25">
      <c r="A95" s="23"/>
      <c r="B95" s="23" t="s">
        <v>36</v>
      </c>
      <c r="C95" s="23"/>
      <c r="D95" s="23"/>
      <c r="E95" s="23"/>
      <c r="F95" s="23"/>
      <c r="G95" s="23"/>
      <c r="H95" s="23"/>
      <c r="I95" s="26"/>
      <c r="J95" s="23"/>
      <c r="K95" s="23"/>
      <c r="L95" s="23"/>
      <c r="M95" s="23"/>
      <c r="N95" s="23"/>
      <c r="O95" s="23"/>
      <c r="P95" s="23"/>
      <c r="Q95" s="23"/>
      <c r="R95" s="23"/>
      <c r="S95" s="25"/>
      <c r="T95" s="23"/>
      <c r="U95" s="25">
        <v>120584.45</v>
      </c>
    </row>
    <row r="96" spans="1:21" x14ac:dyDescent="0.25">
      <c r="A96" s="27"/>
      <c r="B96" s="27"/>
      <c r="C96" s="27"/>
      <c r="D96" s="27"/>
      <c r="E96" s="27"/>
      <c r="F96" s="27"/>
      <c r="G96" s="27" t="s">
        <v>110</v>
      </c>
      <c r="H96" s="27"/>
      <c r="I96" s="28">
        <v>42072</v>
      </c>
      <c r="J96" s="27"/>
      <c r="K96" s="27" t="s">
        <v>935</v>
      </c>
      <c r="L96" s="27"/>
      <c r="M96" s="27" t="s">
        <v>160</v>
      </c>
      <c r="N96" s="27"/>
      <c r="O96" s="27" t="s">
        <v>1007</v>
      </c>
      <c r="P96" s="27"/>
      <c r="Q96" s="27" t="s">
        <v>28</v>
      </c>
      <c r="R96" s="27"/>
      <c r="S96" s="29">
        <v>-944</v>
      </c>
      <c r="T96" s="27"/>
      <c r="U96" s="29">
        <f t="shared" ref="U96:U112" si="2">ROUND(U95+S96,5)</f>
        <v>119640.45</v>
      </c>
    </row>
    <row r="97" spans="1:21" x14ac:dyDescent="0.25">
      <c r="A97" s="27"/>
      <c r="B97" s="27"/>
      <c r="C97" s="27"/>
      <c r="D97" s="27"/>
      <c r="E97" s="27"/>
      <c r="F97" s="27"/>
      <c r="G97" s="27" t="s">
        <v>110</v>
      </c>
      <c r="H97" s="27"/>
      <c r="I97" s="28">
        <v>42072</v>
      </c>
      <c r="J97" s="27"/>
      <c r="K97" s="27" t="s">
        <v>936</v>
      </c>
      <c r="L97" s="27"/>
      <c r="M97" s="27" t="s">
        <v>167</v>
      </c>
      <c r="N97" s="27"/>
      <c r="O97" s="27" t="s">
        <v>1008</v>
      </c>
      <c r="P97" s="27"/>
      <c r="Q97" s="27" t="s">
        <v>28</v>
      </c>
      <c r="R97" s="27"/>
      <c r="S97" s="29">
        <v>-646.64</v>
      </c>
      <c r="T97" s="27"/>
      <c r="U97" s="29">
        <f t="shared" si="2"/>
        <v>118993.81</v>
      </c>
    </row>
    <row r="98" spans="1:21" x14ac:dyDescent="0.25">
      <c r="A98" s="27"/>
      <c r="B98" s="27"/>
      <c r="C98" s="27"/>
      <c r="D98" s="27"/>
      <c r="E98" s="27"/>
      <c r="F98" s="27"/>
      <c r="G98" s="27" t="s">
        <v>112</v>
      </c>
      <c r="H98" s="27"/>
      <c r="I98" s="28">
        <v>42079</v>
      </c>
      <c r="J98" s="27"/>
      <c r="K98" s="27" t="s">
        <v>940</v>
      </c>
      <c r="L98" s="27"/>
      <c r="M98" s="27" t="s">
        <v>857</v>
      </c>
      <c r="N98" s="27"/>
      <c r="O98" s="27"/>
      <c r="P98" s="27"/>
      <c r="Q98" s="27" t="s">
        <v>70</v>
      </c>
      <c r="R98" s="27"/>
      <c r="S98" s="29">
        <v>5000</v>
      </c>
      <c r="T98" s="27"/>
      <c r="U98" s="29">
        <f t="shared" si="2"/>
        <v>123993.81</v>
      </c>
    </row>
    <row r="99" spans="1:21" x14ac:dyDescent="0.25">
      <c r="A99" s="27"/>
      <c r="B99" s="27"/>
      <c r="C99" s="27"/>
      <c r="D99" s="27"/>
      <c r="E99" s="27"/>
      <c r="F99" s="27"/>
      <c r="G99" s="27" t="s">
        <v>110</v>
      </c>
      <c r="H99" s="27"/>
      <c r="I99" s="28">
        <v>42082</v>
      </c>
      <c r="J99" s="27"/>
      <c r="K99" s="27" t="s">
        <v>937</v>
      </c>
      <c r="L99" s="27"/>
      <c r="M99" s="27" t="s">
        <v>957</v>
      </c>
      <c r="N99" s="27"/>
      <c r="O99" s="27" t="s">
        <v>1018</v>
      </c>
      <c r="P99" s="27"/>
      <c r="Q99" s="27" t="s">
        <v>28</v>
      </c>
      <c r="R99" s="27"/>
      <c r="S99" s="29">
        <v>-7500</v>
      </c>
      <c r="T99" s="27"/>
      <c r="U99" s="29">
        <f t="shared" si="2"/>
        <v>116493.81</v>
      </c>
    </row>
    <row r="100" spans="1:21" x14ac:dyDescent="0.25">
      <c r="A100" s="27"/>
      <c r="B100" s="27"/>
      <c r="C100" s="27"/>
      <c r="D100" s="27"/>
      <c r="E100" s="27"/>
      <c r="F100" s="27"/>
      <c r="G100" s="27" t="s">
        <v>112</v>
      </c>
      <c r="H100" s="27"/>
      <c r="I100" s="28">
        <v>42086</v>
      </c>
      <c r="J100" s="27"/>
      <c r="K100" s="27" t="s">
        <v>941</v>
      </c>
      <c r="L100" s="27"/>
      <c r="M100" s="27" t="s">
        <v>484</v>
      </c>
      <c r="N100" s="27"/>
      <c r="O100" s="27"/>
      <c r="P100" s="27"/>
      <c r="Q100" s="27" t="s">
        <v>216</v>
      </c>
      <c r="R100" s="27"/>
      <c r="S100" s="29">
        <v>2500</v>
      </c>
      <c r="T100" s="27"/>
      <c r="U100" s="29">
        <f t="shared" si="2"/>
        <v>118993.81</v>
      </c>
    </row>
    <row r="101" spans="1:21" x14ac:dyDescent="0.25">
      <c r="A101" s="27"/>
      <c r="B101" s="27"/>
      <c r="C101" s="27"/>
      <c r="D101" s="27"/>
      <c r="E101" s="27"/>
      <c r="F101" s="27"/>
      <c r="G101" s="27" t="s">
        <v>110</v>
      </c>
      <c r="H101" s="27"/>
      <c r="I101" s="28">
        <v>42088</v>
      </c>
      <c r="J101" s="27"/>
      <c r="K101" s="27" t="s">
        <v>938</v>
      </c>
      <c r="L101" s="27"/>
      <c r="M101" s="27" t="s">
        <v>484</v>
      </c>
      <c r="N101" s="27"/>
      <c r="O101" s="27" t="s">
        <v>1020</v>
      </c>
      <c r="P101" s="27"/>
      <c r="Q101" s="27" t="s">
        <v>28</v>
      </c>
      <c r="R101" s="27"/>
      <c r="S101" s="29">
        <v>-1297</v>
      </c>
      <c r="T101" s="27"/>
      <c r="U101" s="29">
        <f t="shared" si="2"/>
        <v>117696.81</v>
      </c>
    </row>
    <row r="102" spans="1:21" x14ac:dyDescent="0.25">
      <c r="A102" s="27"/>
      <c r="B102" s="27"/>
      <c r="C102" s="27"/>
      <c r="D102" s="27"/>
      <c r="E102" s="27"/>
      <c r="F102" s="27"/>
      <c r="G102" s="27" t="s">
        <v>112</v>
      </c>
      <c r="H102" s="27"/>
      <c r="I102" s="28">
        <v>42094</v>
      </c>
      <c r="J102" s="27"/>
      <c r="K102" s="27" t="s">
        <v>942</v>
      </c>
      <c r="L102" s="27"/>
      <c r="M102" s="27" t="s">
        <v>168</v>
      </c>
      <c r="N102" s="27"/>
      <c r="O102" s="27"/>
      <c r="P102" s="27"/>
      <c r="Q102" s="27" t="s">
        <v>216</v>
      </c>
      <c r="R102" s="27"/>
      <c r="S102" s="29">
        <v>405.63</v>
      </c>
      <c r="T102" s="27"/>
      <c r="U102" s="29">
        <f t="shared" si="2"/>
        <v>118102.44</v>
      </c>
    </row>
    <row r="103" spans="1:21" x14ac:dyDescent="0.25">
      <c r="A103" s="27"/>
      <c r="B103" s="27"/>
      <c r="C103" s="27"/>
      <c r="D103" s="27"/>
      <c r="E103" s="27"/>
      <c r="F103" s="27"/>
      <c r="G103" s="27" t="s">
        <v>112</v>
      </c>
      <c r="H103" s="27"/>
      <c r="I103" s="28">
        <v>42094</v>
      </c>
      <c r="J103" s="27"/>
      <c r="K103" s="27" t="s">
        <v>943</v>
      </c>
      <c r="L103" s="27"/>
      <c r="M103" s="27" t="s">
        <v>167</v>
      </c>
      <c r="N103" s="27"/>
      <c r="O103" s="27"/>
      <c r="P103" s="27"/>
      <c r="Q103" s="27" t="s">
        <v>216</v>
      </c>
      <c r="R103" s="27"/>
      <c r="S103" s="29">
        <v>482</v>
      </c>
      <c r="T103" s="27"/>
      <c r="U103" s="29">
        <f t="shared" si="2"/>
        <v>118584.44</v>
      </c>
    </row>
    <row r="104" spans="1:21" x14ac:dyDescent="0.25">
      <c r="A104" s="27"/>
      <c r="B104" s="27"/>
      <c r="C104" s="27"/>
      <c r="D104" s="27"/>
      <c r="E104" s="27"/>
      <c r="F104" s="27"/>
      <c r="G104" s="27" t="s">
        <v>112</v>
      </c>
      <c r="H104" s="27"/>
      <c r="I104" s="28">
        <v>42094</v>
      </c>
      <c r="J104" s="27"/>
      <c r="K104" s="27" t="s">
        <v>944</v>
      </c>
      <c r="L104" s="27"/>
      <c r="M104" s="27" t="s">
        <v>166</v>
      </c>
      <c r="N104" s="27"/>
      <c r="O104" s="27"/>
      <c r="P104" s="27"/>
      <c r="Q104" s="27" t="s">
        <v>216</v>
      </c>
      <c r="R104" s="27"/>
      <c r="S104" s="29">
        <v>368.75</v>
      </c>
      <c r="T104" s="27"/>
      <c r="U104" s="29">
        <f t="shared" si="2"/>
        <v>118953.19</v>
      </c>
    </row>
    <row r="105" spans="1:21" x14ac:dyDescent="0.25">
      <c r="A105" s="27"/>
      <c r="B105" s="27"/>
      <c r="C105" s="27"/>
      <c r="D105" s="27"/>
      <c r="E105" s="27"/>
      <c r="F105" s="27"/>
      <c r="G105" s="27" t="s">
        <v>112</v>
      </c>
      <c r="H105" s="27"/>
      <c r="I105" s="28">
        <v>42094</v>
      </c>
      <c r="J105" s="27"/>
      <c r="K105" s="27" t="s">
        <v>945</v>
      </c>
      <c r="L105" s="27"/>
      <c r="M105" s="27" t="s">
        <v>165</v>
      </c>
      <c r="N105" s="27"/>
      <c r="O105" s="27"/>
      <c r="P105" s="27"/>
      <c r="Q105" s="27" t="s">
        <v>216</v>
      </c>
      <c r="R105" s="27"/>
      <c r="S105" s="29">
        <v>1143.1300000000001</v>
      </c>
      <c r="T105" s="27"/>
      <c r="U105" s="29">
        <f t="shared" si="2"/>
        <v>120096.32000000001</v>
      </c>
    </row>
    <row r="106" spans="1:21" x14ac:dyDescent="0.25">
      <c r="A106" s="27"/>
      <c r="B106" s="27"/>
      <c r="C106" s="27"/>
      <c r="D106" s="27"/>
      <c r="E106" s="27"/>
      <c r="F106" s="27"/>
      <c r="G106" s="27" t="s">
        <v>112</v>
      </c>
      <c r="H106" s="27"/>
      <c r="I106" s="28">
        <v>42094</v>
      </c>
      <c r="J106" s="27"/>
      <c r="K106" s="27" t="s">
        <v>946</v>
      </c>
      <c r="L106" s="27"/>
      <c r="M106" s="27" t="s">
        <v>161</v>
      </c>
      <c r="N106" s="27"/>
      <c r="O106" s="27"/>
      <c r="P106" s="27"/>
      <c r="Q106" s="27" t="s">
        <v>216</v>
      </c>
      <c r="R106" s="27"/>
      <c r="S106" s="29">
        <v>223.13</v>
      </c>
      <c r="T106" s="27"/>
      <c r="U106" s="29">
        <f t="shared" si="2"/>
        <v>120319.45</v>
      </c>
    </row>
    <row r="107" spans="1:21" x14ac:dyDescent="0.25">
      <c r="A107" s="27"/>
      <c r="B107" s="27"/>
      <c r="C107" s="27"/>
      <c r="D107" s="27"/>
      <c r="E107" s="27"/>
      <c r="F107" s="27"/>
      <c r="G107" s="27" t="s">
        <v>112</v>
      </c>
      <c r="H107" s="27"/>
      <c r="I107" s="28">
        <v>42094</v>
      </c>
      <c r="J107" s="27"/>
      <c r="K107" s="27" t="s">
        <v>947</v>
      </c>
      <c r="L107" s="27"/>
      <c r="M107" s="27" t="s">
        <v>163</v>
      </c>
      <c r="N107" s="27"/>
      <c r="O107" s="27"/>
      <c r="P107" s="27"/>
      <c r="Q107" s="27" t="s">
        <v>216</v>
      </c>
      <c r="R107" s="27"/>
      <c r="S107" s="29">
        <v>2480.63</v>
      </c>
      <c r="T107" s="27"/>
      <c r="U107" s="29">
        <f t="shared" si="2"/>
        <v>122800.08</v>
      </c>
    </row>
    <row r="108" spans="1:21" x14ac:dyDescent="0.25">
      <c r="A108" s="27"/>
      <c r="B108" s="27"/>
      <c r="C108" s="27"/>
      <c r="D108" s="27"/>
      <c r="E108" s="27"/>
      <c r="F108" s="27"/>
      <c r="G108" s="27" t="s">
        <v>112</v>
      </c>
      <c r="H108" s="27"/>
      <c r="I108" s="28">
        <v>42094</v>
      </c>
      <c r="J108" s="27"/>
      <c r="K108" s="27" t="s">
        <v>948</v>
      </c>
      <c r="L108" s="27"/>
      <c r="M108" s="27" t="s">
        <v>169</v>
      </c>
      <c r="N108" s="27"/>
      <c r="O108" s="27"/>
      <c r="P108" s="27"/>
      <c r="Q108" s="27" t="s">
        <v>68</v>
      </c>
      <c r="R108" s="27"/>
      <c r="S108" s="29">
        <v>4087.5</v>
      </c>
      <c r="T108" s="27"/>
      <c r="U108" s="29">
        <f t="shared" si="2"/>
        <v>126887.58</v>
      </c>
    </row>
    <row r="109" spans="1:21" x14ac:dyDescent="0.25">
      <c r="A109" s="27"/>
      <c r="B109" s="27"/>
      <c r="C109" s="27"/>
      <c r="D109" s="27"/>
      <c r="E109" s="27"/>
      <c r="F109" s="27"/>
      <c r="G109" s="27" t="s">
        <v>112</v>
      </c>
      <c r="H109" s="27"/>
      <c r="I109" s="28">
        <v>42094</v>
      </c>
      <c r="J109" s="27"/>
      <c r="K109" s="27" t="s">
        <v>949</v>
      </c>
      <c r="L109" s="27"/>
      <c r="M109" s="27" t="s">
        <v>154</v>
      </c>
      <c r="N109" s="27"/>
      <c r="O109" s="27"/>
      <c r="P109" s="27"/>
      <c r="Q109" s="27" t="s">
        <v>216</v>
      </c>
      <c r="R109" s="27"/>
      <c r="S109" s="29">
        <v>3582.75</v>
      </c>
      <c r="T109" s="27"/>
      <c r="U109" s="29">
        <f t="shared" si="2"/>
        <v>130470.33</v>
      </c>
    </row>
    <row r="110" spans="1:21" x14ac:dyDescent="0.25">
      <c r="A110" s="27"/>
      <c r="B110" s="27"/>
      <c r="C110" s="27"/>
      <c r="D110" s="27"/>
      <c r="E110" s="27"/>
      <c r="F110" s="27"/>
      <c r="G110" s="27" t="s">
        <v>112</v>
      </c>
      <c r="H110" s="27"/>
      <c r="I110" s="28">
        <v>42094</v>
      </c>
      <c r="J110" s="27"/>
      <c r="K110" s="27" t="s">
        <v>950</v>
      </c>
      <c r="L110" s="27"/>
      <c r="M110" s="27" t="s">
        <v>164</v>
      </c>
      <c r="N110" s="27"/>
      <c r="O110" s="27"/>
      <c r="P110" s="27"/>
      <c r="Q110" s="27" t="s">
        <v>216</v>
      </c>
      <c r="R110" s="27"/>
      <c r="S110" s="29">
        <v>435.13</v>
      </c>
      <c r="T110" s="27"/>
      <c r="U110" s="29">
        <f t="shared" si="2"/>
        <v>130905.46</v>
      </c>
    </row>
    <row r="111" spans="1:21" x14ac:dyDescent="0.25">
      <c r="A111" s="27"/>
      <c r="B111" s="27"/>
      <c r="C111" s="27"/>
      <c r="D111" s="27"/>
      <c r="E111" s="27"/>
      <c r="F111" s="27"/>
      <c r="G111" s="27" t="s">
        <v>112</v>
      </c>
      <c r="H111" s="27"/>
      <c r="I111" s="28">
        <v>42094</v>
      </c>
      <c r="J111" s="27"/>
      <c r="K111" s="27" t="s">
        <v>951</v>
      </c>
      <c r="L111" s="27"/>
      <c r="M111" s="27" t="s">
        <v>160</v>
      </c>
      <c r="N111" s="27"/>
      <c r="O111" s="27"/>
      <c r="P111" s="27"/>
      <c r="Q111" s="27" t="s">
        <v>216</v>
      </c>
      <c r="R111" s="27"/>
      <c r="S111" s="29">
        <v>472</v>
      </c>
      <c r="T111" s="27"/>
      <c r="U111" s="29">
        <f t="shared" si="2"/>
        <v>131377.46</v>
      </c>
    </row>
    <row r="112" spans="1:21" ht="15.75" thickBot="1" x14ac:dyDescent="0.3">
      <c r="A112" s="27"/>
      <c r="B112" s="27"/>
      <c r="C112" s="27"/>
      <c r="D112" s="27"/>
      <c r="E112" s="27"/>
      <c r="F112" s="27"/>
      <c r="G112" s="27" t="s">
        <v>112</v>
      </c>
      <c r="H112" s="27"/>
      <c r="I112" s="28">
        <v>42094</v>
      </c>
      <c r="J112" s="27"/>
      <c r="K112" s="27" t="s">
        <v>952</v>
      </c>
      <c r="L112" s="27"/>
      <c r="M112" s="27" t="s">
        <v>150</v>
      </c>
      <c r="N112" s="27"/>
      <c r="O112" s="27"/>
      <c r="P112" s="27"/>
      <c r="Q112" s="27" t="s">
        <v>216</v>
      </c>
      <c r="R112" s="27"/>
      <c r="S112" s="30">
        <v>1194.75</v>
      </c>
      <c r="T112" s="27"/>
      <c r="U112" s="30">
        <f t="shared" si="2"/>
        <v>132572.21</v>
      </c>
    </row>
    <row r="113" spans="1:21" x14ac:dyDescent="0.25">
      <c r="A113" s="27"/>
      <c r="B113" s="27" t="s">
        <v>37</v>
      </c>
      <c r="C113" s="27"/>
      <c r="D113" s="27"/>
      <c r="E113" s="27"/>
      <c r="F113" s="27"/>
      <c r="G113" s="27"/>
      <c r="H113" s="27"/>
      <c r="I113" s="28"/>
      <c r="J113" s="27"/>
      <c r="K113" s="27"/>
      <c r="L113" s="27"/>
      <c r="M113" s="27"/>
      <c r="N113" s="27"/>
      <c r="O113" s="27"/>
      <c r="P113" s="27"/>
      <c r="Q113" s="27"/>
      <c r="R113" s="27"/>
      <c r="S113" s="29">
        <f>ROUND(SUM(S95:S112),5)</f>
        <v>11987.76</v>
      </c>
      <c r="T113" s="27"/>
      <c r="U113" s="29">
        <f>U112</f>
        <v>132572.21</v>
      </c>
    </row>
    <row r="114" spans="1:21" ht="30" customHeight="1" x14ac:dyDescent="0.25">
      <c r="A114" s="23"/>
      <c r="B114" s="23" t="s">
        <v>656</v>
      </c>
      <c r="C114" s="23"/>
      <c r="D114" s="23"/>
      <c r="E114" s="23"/>
      <c r="F114" s="23"/>
      <c r="G114" s="23"/>
      <c r="H114" s="23"/>
      <c r="I114" s="26"/>
      <c r="J114" s="23"/>
      <c r="K114" s="23"/>
      <c r="L114" s="23"/>
      <c r="M114" s="23"/>
      <c r="N114" s="23"/>
      <c r="O114" s="23"/>
      <c r="P114" s="23"/>
      <c r="Q114" s="23"/>
      <c r="R114" s="23"/>
      <c r="S114" s="25"/>
      <c r="T114" s="23"/>
      <c r="U114" s="25">
        <v>-20000</v>
      </c>
    </row>
    <row r="115" spans="1:21" x14ac:dyDescent="0.25">
      <c r="A115" s="27"/>
      <c r="B115" s="27" t="s">
        <v>657</v>
      </c>
      <c r="C115" s="27"/>
      <c r="D115" s="27"/>
      <c r="E115" s="27"/>
      <c r="F115" s="27"/>
      <c r="G115" s="27"/>
      <c r="H115" s="27"/>
      <c r="I115" s="28"/>
      <c r="J115" s="27"/>
      <c r="K115" s="27"/>
      <c r="L115" s="27"/>
      <c r="M115" s="27"/>
      <c r="N115" s="27"/>
      <c r="O115" s="27"/>
      <c r="P115" s="27"/>
      <c r="Q115" s="27"/>
      <c r="R115" s="27"/>
      <c r="S115" s="29"/>
      <c r="T115" s="27"/>
      <c r="U115" s="29">
        <f>U114</f>
        <v>-20000</v>
      </c>
    </row>
    <row r="116" spans="1:21" ht="30" customHeight="1" x14ac:dyDescent="0.25">
      <c r="A116" s="23"/>
      <c r="B116" s="23" t="s">
        <v>38</v>
      </c>
      <c r="C116" s="23"/>
      <c r="D116" s="23"/>
      <c r="E116" s="23"/>
      <c r="F116" s="23"/>
      <c r="G116" s="23"/>
      <c r="H116" s="23"/>
      <c r="I116" s="26"/>
      <c r="J116" s="23"/>
      <c r="K116" s="23"/>
      <c r="L116" s="23"/>
      <c r="M116" s="23"/>
      <c r="N116" s="23"/>
      <c r="O116" s="23"/>
      <c r="P116" s="23"/>
      <c r="Q116" s="23"/>
      <c r="R116" s="23"/>
      <c r="S116" s="25"/>
      <c r="T116" s="23"/>
      <c r="U116" s="25">
        <v>0</v>
      </c>
    </row>
    <row r="117" spans="1:21" x14ac:dyDescent="0.25">
      <c r="A117" s="27"/>
      <c r="B117" s="27" t="s">
        <v>39</v>
      </c>
      <c r="C117" s="27"/>
      <c r="D117" s="27"/>
      <c r="E117" s="27"/>
      <c r="F117" s="27"/>
      <c r="G117" s="27"/>
      <c r="H117" s="27"/>
      <c r="I117" s="28"/>
      <c r="J117" s="27"/>
      <c r="K117" s="27"/>
      <c r="L117" s="27"/>
      <c r="M117" s="27"/>
      <c r="N117" s="27"/>
      <c r="O117" s="27"/>
      <c r="P117" s="27"/>
      <c r="Q117" s="27"/>
      <c r="R117" s="27"/>
      <c r="S117" s="29"/>
      <c r="T117" s="27"/>
      <c r="U117" s="29">
        <f>U116</f>
        <v>0</v>
      </c>
    </row>
    <row r="118" spans="1:21" ht="30" customHeight="1" x14ac:dyDescent="0.25">
      <c r="A118" s="23"/>
      <c r="B118" s="23" t="s">
        <v>658</v>
      </c>
      <c r="C118" s="23"/>
      <c r="D118" s="23"/>
      <c r="E118" s="23"/>
      <c r="F118" s="23"/>
      <c r="G118" s="23"/>
      <c r="H118" s="23"/>
      <c r="I118" s="26"/>
      <c r="J118" s="23"/>
      <c r="K118" s="23"/>
      <c r="L118" s="23"/>
      <c r="M118" s="23"/>
      <c r="N118" s="23"/>
      <c r="O118" s="23"/>
      <c r="P118" s="23"/>
      <c r="Q118" s="23"/>
      <c r="R118" s="23"/>
      <c r="S118" s="25"/>
      <c r="T118" s="23"/>
      <c r="U118" s="25">
        <v>0</v>
      </c>
    </row>
    <row r="119" spans="1:21" x14ac:dyDescent="0.25">
      <c r="A119" s="27"/>
      <c r="B119" s="27" t="s">
        <v>659</v>
      </c>
      <c r="C119" s="27"/>
      <c r="D119" s="27"/>
      <c r="E119" s="27"/>
      <c r="F119" s="27"/>
      <c r="G119" s="27"/>
      <c r="H119" s="27"/>
      <c r="I119" s="28"/>
      <c r="J119" s="27"/>
      <c r="K119" s="27"/>
      <c r="L119" s="27"/>
      <c r="M119" s="27"/>
      <c r="N119" s="27"/>
      <c r="O119" s="27"/>
      <c r="P119" s="27"/>
      <c r="Q119" s="27"/>
      <c r="R119" s="27"/>
      <c r="S119" s="29"/>
      <c r="T119" s="27"/>
      <c r="U119" s="29">
        <f>U118</f>
        <v>0</v>
      </c>
    </row>
    <row r="120" spans="1:21" ht="30" customHeight="1" x14ac:dyDescent="0.25">
      <c r="A120" s="23"/>
      <c r="B120" s="23" t="s">
        <v>660</v>
      </c>
      <c r="C120" s="23"/>
      <c r="D120" s="23"/>
      <c r="E120" s="23"/>
      <c r="F120" s="23"/>
      <c r="G120" s="23"/>
      <c r="H120" s="23"/>
      <c r="I120" s="26"/>
      <c r="J120" s="23"/>
      <c r="K120" s="23"/>
      <c r="L120" s="23"/>
      <c r="M120" s="23"/>
      <c r="N120" s="23"/>
      <c r="O120" s="23"/>
      <c r="P120" s="23"/>
      <c r="Q120" s="23"/>
      <c r="R120" s="23"/>
      <c r="S120" s="25"/>
      <c r="T120" s="23"/>
      <c r="U120" s="25">
        <v>0</v>
      </c>
    </row>
    <row r="121" spans="1:21" x14ac:dyDescent="0.25">
      <c r="A121" s="27"/>
      <c r="B121" s="27" t="s">
        <v>661</v>
      </c>
      <c r="C121" s="27"/>
      <c r="D121" s="27"/>
      <c r="E121" s="27"/>
      <c r="F121" s="27"/>
      <c r="G121" s="27"/>
      <c r="H121" s="27"/>
      <c r="I121" s="28"/>
      <c r="J121" s="27"/>
      <c r="K121" s="27"/>
      <c r="L121" s="27"/>
      <c r="M121" s="27"/>
      <c r="N121" s="27"/>
      <c r="O121" s="27"/>
      <c r="P121" s="27"/>
      <c r="Q121" s="27"/>
      <c r="R121" s="27"/>
      <c r="S121" s="29"/>
      <c r="T121" s="27"/>
      <c r="U121" s="29">
        <f>U120</f>
        <v>0</v>
      </c>
    </row>
    <row r="122" spans="1:21" ht="30" customHeight="1" x14ac:dyDescent="0.25">
      <c r="A122" s="23"/>
      <c r="B122" s="23" t="s">
        <v>662</v>
      </c>
      <c r="C122" s="23"/>
      <c r="D122" s="23"/>
      <c r="E122" s="23"/>
      <c r="F122" s="23"/>
      <c r="G122" s="23"/>
      <c r="H122" s="23"/>
      <c r="I122" s="26"/>
      <c r="J122" s="23"/>
      <c r="K122" s="23"/>
      <c r="L122" s="23"/>
      <c r="M122" s="23"/>
      <c r="N122" s="23"/>
      <c r="O122" s="23"/>
      <c r="P122" s="23"/>
      <c r="Q122" s="23"/>
      <c r="R122" s="23"/>
      <c r="S122" s="25"/>
      <c r="T122" s="23"/>
      <c r="U122" s="25">
        <v>2443.5300000000002</v>
      </c>
    </row>
    <row r="123" spans="1:21" x14ac:dyDescent="0.25">
      <c r="A123" s="27"/>
      <c r="B123" s="27" t="s">
        <v>663</v>
      </c>
      <c r="C123" s="27"/>
      <c r="D123" s="27"/>
      <c r="E123" s="27"/>
      <c r="F123" s="27"/>
      <c r="G123" s="27"/>
      <c r="H123" s="27"/>
      <c r="I123" s="28"/>
      <c r="J123" s="27"/>
      <c r="K123" s="27"/>
      <c r="L123" s="27"/>
      <c r="M123" s="27"/>
      <c r="N123" s="27"/>
      <c r="O123" s="27"/>
      <c r="P123" s="27"/>
      <c r="Q123" s="27"/>
      <c r="R123" s="27"/>
      <c r="S123" s="29"/>
      <c r="T123" s="27"/>
      <c r="U123" s="29">
        <f>U122</f>
        <v>2443.5300000000002</v>
      </c>
    </row>
    <row r="124" spans="1:21" ht="30" customHeight="1" x14ac:dyDescent="0.25">
      <c r="A124" s="23"/>
      <c r="B124" s="23" t="s">
        <v>40</v>
      </c>
      <c r="C124" s="23"/>
      <c r="D124" s="23"/>
      <c r="E124" s="23"/>
      <c r="F124" s="23"/>
      <c r="G124" s="23"/>
      <c r="H124" s="23"/>
      <c r="I124" s="26"/>
      <c r="J124" s="23"/>
      <c r="K124" s="23"/>
      <c r="L124" s="23"/>
      <c r="M124" s="23"/>
      <c r="N124" s="23"/>
      <c r="O124" s="23"/>
      <c r="P124" s="23"/>
      <c r="Q124" s="23"/>
      <c r="R124" s="23"/>
      <c r="S124" s="25"/>
      <c r="T124" s="23"/>
      <c r="U124" s="25">
        <v>0</v>
      </c>
    </row>
    <row r="125" spans="1:21" x14ac:dyDescent="0.25">
      <c r="A125" s="27"/>
      <c r="B125" s="27" t="s">
        <v>41</v>
      </c>
      <c r="C125" s="27"/>
      <c r="D125" s="27"/>
      <c r="E125" s="27"/>
      <c r="F125" s="27"/>
      <c r="G125" s="27"/>
      <c r="H125" s="27"/>
      <c r="I125" s="28"/>
      <c r="J125" s="27"/>
      <c r="K125" s="27"/>
      <c r="L125" s="27"/>
      <c r="M125" s="27"/>
      <c r="N125" s="27"/>
      <c r="O125" s="27"/>
      <c r="P125" s="27"/>
      <c r="Q125" s="27"/>
      <c r="R125" s="27"/>
      <c r="S125" s="29"/>
      <c r="T125" s="27"/>
      <c r="U125" s="29">
        <f>U124</f>
        <v>0</v>
      </c>
    </row>
    <row r="126" spans="1:21" ht="30" customHeight="1" x14ac:dyDescent="0.25">
      <c r="A126" s="23"/>
      <c r="B126" s="23" t="s">
        <v>664</v>
      </c>
      <c r="C126" s="23"/>
      <c r="D126" s="23"/>
      <c r="E126" s="23"/>
      <c r="F126" s="23"/>
      <c r="G126" s="23"/>
      <c r="H126" s="23"/>
      <c r="I126" s="26"/>
      <c r="J126" s="23"/>
      <c r="K126" s="23"/>
      <c r="L126" s="23"/>
      <c r="M126" s="23"/>
      <c r="N126" s="23"/>
      <c r="O126" s="23"/>
      <c r="P126" s="23"/>
      <c r="Q126" s="23"/>
      <c r="R126" s="23"/>
      <c r="S126" s="25"/>
      <c r="T126" s="23"/>
      <c r="U126" s="25">
        <v>0</v>
      </c>
    </row>
    <row r="127" spans="1:21" x14ac:dyDescent="0.25">
      <c r="A127" s="27"/>
      <c r="B127" s="27" t="s">
        <v>665</v>
      </c>
      <c r="C127" s="27"/>
      <c r="D127" s="27"/>
      <c r="E127" s="27"/>
      <c r="F127" s="27"/>
      <c r="G127" s="27"/>
      <c r="H127" s="27"/>
      <c r="I127" s="28"/>
      <c r="J127" s="27"/>
      <c r="K127" s="27"/>
      <c r="L127" s="27"/>
      <c r="M127" s="27"/>
      <c r="N127" s="27"/>
      <c r="O127" s="27"/>
      <c r="P127" s="27"/>
      <c r="Q127" s="27"/>
      <c r="R127" s="27"/>
      <c r="S127" s="29"/>
      <c r="T127" s="27"/>
      <c r="U127" s="29">
        <f>U126</f>
        <v>0</v>
      </c>
    </row>
    <row r="128" spans="1:21" ht="30" customHeight="1" x14ac:dyDescent="0.25">
      <c r="A128" s="23"/>
      <c r="B128" s="23" t="s">
        <v>42</v>
      </c>
      <c r="C128" s="23"/>
      <c r="D128" s="23"/>
      <c r="E128" s="23"/>
      <c r="F128" s="23"/>
      <c r="G128" s="23"/>
      <c r="H128" s="23"/>
      <c r="I128" s="26"/>
      <c r="J128" s="23"/>
      <c r="K128" s="23"/>
      <c r="L128" s="23"/>
      <c r="M128" s="23"/>
      <c r="N128" s="23"/>
      <c r="O128" s="23"/>
      <c r="P128" s="23"/>
      <c r="Q128" s="23"/>
      <c r="R128" s="23"/>
      <c r="S128" s="25"/>
      <c r="T128" s="23"/>
      <c r="U128" s="25">
        <v>0</v>
      </c>
    </row>
    <row r="129" spans="1:21" x14ac:dyDescent="0.25">
      <c r="A129" s="27"/>
      <c r="B129" s="27" t="s">
        <v>43</v>
      </c>
      <c r="C129" s="27"/>
      <c r="D129" s="27"/>
      <c r="E129" s="27"/>
      <c r="F129" s="27"/>
      <c r="G129" s="27"/>
      <c r="H129" s="27"/>
      <c r="I129" s="28"/>
      <c r="J129" s="27"/>
      <c r="K129" s="27"/>
      <c r="L129" s="27"/>
      <c r="M129" s="27"/>
      <c r="N129" s="27"/>
      <c r="O129" s="27"/>
      <c r="P129" s="27"/>
      <c r="Q129" s="27"/>
      <c r="R129" s="27"/>
      <c r="S129" s="29"/>
      <c r="T129" s="27"/>
      <c r="U129" s="29">
        <f>U128</f>
        <v>0</v>
      </c>
    </row>
    <row r="130" spans="1:21" ht="30" customHeight="1" x14ac:dyDescent="0.25">
      <c r="A130" s="23"/>
      <c r="B130" s="23" t="s">
        <v>666</v>
      </c>
      <c r="C130" s="23"/>
      <c r="D130" s="23"/>
      <c r="E130" s="23"/>
      <c r="F130" s="23"/>
      <c r="G130" s="23"/>
      <c r="H130" s="23"/>
      <c r="I130" s="26"/>
      <c r="J130" s="23"/>
      <c r="K130" s="23"/>
      <c r="L130" s="23"/>
      <c r="M130" s="23"/>
      <c r="N130" s="23"/>
      <c r="O130" s="23"/>
      <c r="P130" s="23"/>
      <c r="Q130" s="23"/>
      <c r="R130" s="23"/>
      <c r="S130" s="25"/>
      <c r="T130" s="23"/>
      <c r="U130" s="25">
        <v>0</v>
      </c>
    </row>
    <row r="131" spans="1:21" x14ac:dyDescent="0.25">
      <c r="A131" s="27"/>
      <c r="B131" s="27" t="s">
        <v>667</v>
      </c>
      <c r="C131" s="27"/>
      <c r="D131" s="27"/>
      <c r="E131" s="27"/>
      <c r="F131" s="27"/>
      <c r="G131" s="27"/>
      <c r="H131" s="27"/>
      <c r="I131" s="28"/>
      <c r="J131" s="27"/>
      <c r="K131" s="27"/>
      <c r="L131" s="27"/>
      <c r="M131" s="27"/>
      <c r="N131" s="27"/>
      <c r="O131" s="27"/>
      <c r="P131" s="27"/>
      <c r="Q131" s="27"/>
      <c r="R131" s="27"/>
      <c r="S131" s="29"/>
      <c r="T131" s="27"/>
      <c r="U131" s="29">
        <f>U130</f>
        <v>0</v>
      </c>
    </row>
    <row r="132" spans="1:21" ht="30" customHeight="1" x14ac:dyDescent="0.25">
      <c r="A132" s="23"/>
      <c r="B132" s="23" t="s">
        <v>44</v>
      </c>
      <c r="C132" s="23"/>
      <c r="D132" s="23"/>
      <c r="E132" s="23"/>
      <c r="F132" s="23"/>
      <c r="G132" s="23"/>
      <c r="H132" s="23"/>
      <c r="I132" s="26"/>
      <c r="J132" s="23"/>
      <c r="K132" s="23"/>
      <c r="L132" s="23"/>
      <c r="M132" s="23"/>
      <c r="N132" s="23"/>
      <c r="O132" s="23"/>
      <c r="P132" s="23"/>
      <c r="Q132" s="23"/>
      <c r="R132" s="23"/>
      <c r="S132" s="25"/>
      <c r="T132" s="23"/>
      <c r="U132" s="25">
        <v>0</v>
      </c>
    </row>
    <row r="133" spans="1:21" x14ac:dyDescent="0.25">
      <c r="A133" s="27"/>
      <c r="B133" s="27" t="s">
        <v>45</v>
      </c>
      <c r="C133" s="27"/>
      <c r="D133" s="27"/>
      <c r="E133" s="27"/>
      <c r="F133" s="27"/>
      <c r="G133" s="27"/>
      <c r="H133" s="27"/>
      <c r="I133" s="28"/>
      <c r="J133" s="27"/>
      <c r="K133" s="27"/>
      <c r="L133" s="27"/>
      <c r="M133" s="27"/>
      <c r="N133" s="27"/>
      <c r="O133" s="27"/>
      <c r="P133" s="27"/>
      <c r="Q133" s="27"/>
      <c r="R133" s="27"/>
      <c r="S133" s="29"/>
      <c r="T133" s="27"/>
      <c r="U133" s="29">
        <f>U132</f>
        <v>0</v>
      </c>
    </row>
    <row r="134" spans="1:21" ht="30" customHeight="1" x14ac:dyDescent="0.25">
      <c r="A134" s="23"/>
      <c r="B134" s="23" t="s">
        <v>46</v>
      </c>
      <c r="C134" s="23"/>
      <c r="D134" s="23"/>
      <c r="E134" s="23"/>
      <c r="F134" s="23"/>
      <c r="G134" s="23"/>
      <c r="H134" s="23"/>
      <c r="I134" s="26"/>
      <c r="J134" s="23"/>
      <c r="K134" s="23"/>
      <c r="L134" s="23"/>
      <c r="M134" s="23"/>
      <c r="N134" s="23"/>
      <c r="O134" s="23"/>
      <c r="P134" s="23"/>
      <c r="Q134" s="23"/>
      <c r="R134" s="23"/>
      <c r="S134" s="25"/>
      <c r="T134" s="23"/>
      <c r="U134" s="25">
        <v>1416</v>
      </c>
    </row>
    <row r="135" spans="1:21" x14ac:dyDescent="0.25">
      <c r="A135" s="27"/>
      <c r="B135" s="27" t="s">
        <v>47</v>
      </c>
      <c r="C135" s="27"/>
      <c r="D135" s="27"/>
      <c r="E135" s="27"/>
      <c r="F135" s="27"/>
      <c r="G135" s="27"/>
      <c r="H135" s="27"/>
      <c r="I135" s="28"/>
      <c r="J135" s="27"/>
      <c r="K135" s="27"/>
      <c r="L135" s="27"/>
      <c r="M135" s="27"/>
      <c r="N135" s="27"/>
      <c r="O135" s="27"/>
      <c r="P135" s="27"/>
      <c r="Q135" s="27"/>
      <c r="R135" s="27"/>
      <c r="S135" s="29"/>
      <c r="T135" s="27"/>
      <c r="U135" s="29">
        <f>U134</f>
        <v>1416</v>
      </c>
    </row>
    <row r="136" spans="1:21" ht="30" customHeight="1" x14ac:dyDescent="0.25">
      <c r="A136" s="23"/>
      <c r="B136" s="23" t="s">
        <v>668</v>
      </c>
      <c r="C136" s="23"/>
      <c r="D136" s="23"/>
      <c r="E136" s="23"/>
      <c r="F136" s="23"/>
      <c r="G136" s="23"/>
      <c r="H136" s="23"/>
      <c r="I136" s="26"/>
      <c r="J136" s="23"/>
      <c r="K136" s="23"/>
      <c r="L136" s="23"/>
      <c r="M136" s="23"/>
      <c r="N136" s="23"/>
      <c r="O136" s="23"/>
      <c r="P136" s="23"/>
      <c r="Q136" s="23"/>
      <c r="R136" s="23"/>
      <c r="S136" s="25"/>
      <c r="T136" s="23"/>
      <c r="U136" s="25">
        <v>0</v>
      </c>
    </row>
    <row r="137" spans="1:21" x14ac:dyDescent="0.25">
      <c r="A137" s="27"/>
      <c r="B137" s="27" t="s">
        <v>669</v>
      </c>
      <c r="C137" s="27"/>
      <c r="D137" s="27"/>
      <c r="E137" s="27"/>
      <c r="F137" s="27"/>
      <c r="G137" s="27"/>
      <c r="H137" s="27"/>
      <c r="I137" s="28"/>
      <c r="J137" s="27"/>
      <c r="K137" s="27"/>
      <c r="L137" s="27"/>
      <c r="M137" s="27"/>
      <c r="N137" s="27"/>
      <c r="O137" s="27"/>
      <c r="P137" s="27"/>
      <c r="Q137" s="27"/>
      <c r="R137" s="27"/>
      <c r="S137" s="29"/>
      <c r="T137" s="27"/>
      <c r="U137" s="29">
        <f>U136</f>
        <v>0</v>
      </c>
    </row>
    <row r="138" spans="1:21" ht="30" customHeight="1" x14ac:dyDescent="0.25">
      <c r="A138" s="23"/>
      <c r="B138" s="23" t="s">
        <v>48</v>
      </c>
      <c r="C138" s="23"/>
      <c r="D138" s="23"/>
      <c r="E138" s="23"/>
      <c r="F138" s="23"/>
      <c r="G138" s="23"/>
      <c r="H138" s="23"/>
      <c r="I138" s="26"/>
      <c r="J138" s="23"/>
      <c r="K138" s="23"/>
      <c r="L138" s="23"/>
      <c r="M138" s="23"/>
      <c r="N138" s="23"/>
      <c r="O138" s="23"/>
      <c r="P138" s="23"/>
      <c r="Q138" s="23"/>
      <c r="R138" s="23"/>
      <c r="S138" s="25"/>
      <c r="T138" s="23"/>
      <c r="U138" s="25">
        <v>134000.20000000001</v>
      </c>
    </row>
    <row r="139" spans="1:21" x14ac:dyDescent="0.25">
      <c r="A139" s="23"/>
      <c r="B139" s="23"/>
      <c r="C139" s="23" t="s">
        <v>49</v>
      </c>
      <c r="D139" s="23"/>
      <c r="E139" s="23"/>
      <c r="F139" s="23"/>
      <c r="G139" s="23"/>
      <c r="H139" s="23"/>
      <c r="I139" s="26"/>
      <c r="J139" s="23"/>
      <c r="K139" s="23"/>
      <c r="L139" s="23"/>
      <c r="M139" s="23"/>
      <c r="N139" s="23"/>
      <c r="O139" s="23"/>
      <c r="P139" s="23"/>
      <c r="Q139" s="23"/>
      <c r="R139" s="23"/>
      <c r="S139" s="25"/>
      <c r="T139" s="23"/>
      <c r="U139" s="25">
        <v>-190999.8</v>
      </c>
    </row>
    <row r="140" spans="1:21" x14ac:dyDescent="0.25">
      <c r="A140" s="27"/>
      <c r="B140" s="27"/>
      <c r="C140" s="27" t="s">
        <v>50</v>
      </c>
      <c r="D140" s="27"/>
      <c r="E140" s="27"/>
      <c r="F140" s="27"/>
      <c r="G140" s="27"/>
      <c r="H140" s="27"/>
      <c r="I140" s="28"/>
      <c r="J140" s="27"/>
      <c r="K140" s="27"/>
      <c r="L140" s="27"/>
      <c r="M140" s="27"/>
      <c r="N140" s="27"/>
      <c r="O140" s="27"/>
      <c r="P140" s="27"/>
      <c r="Q140" s="27"/>
      <c r="R140" s="27"/>
      <c r="S140" s="29"/>
      <c r="T140" s="27"/>
      <c r="U140" s="29">
        <f>U139</f>
        <v>-190999.8</v>
      </c>
    </row>
    <row r="141" spans="1:21" ht="30" customHeight="1" x14ac:dyDescent="0.25">
      <c r="A141" s="23"/>
      <c r="B141" s="23"/>
      <c r="C141" s="23" t="s">
        <v>51</v>
      </c>
      <c r="D141" s="23"/>
      <c r="E141" s="23"/>
      <c r="F141" s="23"/>
      <c r="G141" s="23"/>
      <c r="H141" s="23"/>
      <c r="I141" s="26"/>
      <c r="J141" s="23"/>
      <c r="K141" s="23"/>
      <c r="L141" s="23"/>
      <c r="M141" s="23"/>
      <c r="N141" s="23"/>
      <c r="O141" s="23"/>
      <c r="P141" s="23"/>
      <c r="Q141" s="23"/>
      <c r="R141" s="23"/>
      <c r="S141" s="25"/>
      <c r="T141" s="23"/>
      <c r="U141" s="25">
        <v>325000</v>
      </c>
    </row>
    <row r="142" spans="1:21" ht="15.75" thickBot="1" x14ac:dyDescent="0.3">
      <c r="A142" s="27"/>
      <c r="B142" s="27"/>
      <c r="C142" s="27" t="s">
        <v>52</v>
      </c>
      <c r="D142" s="27"/>
      <c r="E142" s="27"/>
      <c r="F142" s="27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7"/>
      <c r="R142" s="27"/>
      <c r="S142" s="30"/>
      <c r="T142" s="27"/>
      <c r="U142" s="30">
        <f>U141</f>
        <v>325000</v>
      </c>
    </row>
    <row r="143" spans="1:21" ht="30" customHeight="1" x14ac:dyDescent="0.25">
      <c r="A143" s="27"/>
      <c r="B143" s="27" t="s">
        <v>53</v>
      </c>
      <c r="C143" s="27"/>
      <c r="D143" s="27"/>
      <c r="E143" s="27"/>
      <c r="F143" s="27"/>
      <c r="G143" s="27"/>
      <c r="H143" s="27"/>
      <c r="I143" s="28"/>
      <c r="J143" s="27"/>
      <c r="K143" s="27"/>
      <c r="L143" s="27"/>
      <c r="M143" s="27"/>
      <c r="N143" s="27"/>
      <c r="O143" s="27"/>
      <c r="P143" s="27"/>
      <c r="Q143" s="27"/>
      <c r="R143" s="27"/>
      <c r="S143" s="29"/>
      <c r="T143" s="27"/>
      <c r="U143" s="29">
        <f>ROUND(U140+U142,5)</f>
        <v>134000.20000000001</v>
      </c>
    </row>
    <row r="144" spans="1:21" ht="30" customHeight="1" x14ac:dyDescent="0.25">
      <c r="A144" s="23"/>
      <c r="B144" s="23" t="s">
        <v>54</v>
      </c>
      <c r="C144" s="23"/>
      <c r="D144" s="23"/>
      <c r="E144" s="23"/>
      <c r="F144" s="23"/>
      <c r="G144" s="23"/>
      <c r="H144" s="23"/>
      <c r="I144" s="26"/>
      <c r="J144" s="23"/>
      <c r="K144" s="23"/>
      <c r="L144" s="23"/>
      <c r="M144" s="23"/>
      <c r="N144" s="23"/>
      <c r="O144" s="23"/>
      <c r="P144" s="23"/>
      <c r="Q144" s="23"/>
      <c r="R144" s="23"/>
      <c r="S144" s="25"/>
      <c r="T144" s="23"/>
      <c r="U144" s="25">
        <v>-141573.6</v>
      </c>
    </row>
    <row r="145" spans="1:21" ht="15.75" thickBot="1" x14ac:dyDescent="0.3">
      <c r="A145" s="22"/>
      <c r="B145" s="22"/>
      <c r="C145" s="22"/>
      <c r="D145" s="22"/>
      <c r="E145" s="27"/>
      <c r="F145" s="27"/>
      <c r="G145" s="27" t="s">
        <v>840</v>
      </c>
      <c r="H145" s="27"/>
      <c r="I145" s="28">
        <v>42094</v>
      </c>
      <c r="J145" s="27"/>
      <c r="K145" s="27"/>
      <c r="L145" s="27"/>
      <c r="M145" s="27" t="s">
        <v>145</v>
      </c>
      <c r="N145" s="27"/>
      <c r="O145" s="27" t="s">
        <v>1025</v>
      </c>
      <c r="P145" s="27"/>
      <c r="Q145" s="27" t="s">
        <v>216</v>
      </c>
      <c r="R145" s="27"/>
      <c r="S145" s="30">
        <v>-35000</v>
      </c>
      <c r="T145" s="27"/>
      <c r="U145" s="30">
        <f>ROUND(U144+S145,5)</f>
        <v>-176573.6</v>
      </c>
    </row>
    <row r="146" spans="1:21" x14ac:dyDescent="0.25">
      <c r="A146" s="27"/>
      <c r="B146" s="27" t="s">
        <v>55</v>
      </c>
      <c r="C146" s="27"/>
      <c r="D146" s="27"/>
      <c r="E146" s="27"/>
      <c r="F146" s="27"/>
      <c r="G146" s="27"/>
      <c r="H146" s="27"/>
      <c r="I146" s="28"/>
      <c r="J146" s="27"/>
      <c r="K146" s="27"/>
      <c r="L146" s="27"/>
      <c r="M146" s="27"/>
      <c r="N146" s="27"/>
      <c r="O146" s="27"/>
      <c r="P146" s="27"/>
      <c r="Q146" s="27"/>
      <c r="R146" s="27"/>
      <c r="S146" s="29">
        <f>ROUND(SUM(S144:S145),5)</f>
        <v>-35000</v>
      </c>
      <c r="T146" s="27"/>
      <c r="U146" s="29">
        <f>U145</f>
        <v>-176573.6</v>
      </c>
    </row>
    <row r="147" spans="1:21" ht="30" customHeight="1" x14ac:dyDescent="0.25">
      <c r="A147" s="23"/>
      <c r="B147" s="23" t="s">
        <v>670</v>
      </c>
      <c r="C147" s="23"/>
      <c r="D147" s="23"/>
      <c r="E147" s="23"/>
      <c r="F147" s="23"/>
      <c r="G147" s="23"/>
      <c r="H147" s="23"/>
      <c r="I147" s="26"/>
      <c r="J147" s="23"/>
      <c r="K147" s="23"/>
      <c r="L147" s="23"/>
      <c r="M147" s="23"/>
      <c r="N147" s="23"/>
      <c r="O147" s="23"/>
      <c r="P147" s="23"/>
      <c r="Q147" s="23"/>
      <c r="R147" s="23"/>
      <c r="S147" s="25"/>
      <c r="T147" s="23"/>
      <c r="U147" s="25">
        <v>0</v>
      </c>
    </row>
    <row r="148" spans="1:21" x14ac:dyDescent="0.25">
      <c r="A148" s="27"/>
      <c r="B148" s="27" t="s">
        <v>671</v>
      </c>
      <c r="C148" s="27"/>
      <c r="D148" s="27"/>
      <c r="E148" s="27"/>
      <c r="F148" s="27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  <c r="R148" s="27"/>
      <c r="S148" s="29"/>
      <c r="T148" s="27"/>
      <c r="U148" s="29">
        <f>U147</f>
        <v>0</v>
      </c>
    </row>
    <row r="149" spans="1:21" ht="30" customHeight="1" x14ac:dyDescent="0.25">
      <c r="A149" s="23"/>
      <c r="B149" s="23" t="s">
        <v>672</v>
      </c>
      <c r="C149" s="23"/>
      <c r="D149" s="23"/>
      <c r="E149" s="23"/>
      <c r="F149" s="23"/>
      <c r="G149" s="23"/>
      <c r="H149" s="23"/>
      <c r="I149" s="26"/>
      <c r="J149" s="23"/>
      <c r="K149" s="23"/>
      <c r="L149" s="23"/>
      <c r="M149" s="23"/>
      <c r="N149" s="23"/>
      <c r="O149" s="23"/>
      <c r="P149" s="23"/>
      <c r="Q149" s="23"/>
      <c r="R149" s="23"/>
      <c r="S149" s="25"/>
      <c r="T149" s="23"/>
      <c r="U149" s="25">
        <v>0</v>
      </c>
    </row>
    <row r="150" spans="1:21" x14ac:dyDescent="0.25">
      <c r="A150" s="27"/>
      <c r="B150" s="27" t="s">
        <v>673</v>
      </c>
      <c r="C150" s="27"/>
      <c r="D150" s="27"/>
      <c r="E150" s="27"/>
      <c r="F150" s="27"/>
      <c r="G150" s="27"/>
      <c r="H150" s="27"/>
      <c r="I150" s="28"/>
      <c r="J150" s="27"/>
      <c r="K150" s="27"/>
      <c r="L150" s="27"/>
      <c r="M150" s="27"/>
      <c r="N150" s="27"/>
      <c r="O150" s="27"/>
      <c r="P150" s="27"/>
      <c r="Q150" s="27"/>
      <c r="R150" s="27"/>
      <c r="S150" s="29"/>
      <c r="T150" s="27"/>
      <c r="U150" s="29">
        <f>U149</f>
        <v>0</v>
      </c>
    </row>
    <row r="151" spans="1:21" ht="30" customHeight="1" x14ac:dyDescent="0.25">
      <c r="A151" s="23"/>
      <c r="B151" s="23" t="s">
        <v>56</v>
      </c>
      <c r="C151" s="23"/>
      <c r="D151" s="23"/>
      <c r="E151" s="23"/>
      <c r="F151" s="23"/>
      <c r="G151" s="23"/>
      <c r="H151" s="23"/>
      <c r="I151" s="26"/>
      <c r="J151" s="23"/>
      <c r="K151" s="23"/>
      <c r="L151" s="23"/>
      <c r="M151" s="23"/>
      <c r="N151" s="23"/>
      <c r="O151" s="23"/>
      <c r="P151" s="23"/>
      <c r="Q151" s="23"/>
      <c r="R151" s="23"/>
      <c r="S151" s="25"/>
      <c r="T151" s="23"/>
      <c r="U151" s="25">
        <v>0</v>
      </c>
    </row>
    <row r="152" spans="1:21" x14ac:dyDescent="0.25">
      <c r="A152" s="27"/>
      <c r="B152" s="27" t="s">
        <v>57</v>
      </c>
      <c r="C152" s="27"/>
      <c r="D152" s="27"/>
      <c r="E152" s="27"/>
      <c r="F152" s="27"/>
      <c r="G152" s="27"/>
      <c r="H152" s="27"/>
      <c r="I152" s="28"/>
      <c r="J152" s="27"/>
      <c r="K152" s="27"/>
      <c r="L152" s="27"/>
      <c r="M152" s="27"/>
      <c r="N152" s="27"/>
      <c r="O152" s="27"/>
      <c r="P152" s="27"/>
      <c r="Q152" s="27"/>
      <c r="R152" s="27"/>
      <c r="S152" s="29"/>
      <c r="T152" s="27"/>
      <c r="U152" s="29">
        <f>U151</f>
        <v>0</v>
      </c>
    </row>
    <row r="153" spans="1:21" ht="30" customHeight="1" x14ac:dyDescent="0.25">
      <c r="A153" s="23"/>
      <c r="B153" s="23" t="s">
        <v>674</v>
      </c>
      <c r="C153" s="23"/>
      <c r="D153" s="23"/>
      <c r="E153" s="23"/>
      <c r="F153" s="23"/>
      <c r="G153" s="23"/>
      <c r="H153" s="23"/>
      <c r="I153" s="26"/>
      <c r="J153" s="23"/>
      <c r="K153" s="23"/>
      <c r="L153" s="23"/>
      <c r="M153" s="23"/>
      <c r="N153" s="23"/>
      <c r="O153" s="23"/>
      <c r="P153" s="23"/>
      <c r="Q153" s="23"/>
      <c r="R153" s="23"/>
      <c r="S153" s="25"/>
      <c r="T153" s="23"/>
      <c r="U153" s="25">
        <v>0</v>
      </c>
    </row>
    <row r="154" spans="1:21" x14ac:dyDescent="0.25">
      <c r="A154" s="27"/>
      <c r="B154" s="27" t="s">
        <v>675</v>
      </c>
      <c r="C154" s="27"/>
      <c r="D154" s="27"/>
      <c r="E154" s="27"/>
      <c r="F154" s="27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  <c r="R154" s="27"/>
      <c r="S154" s="29"/>
      <c r="T154" s="27"/>
      <c r="U154" s="29">
        <f>U153</f>
        <v>0</v>
      </c>
    </row>
    <row r="155" spans="1:21" ht="30" customHeight="1" x14ac:dyDescent="0.25">
      <c r="A155" s="23"/>
      <c r="B155" s="23" t="s">
        <v>676</v>
      </c>
      <c r="C155" s="23"/>
      <c r="D155" s="23"/>
      <c r="E155" s="23"/>
      <c r="F155" s="23"/>
      <c r="G155" s="23"/>
      <c r="H155" s="23"/>
      <c r="I155" s="26"/>
      <c r="J155" s="23"/>
      <c r="K155" s="23"/>
      <c r="L155" s="23"/>
      <c r="M155" s="23"/>
      <c r="N155" s="23"/>
      <c r="O155" s="23"/>
      <c r="P155" s="23"/>
      <c r="Q155" s="23"/>
      <c r="R155" s="23"/>
      <c r="S155" s="25"/>
      <c r="T155" s="23"/>
      <c r="U155" s="25">
        <v>0</v>
      </c>
    </row>
    <row r="156" spans="1:21" x14ac:dyDescent="0.25">
      <c r="A156" s="27"/>
      <c r="B156" s="27" t="s">
        <v>677</v>
      </c>
      <c r="C156" s="27"/>
      <c r="D156" s="27"/>
      <c r="E156" s="27"/>
      <c r="F156" s="27"/>
      <c r="G156" s="27"/>
      <c r="H156" s="27"/>
      <c r="I156" s="28"/>
      <c r="J156" s="27"/>
      <c r="K156" s="27"/>
      <c r="L156" s="27"/>
      <c r="M156" s="27"/>
      <c r="N156" s="27"/>
      <c r="O156" s="27"/>
      <c r="P156" s="27"/>
      <c r="Q156" s="27"/>
      <c r="R156" s="27"/>
      <c r="S156" s="29"/>
      <c r="T156" s="27"/>
      <c r="U156" s="29">
        <f>U155</f>
        <v>0</v>
      </c>
    </row>
    <row r="157" spans="1:21" ht="30" customHeight="1" x14ac:dyDescent="0.25">
      <c r="A157" s="23"/>
      <c r="B157" s="23" t="s">
        <v>58</v>
      </c>
      <c r="C157" s="23"/>
      <c r="D157" s="23"/>
      <c r="E157" s="23"/>
      <c r="F157" s="23"/>
      <c r="G157" s="23"/>
      <c r="H157" s="23"/>
      <c r="I157" s="26"/>
      <c r="J157" s="23"/>
      <c r="K157" s="23"/>
      <c r="L157" s="23"/>
      <c r="M157" s="23"/>
      <c r="N157" s="23"/>
      <c r="O157" s="23"/>
      <c r="P157" s="23"/>
      <c r="Q157" s="23"/>
      <c r="R157" s="23"/>
      <c r="S157" s="25"/>
      <c r="T157" s="23"/>
      <c r="U157" s="25">
        <v>-56746.03</v>
      </c>
    </row>
    <row r="158" spans="1:21" x14ac:dyDescent="0.25">
      <c r="A158" s="27"/>
      <c r="B158" s="27" t="s">
        <v>59</v>
      </c>
      <c r="C158" s="27"/>
      <c r="D158" s="27"/>
      <c r="E158" s="27"/>
      <c r="F158" s="27"/>
      <c r="G158" s="27"/>
      <c r="H158" s="27"/>
      <c r="I158" s="28"/>
      <c r="J158" s="27"/>
      <c r="K158" s="27"/>
      <c r="L158" s="27"/>
      <c r="M158" s="27"/>
      <c r="N158" s="27"/>
      <c r="O158" s="27"/>
      <c r="P158" s="27"/>
      <c r="Q158" s="27"/>
      <c r="R158" s="27"/>
      <c r="S158" s="29"/>
      <c r="T158" s="27"/>
      <c r="U158" s="29">
        <f>U157</f>
        <v>-56746.03</v>
      </c>
    </row>
    <row r="159" spans="1:21" ht="30" customHeight="1" x14ac:dyDescent="0.25">
      <c r="A159" s="23"/>
      <c r="B159" s="23" t="s">
        <v>60</v>
      </c>
      <c r="C159" s="23"/>
      <c r="D159" s="23"/>
      <c r="E159" s="23"/>
      <c r="F159" s="23"/>
      <c r="G159" s="23"/>
      <c r="H159" s="23"/>
      <c r="I159" s="26"/>
      <c r="J159" s="23"/>
      <c r="K159" s="23"/>
      <c r="L159" s="23"/>
      <c r="M159" s="23"/>
      <c r="N159" s="23"/>
      <c r="O159" s="23"/>
      <c r="P159" s="23"/>
      <c r="Q159" s="23"/>
      <c r="R159" s="23"/>
      <c r="S159" s="25"/>
      <c r="T159" s="23"/>
      <c r="U159" s="25">
        <v>-23168.86</v>
      </c>
    </row>
    <row r="160" spans="1:21" x14ac:dyDescent="0.25">
      <c r="A160" s="27"/>
      <c r="B160" s="27" t="s">
        <v>61</v>
      </c>
      <c r="C160" s="27"/>
      <c r="D160" s="27"/>
      <c r="E160" s="27"/>
      <c r="F160" s="27"/>
      <c r="G160" s="27"/>
      <c r="H160" s="27"/>
      <c r="I160" s="28"/>
      <c r="J160" s="27"/>
      <c r="K160" s="27"/>
      <c r="L160" s="27"/>
      <c r="M160" s="27"/>
      <c r="N160" s="27"/>
      <c r="O160" s="27"/>
      <c r="P160" s="27"/>
      <c r="Q160" s="27"/>
      <c r="R160" s="27"/>
      <c r="S160" s="29"/>
      <c r="T160" s="27"/>
      <c r="U160" s="29">
        <f>U159</f>
        <v>-23168.86</v>
      </c>
    </row>
    <row r="161" spans="1:21" ht="30" customHeight="1" x14ac:dyDescent="0.25">
      <c r="A161" s="23"/>
      <c r="B161" s="23" t="s">
        <v>62</v>
      </c>
      <c r="C161" s="23"/>
      <c r="D161" s="23"/>
      <c r="E161" s="23"/>
      <c r="F161" s="23"/>
      <c r="G161" s="23"/>
      <c r="H161" s="23"/>
      <c r="I161" s="26"/>
      <c r="J161" s="23"/>
      <c r="K161" s="23"/>
      <c r="L161" s="23"/>
      <c r="M161" s="23"/>
      <c r="N161" s="23"/>
      <c r="O161" s="23"/>
      <c r="P161" s="23"/>
      <c r="Q161" s="23"/>
      <c r="R161" s="23"/>
      <c r="S161" s="25"/>
      <c r="T161" s="23"/>
      <c r="U161" s="25">
        <v>-248243.83</v>
      </c>
    </row>
    <row r="162" spans="1:21" x14ac:dyDescent="0.25">
      <c r="A162" s="27"/>
      <c r="B162" s="27" t="s">
        <v>63</v>
      </c>
      <c r="C162" s="27"/>
      <c r="D162" s="27"/>
      <c r="E162" s="27"/>
      <c r="F162" s="27"/>
      <c r="G162" s="27"/>
      <c r="H162" s="27"/>
      <c r="I162" s="28"/>
      <c r="J162" s="27"/>
      <c r="K162" s="27"/>
      <c r="L162" s="27"/>
      <c r="M162" s="27"/>
      <c r="N162" s="27"/>
      <c r="O162" s="27"/>
      <c r="P162" s="27"/>
      <c r="Q162" s="27"/>
      <c r="R162" s="27"/>
      <c r="S162" s="29"/>
      <c r="T162" s="27"/>
      <c r="U162" s="29">
        <f>U161</f>
        <v>-248243.83</v>
      </c>
    </row>
    <row r="163" spans="1:21" ht="30" customHeight="1" x14ac:dyDescent="0.25">
      <c r="A163" s="23"/>
      <c r="B163" s="23" t="s">
        <v>678</v>
      </c>
      <c r="C163" s="23"/>
      <c r="D163" s="23"/>
      <c r="E163" s="23"/>
      <c r="F163" s="23"/>
      <c r="G163" s="23"/>
      <c r="H163" s="23"/>
      <c r="I163" s="26"/>
      <c r="J163" s="23"/>
      <c r="K163" s="23"/>
      <c r="L163" s="23"/>
      <c r="M163" s="23"/>
      <c r="N163" s="23"/>
      <c r="O163" s="23"/>
      <c r="P163" s="23"/>
      <c r="Q163" s="23"/>
      <c r="R163" s="23"/>
      <c r="S163" s="25"/>
      <c r="T163" s="23"/>
      <c r="U163" s="25">
        <v>0</v>
      </c>
    </row>
    <row r="164" spans="1:21" x14ac:dyDescent="0.25">
      <c r="A164" s="27"/>
      <c r="B164" s="27" t="s">
        <v>679</v>
      </c>
      <c r="C164" s="27"/>
      <c r="D164" s="27"/>
      <c r="E164" s="27"/>
      <c r="F164" s="27"/>
      <c r="G164" s="27"/>
      <c r="H164" s="27"/>
      <c r="I164" s="28"/>
      <c r="J164" s="27"/>
      <c r="K164" s="27"/>
      <c r="L164" s="27"/>
      <c r="M164" s="27"/>
      <c r="N164" s="27"/>
      <c r="O164" s="27"/>
      <c r="P164" s="27"/>
      <c r="Q164" s="27"/>
      <c r="R164" s="27"/>
      <c r="S164" s="29"/>
      <c r="T164" s="27"/>
      <c r="U164" s="29">
        <f>U163</f>
        <v>0</v>
      </c>
    </row>
    <row r="165" spans="1:21" ht="30" customHeight="1" x14ac:dyDescent="0.25">
      <c r="A165" s="23"/>
      <c r="B165" s="23" t="s">
        <v>64</v>
      </c>
      <c r="C165" s="23"/>
      <c r="D165" s="23"/>
      <c r="E165" s="23"/>
      <c r="F165" s="23"/>
      <c r="G165" s="23"/>
      <c r="H165" s="23"/>
      <c r="I165" s="26"/>
      <c r="J165" s="23"/>
      <c r="K165" s="23"/>
      <c r="L165" s="23"/>
      <c r="M165" s="23"/>
      <c r="N165" s="23"/>
      <c r="O165" s="23"/>
      <c r="P165" s="23"/>
      <c r="Q165" s="23"/>
      <c r="R165" s="23"/>
      <c r="S165" s="25"/>
      <c r="T165" s="23"/>
      <c r="U165" s="25">
        <v>-6601</v>
      </c>
    </row>
    <row r="166" spans="1:21" x14ac:dyDescent="0.25">
      <c r="A166" s="27"/>
      <c r="B166" s="27" t="s">
        <v>65</v>
      </c>
      <c r="C166" s="27"/>
      <c r="D166" s="27"/>
      <c r="E166" s="27"/>
      <c r="F166" s="27"/>
      <c r="G166" s="27"/>
      <c r="H166" s="27"/>
      <c r="I166" s="28"/>
      <c r="J166" s="27"/>
      <c r="K166" s="27"/>
      <c r="L166" s="27"/>
      <c r="M166" s="27"/>
      <c r="N166" s="27"/>
      <c r="O166" s="27"/>
      <c r="P166" s="27"/>
      <c r="Q166" s="27"/>
      <c r="R166" s="27"/>
      <c r="S166" s="29"/>
      <c r="T166" s="27"/>
      <c r="U166" s="29">
        <f>U165</f>
        <v>-6601</v>
      </c>
    </row>
    <row r="167" spans="1:21" ht="30" customHeight="1" x14ac:dyDescent="0.25">
      <c r="A167" s="23"/>
      <c r="B167" s="23" t="s">
        <v>66</v>
      </c>
      <c r="C167" s="23"/>
      <c r="D167" s="23"/>
      <c r="E167" s="23"/>
      <c r="F167" s="23"/>
      <c r="G167" s="23"/>
      <c r="H167" s="23"/>
      <c r="I167" s="26"/>
      <c r="J167" s="23"/>
      <c r="K167" s="23"/>
      <c r="L167" s="23"/>
      <c r="M167" s="23"/>
      <c r="N167" s="23"/>
      <c r="O167" s="23"/>
      <c r="P167" s="23"/>
      <c r="Q167" s="23"/>
      <c r="R167" s="23"/>
      <c r="S167" s="25"/>
      <c r="T167" s="23"/>
      <c r="U167" s="25">
        <v>217043.12</v>
      </c>
    </row>
    <row r="168" spans="1:21" x14ac:dyDescent="0.25">
      <c r="A168" s="27"/>
      <c r="B168" s="27" t="s">
        <v>67</v>
      </c>
      <c r="C168" s="27"/>
      <c r="D168" s="27"/>
      <c r="E168" s="27"/>
      <c r="F168" s="27"/>
      <c r="G168" s="27"/>
      <c r="H168" s="27"/>
      <c r="I168" s="28"/>
      <c r="J168" s="27"/>
      <c r="K168" s="27"/>
      <c r="L168" s="27"/>
      <c r="M168" s="27"/>
      <c r="N168" s="27"/>
      <c r="O168" s="27"/>
      <c r="P168" s="27"/>
      <c r="Q168" s="27"/>
      <c r="R168" s="27"/>
      <c r="S168" s="29"/>
      <c r="T168" s="27"/>
      <c r="U168" s="29">
        <v>217043.12</v>
      </c>
    </row>
    <row r="169" spans="1:21" ht="30" customHeight="1" x14ac:dyDescent="0.25">
      <c r="A169" s="23"/>
      <c r="B169" s="23" t="s">
        <v>680</v>
      </c>
      <c r="C169" s="23"/>
      <c r="D169" s="23"/>
      <c r="E169" s="23"/>
      <c r="F169" s="23"/>
      <c r="G169" s="23"/>
      <c r="H169" s="23"/>
      <c r="I169" s="26"/>
      <c r="J169" s="23"/>
      <c r="K169" s="23"/>
      <c r="L169" s="23"/>
      <c r="M169" s="23"/>
      <c r="N169" s="23"/>
      <c r="O169" s="23"/>
      <c r="P169" s="23"/>
      <c r="Q169" s="23"/>
      <c r="R169" s="23"/>
      <c r="S169" s="25"/>
      <c r="T169" s="23"/>
      <c r="U169" s="25">
        <v>0</v>
      </c>
    </row>
    <row r="170" spans="1:21" x14ac:dyDescent="0.25">
      <c r="A170" s="27"/>
      <c r="B170" s="27" t="s">
        <v>681</v>
      </c>
      <c r="C170" s="27"/>
      <c r="D170" s="27"/>
      <c r="E170" s="27"/>
      <c r="F170" s="27"/>
      <c r="G170" s="27"/>
      <c r="H170" s="27"/>
      <c r="I170" s="28"/>
      <c r="J170" s="27"/>
      <c r="K170" s="27"/>
      <c r="L170" s="27"/>
      <c r="M170" s="27"/>
      <c r="N170" s="27"/>
      <c r="O170" s="27"/>
      <c r="P170" s="27"/>
      <c r="Q170" s="27"/>
      <c r="R170" s="27"/>
      <c r="S170" s="29"/>
      <c r="T170" s="27"/>
      <c r="U170" s="29">
        <f>U169</f>
        <v>0</v>
      </c>
    </row>
    <row r="171" spans="1:21" ht="30" customHeight="1" x14ac:dyDescent="0.25">
      <c r="A171" s="23"/>
      <c r="B171" s="23" t="s">
        <v>682</v>
      </c>
      <c r="C171" s="23"/>
      <c r="D171" s="23"/>
      <c r="E171" s="23"/>
      <c r="F171" s="23"/>
      <c r="G171" s="23"/>
      <c r="H171" s="23"/>
      <c r="I171" s="26"/>
      <c r="J171" s="23"/>
      <c r="K171" s="23"/>
      <c r="L171" s="23"/>
      <c r="M171" s="23"/>
      <c r="N171" s="23"/>
      <c r="O171" s="23"/>
      <c r="P171" s="23"/>
      <c r="Q171" s="23"/>
      <c r="R171" s="23"/>
      <c r="S171" s="25"/>
      <c r="T171" s="23"/>
      <c r="U171" s="25">
        <v>0</v>
      </c>
    </row>
    <row r="172" spans="1:21" x14ac:dyDescent="0.25">
      <c r="A172" s="27"/>
      <c r="B172" s="27" t="s">
        <v>683</v>
      </c>
      <c r="C172" s="27"/>
      <c r="D172" s="27"/>
      <c r="E172" s="27"/>
      <c r="F172" s="27"/>
      <c r="G172" s="27"/>
      <c r="H172" s="27"/>
      <c r="I172" s="28"/>
      <c r="J172" s="27"/>
      <c r="K172" s="27"/>
      <c r="L172" s="27"/>
      <c r="M172" s="27"/>
      <c r="N172" s="27"/>
      <c r="O172" s="27"/>
      <c r="P172" s="27"/>
      <c r="Q172" s="27"/>
      <c r="R172" s="27"/>
      <c r="S172" s="29"/>
      <c r="T172" s="27"/>
      <c r="U172" s="29">
        <f>U171</f>
        <v>0</v>
      </c>
    </row>
    <row r="173" spans="1:21" ht="30" customHeight="1" x14ac:dyDescent="0.25">
      <c r="A173" s="23"/>
      <c r="B173" s="23" t="s">
        <v>68</v>
      </c>
      <c r="C173" s="23"/>
      <c r="D173" s="23"/>
      <c r="E173" s="23"/>
      <c r="F173" s="23"/>
      <c r="G173" s="23"/>
      <c r="H173" s="23"/>
      <c r="I173" s="26"/>
      <c r="J173" s="23"/>
      <c r="K173" s="23"/>
      <c r="L173" s="23"/>
      <c r="M173" s="23"/>
      <c r="N173" s="23"/>
      <c r="O173" s="23"/>
      <c r="P173" s="23"/>
      <c r="Q173" s="23"/>
      <c r="R173" s="23"/>
      <c r="S173" s="25"/>
      <c r="T173" s="23"/>
      <c r="U173" s="25">
        <v>-39649.730000000003</v>
      </c>
    </row>
    <row r="174" spans="1:21" x14ac:dyDescent="0.25">
      <c r="A174" s="27"/>
      <c r="B174" s="27"/>
      <c r="C174" s="27"/>
      <c r="D174" s="27"/>
      <c r="E174" s="27"/>
      <c r="F174" s="27"/>
      <c r="G174" s="27" t="s">
        <v>112</v>
      </c>
      <c r="H174" s="27"/>
      <c r="I174" s="28">
        <v>42086</v>
      </c>
      <c r="J174" s="27"/>
      <c r="K174" s="27" t="s">
        <v>941</v>
      </c>
      <c r="L174" s="27"/>
      <c r="M174" s="27" t="s">
        <v>484</v>
      </c>
      <c r="N174" s="27"/>
      <c r="O174" s="27" t="s">
        <v>1026</v>
      </c>
      <c r="P174" s="27"/>
      <c r="Q174" s="27" t="s">
        <v>36</v>
      </c>
      <c r="R174" s="27"/>
      <c r="S174" s="29">
        <v>-625</v>
      </c>
      <c r="T174" s="27"/>
      <c r="U174" s="29">
        <f t="shared" ref="U174:U189" si="3">ROUND(U173+S174,5)</f>
        <v>-40274.730000000003</v>
      </c>
    </row>
    <row r="175" spans="1:21" x14ac:dyDescent="0.25">
      <c r="A175" s="27"/>
      <c r="B175" s="27"/>
      <c r="C175" s="27"/>
      <c r="D175" s="27"/>
      <c r="E175" s="27"/>
      <c r="F175" s="27"/>
      <c r="G175" s="27" t="s">
        <v>112</v>
      </c>
      <c r="H175" s="27"/>
      <c r="I175" s="28">
        <v>42086</v>
      </c>
      <c r="J175" s="27"/>
      <c r="K175" s="27" t="s">
        <v>941</v>
      </c>
      <c r="L175" s="27"/>
      <c r="M175" s="27" t="s">
        <v>484</v>
      </c>
      <c r="N175" s="27"/>
      <c r="O175" s="27" t="s">
        <v>1027</v>
      </c>
      <c r="P175" s="27"/>
      <c r="Q175" s="27" t="s">
        <v>36</v>
      </c>
      <c r="R175" s="27"/>
      <c r="S175" s="29">
        <v>-625</v>
      </c>
      <c r="T175" s="27"/>
      <c r="U175" s="29">
        <f t="shared" si="3"/>
        <v>-40899.730000000003</v>
      </c>
    </row>
    <row r="176" spans="1:21" x14ac:dyDescent="0.25">
      <c r="A176" s="27"/>
      <c r="B176" s="27"/>
      <c r="C176" s="27"/>
      <c r="D176" s="27"/>
      <c r="E176" s="27"/>
      <c r="F176" s="27"/>
      <c r="G176" s="27" t="s">
        <v>112</v>
      </c>
      <c r="H176" s="27"/>
      <c r="I176" s="28">
        <v>42086</v>
      </c>
      <c r="J176" s="27"/>
      <c r="K176" s="27" t="s">
        <v>941</v>
      </c>
      <c r="L176" s="27"/>
      <c r="M176" s="27" t="s">
        <v>484</v>
      </c>
      <c r="N176" s="27"/>
      <c r="O176" s="27" t="s">
        <v>1028</v>
      </c>
      <c r="P176" s="27"/>
      <c r="Q176" s="27" t="s">
        <v>36</v>
      </c>
      <c r="R176" s="27"/>
      <c r="S176" s="29">
        <v>-625</v>
      </c>
      <c r="T176" s="27"/>
      <c r="U176" s="29">
        <f t="shared" si="3"/>
        <v>-41524.730000000003</v>
      </c>
    </row>
    <row r="177" spans="1:21" x14ac:dyDescent="0.25">
      <c r="A177" s="27"/>
      <c r="B177" s="27"/>
      <c r="C177" s="27"/>
      <c r="D177" s="27"/>
      <c r="E177" s="27"/>
      <c r="F177" s="27"/>
      <c r="G177" s="27" t="s">
        <v>112</v>
      </c>
      <c r="H177" s="27"/>
      <c r="I177" s="28">
        <v>42086</v>
      </c>
      <c r="J177" s="27"/>
      <c r="K177" s="27" t="s">
        <v>941</v>
      </c>
      <c r="L177" s="27"/>
      <c r="M177" s="27" t="s">
        <v>484</v>
      </c>
      <c r="N177" s="27"/>
      <c r="O177" s="27" t="s">
        <v>1029</v>
      </c>
      <c r="P177" s="27"/>
      <c r="Q177" s="27" t="s">
        <v>36</v>
      </c>
      <c r="R177" s="27"/>
      <c r="S177" s="29">
        <v>-625</v>
      </c>
      <c r="T177" s="27"/>
      <c r="U177" s="29">
        <f t="shared" si="3"/>
        <v>-42149.73</v>
      </c>
    </row>
    <row r="178" spans="1:21" x14ac:dyDescent="0.25">
      <c r="A178" s="27"/>
      <c r="B178" s="27"/>
      <c r="C178" s="27"/>
      <c r="D178" s="27"/>
      <c r="E178" s="27"/>
      <c r="F178" s="27"/>
      <c r="G178" s="27" t="s">
        <v>112</v>
      </c>
      <c r="H178" s="27"/>
      <c r="I178" s="28">
        <v>42094</v>
      </c>
      <c r="J178" s="27"/>
      <c r="K178" s="27" t="s">
        <v>942</v>
      </c>
      <c r="L178" s="27"/>
      <c r="M178" s="27" t="s">
        <v>168</v>
      </c>
      <c r="N178" s="27"/>
      <c r="O178" s="27" t="s">
        <v>1030</v>
      </c>
      <c r="P178" s="27"/>
      <c r="Q178" s="27" t="s">
        <v>36</v>
      </c>
      <c r="R178" s="27"/>
      <c r="S178" s="29">
        <v>-343.75</v>
      </c>
      <c r="T178" s="27"/>
      <c r="U178" s="29">
        <f t="shared" si="3"/>
        <v>-42493.48</v>
      </c>
    </row>
    <row r="179" spans="1:21" x14ac:dyDescent="0.25">
      <c r="A179" s="27"/>
      <c r="B179" s="27"/>
      <c r="C179" s="27"/>
      <c r="D179" s="27"/>
      <c r="E179" s="27"/>
      <c r="F179" s="27"/>
      <c r="G179" s="27" t="s">
        <v>112</v>
      </c>
      <c r="H179" s="27"/>
      <c r="I179" s="28">
        <v>42094</v>
      </c>
      <c r="J179" s="27"/>
      <c r="K179" s="27" t="s">
        <v>943</v>
      </c>
      <c r="L179" s="27"/>
      <c r="M179" s="27" t="s">
        <v>167</v>
      </c>
      <c r="N179" s="27"/>
      <c r="O179" s="27" t="s">
        <v>1030</v>
      </c>
      <c r="P179" s="27"/>
      <c r="Q179" s="27" t="s">
        <v>36</v>
      </c>
      <c r="R179" s="27"/>
      <c r="S179" s="29">
        <v>-400</v>
      </c>
      <c r="T179" s="27"/>
      <c r="U179" s="29">
        <f t="shared" si="3"/>
        <v>-42893.48</v>
      </c>
    </row>
    <row r="180" spans="1:21" x14ac:dyDescent="0.25">
      <c r="A180" s="27"/>
      <c r="B180" s="27"/>
      <c r="C180" s="27"/>
      <c r="D180" s="27"/>
      <c r="E180" s="27"/>
      <c r="F180" s="27"/>
      <c r="G180" s="27" t="s">
        <v>112</v>
      </c>
      <c r="H180" s="27"/>
      <c r="I180" s="28">
        <v>42094</v>
      </c>
      <c r="J180" s="27"/>
      <c r="K180" s="27" t="s">
        <v>943</v>
      </c>
      <c r="L180" s="27"/>
      <c r="M180" s="27" t="s">
        <v>167</v>
      </c>
      <c r="N180" s="27"/>
      <c r="O180" s="27" t="s">
        <v>1031</v>
      </c>
      <c r="P180" s="27"/>
      <c r="Q180" s="27" t="s">
        <v>36</v>
      </c>
      <c r="R180" s="27"/>
      <c r="S180" s="29">
        <v>-10</v>
      </c>
      <c r="T180" s="27"/>
      <c r="U180" s="29">
        <f t="shared" si="3"/>
        <v>-42903.48</v>
      </c>
    </row>
    <row r="181" spans="1:21" x14ac:dyDescent="0.25">
      <c r="A181" s="27"/>
      <c r="B181" s="27"/>
      <c r="C181" s="27"/>
      <c r="D181" s="27"/>
      <c r="E181" s="27"/>
      <c r="F181" s="27"/>
      <c r="G181" s="27" t="s">
        <v>112</v>
      </c>
      <c r="H181" s="27"/>
      <c r="I181" s="28">
        <v>42094</v>
      </c>
      <c r="J181" s="27"/>
      <c r="K181" s="27" t="s">
        <v>944</v>
      </c>
      <c r="L181" s="27"/>
      <c r="M181" s="27" t="s">
        <v>166</v>
      </c>
      <c r="N181" s="27"/>
      <c r="O181" s="27" t="s">
        <v>1032</v>
      </c>
      <c r="P181" s="27"/>
      <c r="Q181" s="27" t="s">
        <v>36</v>
      </c>
      <c r="R181" s="27"/>
      <c r="S181" s="29">
        <v>-312.5</v>
      </c>
      <c r="T181" s="27"/>
      <c r="U181" s="29">
        <f t="shared" si="3"/>
        <v>-43215.98</v>
      </c>
    </row>
    <row r="182" spans="1:21" x14ac:dyDescent="0.25">
      <c r="A182" s="27"/>
      <c r="B182" s="27"/>
      <c r="C182" s="27"/>
      <c r="D182" s="27"/>
      <c r="E182" s="27"/>
      <c r="F182" s="27"/>
      <c r="G182" s="27" t="s">
        <v>112</v>
      </c>
      <c r="H182" s="27"/>
      <c r="I182" s="28">
        <v>42094</v>
      </c>
      <c r="J182" s="27"/>
      <c r="K182" s="27" t="s">
        <v>945</v>
      </c>
      <c r="L182" s="27"/>
      <c r="M182" s="27" t="s">
        <v>165</v>
      </c>
      <c r="N182" s="27"/>
      <c r="O182" s="27" t="s">
        <v>1030</v>
      </c>
      <c r="P182" s="27"/>
      <c r="Q182" s="27" t="s">
        <v>36</v>
      </c>
      <c r="R182" s="27"/>
      <c r="S182" s="29">
        <v>-968.75</v>
      </c>
      <c r="T182" s="27"/>
      <c r="U182" s="29">
        <f t="shared" si="3"/>
        <v>-44184.73</v>
      </c>
    </row>
    <row r="183" spans="1:21" x14ac:dyDescent="0.25">
      <c r="A183" s="27"/>
      <c r="B183" s="27"/>
      <c r="C183" s="27"/>
      <c r="D183" s="27"/>
      <c r="E183" s="27"/>
      <c r="F183" s="27"/>
      <c r="G183" s="27" t="s">
        <v>112</v>
      </c>
      <c r="H183" s="27"/>
      <c r="I183" s="28">
        <v>42094</v>
      </c>
      <c r="J183" s="27"/>
      <c r="K183" s="27" t="s">
        <v>946</v>
      </c>
      <c r="L183" s="27"/>
      <c r="M183" s="27" t="s">
        <v>161</v>
      </c>
      <c r="N183" s="27"/>
      <c r="O183" s="27" t="s">
        <v>1030</v>
      </c>
      <c r="P183" s="27"/>
      <c r="Q183" s="27" t="s">
        <v>36</v>
      </c>
      <c r="R183" s="27"/>
      <c r="S183" s="29">
        <v>-165.75</v>
      </c>
      <c r="T183" s="27"/>
      <c r="U183" s="29">
        <f t="shared" si="3"/>
        <v>-44350.48</v>
      </c>
    </row>
    <row r="184" spans="1:21" x14ac:dyDescent="0.25">
      <c r="A184" s="27"/>
      <c r="B184" s="27"/>
      <c r="C184" s="27"/>
      <c r="D184" s="27"/>
      <c r="E184" s="27"/>
      <c r="F184" s="27"/>
      <c r="G184" s="27" t="s">
        <v>112</v>
      </c>
      <c r="H184" s="27"/>
      <c r="I184" s="28">
        <v>42094</v>
      </c>
      <c r="J184" s="27"/>
      <c r="K184" s="27" t="s">
        <v>947</v>
      </c>
      <c r="L184" s="27"/>
      <c r="M184" s="27" t="s">
        <v>163</v>
      </c>
      <c r="N184" s="27"/>
      <c r="O184" s="27" t="s">
        <v>1030</v>
      </c>
      <c r="P184" s="27"/>
      <c r="Q184" s="27" t="s">
        <v>36</v>
      </c>
      <c r="R184" s="27"/>
      <c r="S184" s="29">
        <v>-1842.75</v>
      </c>
      <c r="T184" s="27"/>
      <c r="U184" s="29">
        <f t="shared" si="3"/>
        <v>-46193.23</v>
      </c>
    </row>
    <row r="185" spans="1:21" x14ac:dyDescent="0.25">
      <c r="A185" s="27"/>
      <c r="B185" s="27"/>
      <c r="C185" s="27"/>
      <c r="D185" s="27"/>
      <c r="E185" s="27"/>
      <c r="F185" s="27"/>
      <c r="G185" s="27" t="s">
        <v>112</v>
      </c>
      <c r="H185" s="27"/>
      <c r="I185" s="28">
        <v>42094</v>
      </c>
      <c r="J185" s="27"/>
      <c r="K185" s="27" t="s">
        <v>948</v>
      </c>
      <c r="L185" s="27"/>
      <c r="M185" s="27" t="s">
        <v>169</v>
      </c>
      <c r="N185" s="27"/>
      <c r="O185" s="27" t="s">
        <v>1032</v>
      </c>
      <c r="P185" s="27"/>
      <c r="Q185" s="27" t="s">
        <v>36</v>
      </c>
      <c r="R185" s="27"/>
      <c r="S185" s="29">
        <v>-4087.5</v>
      </c>
      <c r="T185" s="27"/>
      <c r="U185" s="29">
        <f t="shared" si="3"/>
        <v>-50280.73</v>
      </c>
    </row>
    <row r="186" spans="1:21" x14ac:dyDescent="0.25">
      <c r="A186" s="27"/>
      <c r="B186" s="27"/>
      <c r="C186" s="27"/>
      <c r="D186" s="27"/>
      <c r="E186" s="27"/>
      <c r="F186" s="27"/>
      <c r="G186" s="27" t="s">
        <v>112</v>
      </c>
      <c r="H186" s="27"/>
      <c r="I186" s="28">
        <v>42094</v>
      </c>
      <c r="J186" s="27"/>
      <c r="K186" s="27" t="s">
        <v>949</v>
      </c>
      <c r="L186" s="27"/>
      <c r="M186" s="27" t="s">
        <v>154</v>
      </c>
      <c r="N186" s="27"/>
      <c r="O186" s="27" t="s">
        <v>1032</v>
      </c>
      <c r="P186" s="27"/>
      <c r="Q186" s="27" t="s">
        <v>36</v>
      </c>
      <c r="R186" s="27"/>
      <c r="S186" s="29">
        <v>-2612.5</v>
      </c>
      <c r="T186" s="27"/>
      <c r="U186" s="29">
        <f t="shared" si="3"/>
        <v>-52893.23</v>
      </c>
    </row>
    <row r="187" spans="1:21" x14ac:dyDescent="0.25">
      <c r="A187" s="27"/>
      <c r="B187" s="27"/>
      <c r="C187" s="27"/>
      <c r="D187" s="27"/>
      <c r="E187" s="27"/>
      <c r="F187" s="27"/>
      <c r="G187" s="27" t="s">
        <v>112</v>
      </c>
      <c r="H187" s="27"/>
      <c r="I187" s="28">
        <v>42094</v>
      </c>
      <c r="J187" s="27"/>
      <c r="K187" s="27" t="s">
        <v>950</v>
      </c>
      <c r="L187" s="27"/>
      <c r="M187" s="27" t="s">
        <v>164</v>
      </c>
      <c r="N187" s="27"/>
      <c r="O187" s="27" t="s">
        <v>1030</v>
      </c>
      <c r="P187" s="27"/>
      <c r="Q187" s="27" t="s">
        <v>36</v>
      </c>
      <c r="R187" s="27"/>
      <c r="S187" s="29">
        <v>-368.75</v>
      </c>
      <c r="T187" s="27"/>
      <c r="U187" s="29">
        <f t="shared" si="3"/>
        <v>-53261.98</v>
      </c>
    </row>
    <row r="188" spans="1:21" x14ac:dyDescent="0.25">
      <c r="A188" s="27"/>
      <c r="B188" s="27"/>
      <c r="C188" s="27"/>
      <c r="D188" s="27"/>
      <c r="E188" s="27"/>
      <c r="F188" s="27"/>
      <c r="G188" s="27" t="s">
        <v>112</v>
      </c>
      <c r="H188" s="27"/>
      <c r="I188" s="28">
        <v>42094</v>
      </c>
      <c r="J188" s="27"/>
      <c r="K188" s="27" t="s">
        <v>951</v>
      </c>
      <c r="L188" s="27"/>
      <c r="M188" s="27" t="s">
        <v>160</v>
      </c>
      <c r="N188" s="27"/>
      <c r="O188" s="27" t="s">
        <v>1030</v>
      </c>
      <c r="P188" s="27"/>
      <c r="Q188" s="27" t="s">
        <v>36</v>
      </c>
      <c r="R188" s="27"/>
      <c r="S188" s="29">
        <v>-400</v>
      </c>
      <c r="T188" s="27"/>
      <c r="U188" s="29">
        <f t="shared" si="3"/>
        <v>-53661.98</v>
      </c>
    </row>
    <row r="189" spans="1:21" ht="15.75" thickBot="1" x14ac:dyDescent="0.3">
      <c r="A189" s="27"/>
      <c r="B189" s="27"/>
      <c r="C189" s="27"/>
      <c r="D189" s="27"/>
      <c r="E189" s="27"/>
      <c r="F189" s="27"/>
      <c r="G189" s="27" t="s">
        <v>112</v>
      </c>
      <c r="H189" s="27"/>
      <c r="I189" s="28">
        <v>42094</v>
      </c>
      <c r="J189" s="27"/>
      <c r="K189" s="27" t="s">
        <v>952</v>
      </c>
      <c r="L189" s="27"/>
      <c r="M189" s="27" t="s">
        <v>150</v>
      </c>
      <c r="N189" s="27"/>
      <c r="O189" s="27" t="s">
        <v>1030</v>
      </c>
      <c r="P189" s="27"/>
      <c r="Q189" s="27" t="s">
        <v>36</v>
      </c>
      <c r="R189" s="27"/>
      <c r="S189" s="30">
        <v>-1012.5</v>
      </c>
      <c r="T189" s="27"/>
      <c r="U189" s="30">
        <f t="shared" si="3"/>
        <v>-54674.48</v>
      </c>
    </row>
    <row r="190" spans="1:21" x14ac:dyDescent="0.25">
      <c r="A190" s="27"/>
      <c r="B190" s="27" t="s">
        <v>69</v>
      </c>
      <c r="C190" s="27"/>
      <c r="D190" s="27"/>
      <c r="E190" s="27"/>
      <c r="F190" s="27"/>
      <c r="G190" s="27"/>
      <c r="H190" s="27"/>
      <c r="I190" s="28"/>
      <c r="J190" s="27"/>
      <c r="K190" s="27"/>
      <c r="L190" s="27"/>
      <c r="M190" s="27"/>
      <c r="N190" s="27"/>
      <c r="O190" s="27"/>
      <c r="P190" s="27"/>
      <c r="Q190" s="27"/>
      <c r="R190" s="27"/>
      <c r="S190" s="29">
        <f>ROUND(SUM(S173:S189),5)</f>
        <v>-15024.75</v>
      </c>
      <c r="T190" s="27"/>
      <c r="U190" s="29">
        <f>U189</f>
        <v>-54674.48</v>
      </c>
    </row>
    <row r="191" spans="1:21" ht="30" customHeight="1" x14ac:dyDescent="0.25">
      <c r="A191" s="23"/>
      <c r="B191" s="23" t="s">
        <v>684</v>
      </c>
      <c r="C191" s="23"/>
      <c r="D191" s="23"/>
      <c r="E191" s="23"/>
      <c r="F191" s="23"/>
      <c r="G191" s="23"/>
      <c r="H191" s="23"/>
      <c r="I191" s="26"/>
      <c r="J191" s="23"/>
      <c r="K191" s="23"/>
      <c r="L191" s="23"/>
      <c r="M191" s="23"/>
      <c r="N191" s="23"/>
      <c r="O191" s="23"/>
      <c r="P191" s="23"/>
      <c r="Q191" s="23"/>
      <c r="R191" s="23"/>
      <c r="S191" s="25"/>
      <c r="T191" s="23"/>
      <c r="U191" s="25">
        <v>0</v>
      </c>
    </row>
    <row r="192" spans="1:21" x14ac:dyDescent="0.25">
      <c r="A192" s="27"/>
      <c r="B192" s="27" t="s">
        <v>685</v>
      </c>
      <c r="C192" s="27"/>
      <c r="D192" s="27"/>
      <c r="E192" s="27"/>
      <c r="F192" s="27"/>
      <c r="G192" s="27"/>
      <c r="H192" s="27"/>
      <c r="I192" s="28"/>
      <c r="J192" s="27"/>
      <c r="K192" s="27"/>
      <c r="L192" s="27"/>
      <c r="M192" s="27"/>
      <c r="N192" s="27"/>
      <c r="O192" s="27"/>
      <c r="P192" s="27"/>
      <c r="Q192" s="27"/>
      <c r="R192" s="27"/>
      <c r="S192" s="29"/>
      <c r="T192" s="27"/>
      <c r="U192" s="29">
        <f>U191</f>
        <v>0</v>
      </c>
    </row>
    <row r="193" spans="1:21" ht="30" customHeight="1" x14ac:dyDescent="0.25">
      <c r="A193" s="23"/>
      <c r="B193" s="23" t="s">
        <v>376</v>
      </c>
      <c r="C193" s="23"/>
      <c r="D193" s="23"/>
      <c r="E193" s="23"/>
      <c r="F193" s="23"/>
      <c r="G193" s="23"/>
      <c r="H193" s="23"/>
      <c r="I193" s="26"/>
      <c r="J193" s="23"/>
      <c r="K193" s="23"/>
      <c r="L193" s="23"/>
      <c r="M193" s="23"/>
      <c r="N193" s="23"/>
      <c r="O193" s="23"/>
      <c r="P193" s="23"/>
      <c r="Q193" s="23"/>
      <c r="R193" s="23"/>
      <c r="S193" s="25"/>
      <c r="T193" s="23"/>
      <c r="U193" s="25">
        <v>-4079.48</v>
      </c>
    </row>
    <row r="194" spans="1:21" x14ac:dyDescent="0.25">
      <c r="A194" s="27"/>
      <c r="B194" s="27" t="s">
        <v>377</v>
      </c>
      <c r="C194" s="27"/>
      <c r="D194" s="27"/>
      <c r="E194" s="27"/>
      <c r="F194" s="27"/>
      <c r="G194" s="27"/>
      <c r="H194" s="27"/>
      <c r="I194" s="28"/>
      <c r="J194" s="27"/>
      <c r="K194" s="27"/>
      <c r="L194" s="27"/>
      <c r="M194" s="27"/>
      <c r="N194" s="27"/>
      <c r="O194" s="27"/>
      <c r="P194" s="27"/>
      <c r="Q194" s="27"/>
      <c r="R194" s="27"/>
      <c r="S194" s="29"/>
      <c r="T194" s="27"/>
      <c r="U194" s="29">
        <f>U193</f>
        <v>-4079.48</v>
      </c>
    </row>
    <row r="195" spans="1:21" ht="30" customHeight="1" x14ac:dyDescent="0.25">
      <c r="A195" s="23"/>
      <c r="B195" s="23" t="s">
        <v>70</v>
      </c>
      <c r="C195" s="23"/>
      <c r="D195" s="23"/>
      <c r="E195" s="23"/>
      <c r="F195" s="23"/>
      <c r="G195" s="23"/>
      <c r="H195" s="23"/>
      <c r="I195" s="26"/>
      <c r="J195" s="23"/>
      <c r="K195" s="23"/>
      <c r="L195" s="23"/>
      <c r="M195" s="23"/>
      <c r="N195" s="23"/>
      <c r="O195" s="23"/>
      <c r="P195" s="23"/>
      <c r="Q195" s="23"/>
      <c r="R195" s="23"/>
      <c r="S195" s="25"/>
      <c r="T195" s="23"/>
      <c r="U195" s="25">
        <v>-42000</v>
      </c>
    </row>
    <row r="196" spans="1:21" x14ac:dyDescent="0.25">
      <c r="A196" s="23"/>
      <c r="B196" s="23"/>
      <c r="C196" s="23" t="s">
        <v>686</v>
      </c>
      <c r="D196" s="23"/>
      <c r="E196" s="23"/>
      <c r="F196" s="23"/>
      <c r="G196" s="23"/>
      <c r="H196" s="23"/>
      <c r="I196" s="26"/>
      <c r="J196" s="23"/>
      <c r="K196" s="23"/>
      <c r="L196" s="23"/>
      <c r="M196" s="23"/>
      <c r="N196" s="23"/>
      <c r="O196" s="23"/>
      <c r="P196" s="23"/>
      <c r="Q196" s="23"/>
      <c r="R196" s="23"/>
      <c r="S196" s="25"/>
      <c r="T196" s="23"/>
      <c r="U196" s="25">
        <v>0</v>
      </c>
    </row>
    <row r="197" spans="1:21" x14ac:dyDescent="0.25">
      <c r="A197" s="27"/>
      <c r="B197" s="27"/>
      <c r="C197" s="27" t="s">
        <v>687</v>
      </c>
      <c r="D197" s="27"/>
      <c r="E197" s="27"/>
      <c r="F197" s="27"/>
      <c r="G197" s="27"/>
      <c r="H197" s="27"/>
      <c r="I197" s="28"/>
      <c r="J197" s="27"/>
      <c r="K197" s="27"/>
      <c r="L197" s="27"/>
      <c r="M197" s="27"/>
      <c r="N197" s="27"/>
      <c r="O197" s="27"/>
      <c r="P197" s="27"/>
      <c r="Q197" s="27"/>
      <c r="R197" s="27"/>
      <c r="S197" s="29"/>
      <c r="T197" s="27"/>
      <c r="U197" s="29">
        <f>U196</f>
        <v>0</v>
      </c>
    </row>
    <row r="198" spans="1:21" ht="30" customHeight="1" x14ac:dyDescent="0.25">
      <c r="A198" s="23"/>
      <c r="B198" s="23"/>
      <c r="C198" s="23" t="s">
        <v>688</v>
      </c>
      <c r="D198" s="23"/>
      <c r="E198" s="23"/>
      <c r="F198" s="23"/>
      <c r="G198" s="23"/>
      <c r="H198" s="23"/>
      <c r="I198" s="26"/>
      <c r="J198" s="23"/>
      <c r="K198" s="23"/>
      <c r="L198" s="23"/>
      <c r="M198" s="23"/>
      <c r="N198" s="23"/>
      <c r="O198" s="23"/>
      <c r="P198" s="23"/>
      <c r="Q198" s="23"/>
      <c r="R198" s="23"/>
      <c r="S198" s="25"/>
      <c r="T198" s="23"/>
      <c r="U198" s="25">
        <v>-42000</v>
      </c>
    </row>
    <row r="199" spans="1:21" ht="15.75" thickBot="1" x14ac:dyDescent="0.3">
      <c r="A199" s="22"/>
      <c r="B199" s="22"/>
      <c r="C199" s="22"/>
      <c r="D199" s="22"/>
      <c r="E199" s="27"/>
      <c r="F199" s="27"/>
      <c r="G199" s="27" t="s">
        <v>112</v>
      </c>
      <c r="H199" s="27"/>
      <c r="I199" s="28">
        <v>42079</v>
      </c>
      <c r="J199" s="27"/>
      <c r="K199" s="27" t="s">
        <v>940</v>
      </c>
      <c r="L199" s="27"/>
      <c r="M199" s="27" t="s">
        <v>857</v>
      </c>
      <c r="N199" s="27"/>
      <c r="O199" s="27" t="s">
        <v>1033</v>
      </c>
      <c r="P199" s="27"/>
      <c r="Q199" s="27" t="s">
        <v>36</v>
      </c>
      <c r="R199" s="27"/>
      <c r="S199" s="31">
        <v>-5000</v>
      </c>
      <c r="T199" s="27"/>
      <c r="U199" s="31">
        <f>ROUND(U198+S199,5)</f>
        <v>-47000</v>
      </c>
    </row>
    <row r="200" spans="1:21" ht="15.75" thickBot="1" x14ac:dyDescent="0.3">
      <c r="A200" s="27"/>
      <c r="B200" s="27"/>
      <c r="C200" s="27" t="s">
        <v>689</v>
      </c>
      <c r="D200" s="27"/>
      <c r="E200" s="27"/>
      <c r="F200" s="27"/>
      <c r="G200" s="27"/>
      <c r="H200" s="27"/>
      <c r="I200" s="28"/>
      <c r="J200" s="27"/>
      <c r="K200" s="27"/>
      <c r="L200" s="27"/>
      <c r="M200" s="27"/>
      <c r="N200" s="27"/>
      <c r="O200" s="27"/>
      <c r="P200" s="27"/>
      <c r="Q200" s="27"/>
      <c r="R200" s="27"/>
      <c r="S200" s="33">
        <f>ROUND(SUM(S198:S199),5)</f>
        <v>-5000</v>
      </c>
      <c r="T200" s="27"/>
      <c r="U200" s="33">
        <f>U199</f>
        <v>-47000</v>
      </c>
    </row>
    <row r="201" spans="1:21" ht="30" customHeight="1" x14ac:dyDescent="0.25">
      <c r="A201" s="27"/>
      <c r="B201" s="27" t="s">
        <v>71</v>
      </c>
      <c r="C201" s="27"/>
      <c r="D201" s="27"/>
      <c r="E201" s="27"/>
      <c r="F201" s="27"/>
      <c r="G201" s="27"/>
      <c r="H201" s="27"/>
      <c r="I201" s="28"/>
      <c r="J201" s="27"/>
      <c r="K201" s="27"/>
      <c r="L201" s="27"/>
      <c r="M201" s="27"/>
      <c r="N201" s="27"/>
      <c r="O201" s="27"/>
      <c r="P201" s="27"/>
      <c r="Q201" s="27"/>
      <c r="R201" s="27"/>
      <c r="S201" s="29">
        <f>ROUND(S197+S200,5)</f>
        <v>-5000</v>
      </c>
      <c r="T201" s="27"/>
      <c r="U201" s="29">
        <f>ROUND(U197+U200,5)</f>
        <v>-47000</v>
      </c>
    </row>
    <row r="202" spans="1:21" ht="30" customHeight="1" x14ac:dyDescent="0.25">
      <c r="A202" s="23"/>
      <c r="B202" s="23" t="s">
        <v>72</v>
      </c>
      <c r="C202" s="23"/>
      <c r="D202" s="23"/>
      <c r="E202" s="23"/>
      <c r="F202" s="23"/>
      <c r="G202" s="23"/>
      <c r="H202" s="23"/>
      <c r="I202" s="26"/>
      <c r="J202" s="23"/>
      <c r="K202" s="23"/>
      <c r="L202" s="23"/>
      <c r="M202" s="23"/>
      <c r="N202" s="23"/>
      <c r="O202" s="23"/>
      <c r="P202" s="23"/>
      <c r="Q202" s="23"/>
      <c r="R202" s="23"/>
      <c r="S202" s="25"/>
      <c r="T202" s="23"/>
      <c r="U202" s="25">
        <v>-6127.95</v>
      </c>
    </row>
    <row r="203" spans="1:21" x14ac:dyDescent="0.25">
      <c r="A203" s="27"/>
      <c r="B203" s="27"/>
      <c r="C203" s="27"/>
      <c r="D203" s="27"/>
      <c r="E203" s="27"/>
      <c r="F203" s="27"/>
      <c r="G203" s="27" t="s">
        <v>112</v>
      </c>
      <c r="H203" s="27"/>
      <c r="I203" s="28">
        <v>42094</v>
      </c>
      <c r="J203" s="27"/>
      <c r="K203" s="27" t="s">
        <v>942</v>
      </c>
      <c r="L203" s="27"/>
      <c r="M203" s="27" t="s">
        <v>168</v>
      </c>
      <c r="N203" s="27"/>
      <c r="O203" s="27" t="s">
        <v>869</v>
      </c>
      <c r="P203" s="27"/>
      <c r="Q203" s="27" t="s">
        <v>36</v>
      </c>
      <c r="R203" s="27"/>
      <c r="S203" s="29">
        <v>-61.88</v>
      </c>
      <c r="T203" s="27"/>
      <c r="U203" s="29">
        <f t="shared" ref="U203:U212" si="4">ROUND(U202+S203,5)</f>
        <v>-6189.83</v>
      </c>
    </row>
    <row r="204" spans="1:21" x14ac:dyDescent="0.25">
      <c r="A204" s="27"/>
      <c r="B204" s="27"/>
      <c r="C204" s="27"/>
      <c r="D204" s="27"/>
      <c r="E204" s="27"/>
      <c r="F204" s="27"/>
      <c r="G204" s="27" t="s">
        <v>112</v>
      </c>
      <c r="H204" s="27"/>
      <c r="I204" s="28">
        <v>42094</v>
      </c>
      <c r="J204" s="27"/>
      <c r="K204" s="27" t="s">
        <v>943</v>
      </c>
      <c r="L204" s="27"/>
      <c r="M204" s="27" t="s">
        <v>167</v>
      </c>
      <c r="N204" s="27"/>
      <c r="O204" s="27" t="s">
        <v>869</v>
      </c>
      <c r="P204" s="27"/>
      <c r="Q204" s="27" t="s">
        <v>36</v>
      </c>
      <c r="R204" s="27"/>
      <c r="S204" s="29">
        <v>-72</v>
      </c>
      <c r="T204" s="27"/>
      <c r="U204" s="29">
        <f t="shared" si="4"/>
        <v>-6261.83</v>
      </c>
    </row>
    <row r="205" spans="1:21" x14ac:dyDescent="0.25">
      <c r="A205" s="27"/>
      <c r="B205" s="27"/>
      <c r="C205" s="27"/>
      <c r="D205" s="27"/>
      <c r="E205" s="27"/>
      <c r="F205" s="27"/>
      <c r="G205" s="27" t="s">
        <v>112</v>
      </c>
      <c r="H205" s="27"/>
      <c r="I205" s="28">
        <v>42094</v>
      </c>
      <c r="J205" s="27"/>
      <c r="K205" s="27" t="s">
        <v>944</v>
      </c>
      <c r="L205" s="27"/>
      <c r="M205" s="27" t="s">
        <v>166</v>
      </c>
      <c r="N205" s="27"/>
      <c r="O205" s="27" t="s">
        <v>869</v>
      </c>
      <c r="P205" s="27"/>
      <c r="Q205" s="27" t="s">
        <v>36</v>
      </c>
      <c r="R205" s="27"/>
      <c r="S205" s="29">
        <v>-56.25</v>
      </c>
      <c r="T205" s="27"/>
      <c r="U205" s="29">
        <f t="shared" si="4"/>
        <v>-6318.08</v>
      </c>
    </row>
    <row r="206" spans="1:21" x14ac:dyDescent="0.25">
      <c r="A206" s="27"/>
      <c r="B206" s="27"/>
      <c r="C206" s="27"/>
      <c r="D206" s="27"/>
      <c r="E206" s="27"/>
      <c r="F206" s="27"/>
      <c r="G206" s="27" t="s">
        <v>112</v>
      </c>
      <c r="H206" s="27"/>
      <c r="I206" s="28">
        <v>42094</v>
      </c>
      <c r="J206" s="27"/>
      <c r="K206" s="27" t="s">
        <v>945</v>
      </c>
      <c r="L206" s="27"/>
      <c r="M206" s="27" t="s">
        <v>165</v>
      </c>
      <c r="N206" s="27"/>
      <c r="O206" s="27" t="s">
        <v>869</v>
      </c>
      <c r="P206" s="27"/>
      <c r="Q206" s="27" t="s">
        <v>36</v>
      </c>
      <c r="R206" s="27"/>
      <c r="S206" s="29">
        <v>-174.38</v>
      </c>
      <c r="T206" s="27"/>
      <c r="U206" s="29">
        <f t="shared" si="4"/>
        <v>-6492.46</v>
      </c>
    </row>
    <row r="207" spans="1:21" x14ac:dyDescent="0.25">
      <c r="A207" s="27"/>
      <c r="B207" s="27"/>
      <c r="C207" s="27"/>
      <c r="D207" s="27"/>
      <c r="E207" s="27"/>
      <c r="F207" s="27"/>
      <c r="G207" s="27" t="s">
        <v>112</v>
      </c>
      <c r="H207" s="27"/>
      <c r="I207" s="28">
        <v>42094</v>
      </c>
      <c r="J207" s="27"/>
      <c r="K207" s="27" t="s">
        <v>946</v>
      </c>
      <c r="L207" s="27"/>
      <c r="M207" s="27" t="s">
        <v>161</v>
      </c>
      <c r="N207" s="27"/>
      <c r="O207" s="27" t="s">
        <v>869</v>
      </c>
      <c r="P207" s="27"/>
      <c r="Q207" s="27" t="s">
        <v>36</v>
      </c>
      <c r="R207" s="27"/>
      <c r="S207" s="29">
        <v>-57.38</v>
      </c>
      <c r="T207" s="27"/>
      <c r="U207" s="29">
        <f t="shared" si="4"/>
        <v>-6549.84</v>
      </c>
    </row>
    <row r="208" spans="1:21" x14ac:dyDescent="0.25">
      <c r="A208" s="27"/>
      <c r="B208" s="27"/>
      <c r="C208" s="27"/>
      <c r="D208" s="27"/>
      <c r="E208" s="27"/>
      <c r="F208" s="27"/>
      <c r="G208" s="27" t="s">
        <v>112</v>
      </c>
      <c r="H208" s="27"/>
      <c r="I208" s="28">
        <v>42094</v>
      </c>
      <c r="J208" s="27"/>
      <c r="K208" s="27" t="s">
        <v>947</v>
      </c>
      <c r="L208" s="27"/>
      <c r="M208" s="27" t="s">
        <v>163</v>
      </c>
      <c r="N208" s="27"/>
      <c r="O208" s="27" t="s">
        <v>869</v>
      </c>
      <c r="P208" s="27"/>
      <c r="Q208" s="27" t="s">
        <v>36</v>
      </c>
      <c r="R208" s="27"/>
      <c r="S208" s="29">
        <v>-637.88</v>
      </c>
      <c r="T208" s="27"/>
      <c r="U208" s="29">
        <f t="shared" si="4"/>
        <v>-7187.72</v>
      </c>
    </row>
    <row r="209" spans="1:21" x14ac:dyDescent="0.25">
      <c r="A209" s="27"/>
      <c r="B209" s="27"/>
      <c r="C209" s="27"/>
      <c r="D209" s="27"/>
      <c r="E209" s="27"/>
      <c r="F209" s="27"/>
      <c r="G209" s="27" t="s">
        <v>112</v>
      </c>
      <c r="H209" s="27"/>
      <c r="I209" s="28">
        <v>42094</v>
      </c>
      <c r="J209" s="27"/>
      <c r="K209" s="27" t="s">
        <v>949</v>
      </c>
      <c r="L209" s="27"/>
      <c r="M209" s="27" t="s">
        <v>154</v>
      </c>
      <c r="N209" s="27"/>
      <c r="O209" s="27" t="s">
        <v>869</v>
      </c>
      <c r="P209" s="27"/>
      <c r="Q209" s="27" t="s">
        <v>36</v>
      </c>
      <c r="R209" s="27"/>
      <c r="S209" s="29">
        <v>-470.25</v>
      </c>
      <c r="T209" s="27"/>
      <c r="U209" s="29">
        <f t="shared" si="4"/>
        <v>-7657.97</v>
      </c>
    </row>
    <row r="210" spans="1:21" x14ac:dyDescent="0.25">
      <c r="A210" s="27"/>
      <c r="B210" s="27"/>
      <c r="C210" s="27"/>
      <c r="D210" s="27"/>
      <c r="E210" s="27"/>
      <c r="F210" s="27"/>
      <c r="G210" s="27" t="s">
        <v>112</v>
      </c>
      <c r="H210" s="27"/>
      <c r="I210" s="28">
        <v>42094</v>
      </c>
      <c r="J210" s="27"/>
      <c r="K210" s="27" t="s">
        <v>950</v>
      </c>
      <c r="L210" s="27"/>
      <c r="M210" s="27" t="s">
        <v>164</v>
      </c>
      <c r="N210" s="27"/>
      <c r="O210" s="27" t="s">
        <v>869</v>
      </c>
      <c r="P210" s="27"/>
      <c r="Q210" s="27" t="s">
        <v>36</v>
      </c>
      <c r="R210" s="27"/>
      <c r="S210" s="29">
        <v>-66.38</v>
      </c>
      <c r="T210" s="27"/>
      <c r="U210" s="29">
        <f t="shared" si="4"/>
        <v>-7724.35</v>
      </c>
    </row>
    <row r="211" spans="1:21" x14ac:dyDescent="0.25">
      <c r="A211" s="27"/>
      <c r="B211" s="27"/>
      <c r="C211" s="27"/>
      <c r="D211" s="27"/>
      <c r="E211" s="27"/>
      <c r="F211" s="27"/>
      <c r="G211" s="27" t="s">
        <v>112</v>
      </c>
      <c r="H211" s="27"/>
      <c r="I211" s="28">
        <v>42094</v>
      </c>
      <c r="J211" s="27"/>
      <c r="K211" s="27" t="s">
        <v>951</v>
      </c>
      <c r="L211" s="27"/>
      <c r="M211" s="27" t="s">
        <v>160</v>
      </c>
      <c r="N211" s="27"/>
      <c r="O211" s="27" t="s">
        <v>869</v>
      </c>
      <c r="P211" s="27"/>
      <c r="Q211" s="27" t="s">
        <v>36</v>
      </c>
      <c r="R211" s="27"/>
      <c r="S211" s="29">
        <v>-72</v>
      </c>
      <c r="T211" s="27"/>
      <c r="U211" s="29">
        <f t="shared" si="4"/>
        <v>-7796.35</v>
      </c>
    </row>
    <row r="212" spans="1:21" ht="15.75" thickBot="1" x14ac:dyDescent="0.3">
      <c r="A212" s="27"/>
      <c r="B212" s="27"/>
      <c r="C212" s="27"/>
      <c r="D212" s="27"/>
      <c r="E212" s="27"/>
      <c r="F212" s="27"/>
      <c r="G212" s="27" t="s">
        <v>112</v>
      </c>
      <c r="H212" s="27"/>
      <c r="I212" s="28">
        <v>42094</v>
      </c>
      <c r="J212" s="27"/>
      <c r="K212" s="27" t="s">
        <v>952</v>
      </c>
      <c r="L212" s="27"/>
      <c r="M212" s="27" t="s">
        <v>150</v>
      </c>
      <c r="N212" s="27"/>
      <c r="O212" s="27" t="s">
        <v>869</v>
      </c>
      <c r="P212" s="27"/>
      <c r="Q212" s="27" t="s">
        <v>36</v>
      </c>
      <c r="R212" s="27"/>
      <c r="S212" s="30">
        <v>-182.25</v>
      </c>
      <c r="T212" s="27"/>
      <c r="U212" s="30">
        <f t="shared" si="4"/>
        <v>-7978.6</v>
      </c>
    </row>
    <row r="213" spans="1:21" x14ac:dyDescent="0.25">
      <c r="A213" s="27"/>
      <c r="B213" s="27" t="s">
        <v>73</v>
      </c>
      <c r="C213" s="27"/>
      <c r="D213" s="27"/>
      <c r="E213" s="27"/>
      <c r="F213" s="27"/>
      <c r="G213" s="27"/>
      <c r="H213" s="27"/>
      <c r="I213" s="28"/>
      <c r="J213" s="27"/>
      <c r="K213" s="27"/>
      <c r="L213" s="27"/>
      <c r="M213" s="27"/>
      <c r="N213" s="27"/>
      <c r="O213" s="27"/>
      <c r="P213" s="27"/>
      <c r="Q213" s="27"/>
      <c r="R213" s="27"/>
      <c r="S213" s="29">
        <f>ROUND(SUM(S202:S212),5)</f>
        <v>-1850.65</v>
      </c>
      <c r="T213" s="27"/>
      <c r="U213" s="29">
        <f>U212</f>
        <v>-7978.6</v>
      </c>
    </row>
    <row r="214" spans="1:21" ht="30" customHeight="1" x14ac:dyDescent="0.25">
      <c r="A214" s="23"/>
      <c r="B214" s="23" t="s">
        <v>74</v>
      </c>
      <c r="C214" s="23"/>
      <c r="D214" s="23"/>
      <c r="E214" s="23"/>
      <c r="F214" s="23"/>
      <c r="G214" s="23"/>
      <c r="H214" s="23"/>
      <c r="I214" s="26"/>
      <c r="J214" s="23"/>
      <c r="K214" s="23"/>
      <c r="L214" s="23"/>
      <c r="M214" s="23"/>
      <c r="N214" s="23"/>
      <c r="O214" s="23"/>
      <c r="P214" s="23"/>
      <c r="Q214" s="23"/>
      <c r="R214" s="23"/>
      <c r="S214" s="25"/>
      <c r="T214" s="23"/>
      <c r="U214" s="25">
        <v>-59628.77</v>
      </c>
    </row>
    <row r="215" spans="1:21" x14ac:dyDescent="0.25">
      <c r="A215" s="27"/>
      <c r="B215" s="27"/>
      <c r="C215" s="27"/>
      <c r="D215" s="27"/>
      <c r="E215" s="27"/>
      <c r="F215" s="27"/>
      <c r="G215" s="27" t="s">
        <v>111</v>
      </c>
      <c r="H215" s="27"/>
      <c r="I215" s="28">
        <v>42074</v>
      </c>
      <c r="J215" s="27"/>
      <c r="K215" s="27"/>
      <c r="L215" s="27"/>
      <c r="M215" s="27" t="s">
        <v>955</v>
      </c>
      <c r="N215" s="27"/>
      <c r="O215" s="27" t="s">
        <v>1010</v>
      </c>
      <c r="P215" s="27"/>
      <c r="Q215" s="27" t="s">
        <v>28</v>
      </c>
      <c r="R215" s="27"/>
      <c r="S215" s="29">
        <v>-7680</v>
      </c>
      <c r="T215" s="27"/>
      <c r="U215" s="29">
        <f>ROUND(U214+S215,5)</f>
        <v>-67308.77</v>
      </c>
    </row>
    <row r="216" spans="1:21" ht="15.75" thickBot="1" x14ac:dyDescent="0.3">
      <c r="A216" s="27"/>
      <c r="B216" s="27"/>
      <c r="C216" s="27"/>
      <c r="D216" s="27"/>
      <c r="E216" s="27"/>
      <c r="F216" s="27"/>
      <c r="G216" s="27" t="s">
        <v>111</v>
      </c>
      <c r="H216" s="27"/>
      <c r="I216" s="28">
        <v>42090</v>
      </c>
      <c r="J216" s="27"/>
      <c r="K216" s="27"/>
      <c r="L216" s="27"/>
      <c r="M216" s="27" t="s">
        <v>156</v>
      </c>
      <c r="N216" s="27"/>
      <c r="O216" s="27" t="s">
        <v>1021</v>
      </c>
      <c r="P216" s="27"/>
      <c r="Q216" s="27" t="s">
        <v>28</v>
      </c>
      <c r="R216" s="27"/>
      <c r="S216" s="30">
        <v>-1219.44</v>
      </c>
      <c r="T216" s="27"/>
      <c r="U216" s="30">
        <f>ROUND(U215+S216,5)</f>
        <v>-68528.210000000006</v>
      </c>
    </row>
    <row r="217" spans="1:21" x14ac:dyDescent="0.25">
      <c r="A217" s="27"/>
      <c r="B217" s="27" t="s">
        <v>75</v>
      </c>
      <c r="C217" s="27"/>
      <c r="D217" s="27"/>
      <c r="E217" s="27"/>
      <c r="F217" s="27"/>
      <c r="G217" s="27"/>
      <c r="H217" s="27"/>
      <c r="I217" s="28"/>
      <c r="J217" s="27"/>
      <c r="K217" s="27"/>
      <c r="L217" s="27"/>
      <c r="M217" s="27"/>
      <c r="N217" s="27"/>
      <c r="O217" s="27"/>
      <c r="P217" s="27"/>
      <c r="Q217" s="27"/>
      <c r="R217" s="27"/>
      <c r="S217" s="29">
        <f>ROUND(SUM(S214:S216),5)</f>
        <v>-8899.44</v>
      </c>
      <c r="T217" s="27"/>
      <c r="U217" s="29">
        <f>U216</f>
        <v>-68528.210000000006</v>
      </c>
    </row>
    <row r="218" spans="1:21" ht="30" customHeight="1" x14ac:dyDescent="0.25">
      <c r="A218" s="23"/>
      <c r="B218" s="23" t="s">
        <v>690</v>
      </c>
      <c r="C218" s="23"/>
      <c r="D218" s="23"/>
      <c r="E218" s="23"/>
      <c r="F218" s="23"/>
      <c r="G218" s="23"/>
      <c r="H218" s="23"/>
      <c r="I218" s="26"/>
      <c r="J218" s="23"/>
      <c r="K218" s="23"/>
      <c r="L218" s="23"/>
      <c r="M218" s="23"/>
      <c r="N218" s="23"/>
      <c r="O218" s="23"/>
      <c r="P218" s="23"/>
      <c r="Q218" s="23"/>
      <c r="R218" s="23"/>
      <c r="S218" s="25"/>
      <c r="T218" s="23"/>
      <c r="U218" s="25">
        <v>0</v>
      </c>
    </row>
    <row r="219" spans="1:21" x14ac:dyDescent="0.25">
      <c r="A219" s="27"/>
      <c r="B219" s="27" t="s">
        <v>691</v>
      </c>
      <c r="C219" s="27"/>
      <c r="D219" s="27"/>
      <c r="E219" s="27"/>
      <c r="F219" s="27"/>
      <c r="G219" s="27"/>
      <c r="H219" s="27"/>
      <c r="I219" s="28"/>
      <c r="J219" s="27"/>
      <c r="K219" s="27"/>
      <c r="L219" s="27"/>
      <c r="M219" s="27"/>
      <c r="N219" s="27"/>
      <c r="O219" s="27"/>
      <c r="P219" s="27"/>
      <c r="Q219" s="27"/>
      <c r="R219" s="27"/>
      <c r="S219" s="29"/>
      <c r="T219" s="27"/>
      <c r="U219" s="29">
        <f>U218</f>
        <v>0</v>
      </c>
    </row>
    <row r="220" spans="1:21" ht="30" customHeight="1" x14ac:dyDescent="0.25">
      <c r="A220" s="23"/>
      <c r="B220" s="23" t="s">
        <v>692</v>
      </c>
      <c r="C220" s="23"/>
      <c r="D220" s="23"/>
      <c r="E220" s="23"/>
      <c r="F220" s="23"/>
      <c r="G220" s="23"/>
      <c r="H220" s="23"/>
      <c r="I220" s="26"/>
      <c r="J220" s="23"/>
      <c r="K220" s="23"/>
      <c r="L220" s="23"/>
      <c r="M220" s="23"/>
      <c r="N220" s="23"/>
      <c r="O220" s="23"/>
      <c r="P220" s="23"/>
      <c r="Q220" s="23"/>
      <c r="R220" s="23"/>
      <c r="S220" s="25"/>
      <c r="T220" s="23"/>
      <c r="U220" s="25">
        <v>0</v>
      </c>
    </row>
    <row r="221" spans="1:21" x14ac:dyDescent="0.25">
      <c r="A221" s="23"/>
      <c r="B221" s="23"/>
      <c r="C221" s="23" t="s">
        <v>693</v>
      </c>
      <c r="D221" s="23"/>
      <c r="E221" s="23"/>
      <c r="F221" s="23"/>
      <c r="G221" s="23"/>
      <c r="H221" s="23"/>
      <c r="I221" s="26"/>
      <c r="J221" s="23"/>
      <c r="K221" s="23"/>
      <c r="L221" s="23"/>
      <c r="M221" s="23"/>
      <c r="N221" s="23"/>
      <c r="O221" s="23"/>
      <c r="P221" s="23"/>
      <c r="Q221" s="23"/>
      <c r="R221" s="23"/>
      <c r="S221" s="25"/>
      <c r="T221" s="23"/>
      <c r="U221" s="25">
        <v>0</v>
      </c>
    </row>
    <row r="222" spans="1:21" x14ac:dyDescent="0.25">
      <c r="A222" s="27"/>
      <c r="B222" s="27"/>
      <c r="C222" s="27" t="s">
        <v>694</v>
      </c>
      <c r="D222" s="27"/>
      <c r="E222" s="27"/>
      <c r="F222" s="27"/>
      <c r="G222" s="27"/>
      <c r="H222" s="27"/>
      <c r="I222" s="28"/>
      <c r="J222" s="27"/>
      <c r="K222" s="27"/>
      <c r="L222" s="27"/>
      <c r="M222" s="27"/>
      <c r="N222" s="27"/>
      <c r="O222" s="27"/>
      <c r="P222" s="27"/>
      <c r="Q222" s="27"/>
      <c r="R222" s="27"/>
      <c r="S222" s="29"/>
      <c r="T222" s="27"/>
      <c r="U222" s="29">
        <f>U221</f>
        <v>0</v>
      </c>
    </row>
    <row r="223" spans="1:21" ht="30" customHeight="1" x14ac:dyDescent="0.25">
      <c r="A223" s="23"/>
      <c r="B223" s="23"/>
      <c r="C223" s="23" t="s">
        <v>695</v>
      </c>
      <c r="D223" s="23"/>
      <c r="E223" s="23"/>
      <c r="F223" s="23"/>
      <c r="G223" s="23"/>
      <c r="H223" s="23"/>
      <c r="I223" s="26"/>
      <c r="J223" s="23"/>
      <c r="K223" s="23"/>
      <c r="L223" s="23"/>
      <c r="M223" s="23"/>
      <c r="N223" s="23"/>
      <c r="O223" s="23"/>
      <c r="P223" s="23"/>
      <c r="Q223" s="23"/>
      <c r="R223" s="23"/>
      <c r="S223" s="25"/>
      <c r="T223" s="23"/>
      <c r="U223" s="25">
        <v>0</v>
      </c>
    </row>
    <row r="224" spans="1:21" x14ac:dyDescent="0.25">
      <c r="A224" s="27"/>
      <c r="B224" s="27"/>
      <c r="C224" s="27" t="s">
        <v>696</v>
      </c>
      <c r="D224" s="27"/>
      <c r="E224" s="27"/>
      <c r="F224" s="27"/>
      <c r="G224" s="27"/>
      <c r="H224" s="27"/>
      <c r="I224" s="28"/>
      <c r="J224" s="27"/>
      <c r="K224" s="27"/>
      <c r="L224" s="27"/>
      <c r="M224" s="27"/>
      <c r="N224" s="27"/>
      <c r="O224" s="27"/>
      <c r="P224" s="27"/>
      <c r="Q224" s="27"/>
      <c r="R224" s="27"/>
      <c r="S224" s="29"/>
      <c r="T224" s="27"/>
      <c r="U224" s="29">
        <f>U223</f>
        <v>0</v>
      </c>
    </row>
    <row r="225" spans="1:21" ht="30" customHeight="1" x14ac:dyDescent="0.25">
      <c r="A225" s="23"/>
      <c r="B225" s="23"/>
      <c r="C225" s="23" t="s">
        <v>697</v>
      </c>
      <c r="D225" s="23"/>
      <c r="E225" s="23"/>
      <c r="F225" s="23"/>
      <c r="G225" s="23"/>
      <c r="H225" s="23"/>
      <c r="I225" s="26"/>
      <c r="J225" s="23"/>
      <c r="K225" s="23"/>
      <c r="L225" s="23"/>
      <c r="M225" s="23"/>
      <c r="N225" s="23"/>
      <c r="O225" s="23"/>
      <c r="P225" s="23"/>
      <c r="Q225" s="23"/>
      <c r="R225" s="23"/>
      <c r="S225" s="25"/>
      <c r="T225" s="23"/>
      <c r="U225" s="25">
        <v>0</v>
      </c>
    </row>
    <row r="226" spans="1:21" x14ac:dyDescent="0.25">
      <c r="A226" s="27"/>
      <c r="B226" s="27"/>
      <c r="C226" s="27" t="s">
        <v>698</v>
      </c>
      <c r="D226" s="27"/>
      <c r="E226" s="27"/>
      <c r="F226" s="27"/>
      <c r="G226" s="27"/>
      <c r="H226" s="27"/>
      <c r="I226" s="28"/>
      <c r="J226" s="27"/>
      <c r="K226" s="27"/>
      <c r="L226" s="27"/>
      <c r="M226" s="27"/>
      <c r="N226" s="27"/>
      <c r="O226" s="27"/>
      <c r="P226" s="27"/>
      <c r="Q226" s="27"/>
      <c r="R226" s="27"/>
      <c r="S226" s="29"/>
      <c r="T226" s="27"/>
      <c r="U226" s="29">
        <f>U225</f>
        <v>0</v>
      </c>
    </row>
    <row r="227" spans="1:21" ht="30" customHeight="1" x14ac:dyDescent="0.25">
      <c r="A227" s="23"/>
      <c r="B227" s="23"/>
      <c r="C227" s="23" t="s">
        <v>699</v>
      </c>
      <c r="D227" s="23"/>
      <c r="E227" s="23"/>
      <c r="F227" s="23"/>
      <c r="G227" s="23"/>
      <c r="H227" s="23"/>
      <c r="I227" s="26"/>
      <c r="J227" s="23"/>
      <c r="K227" s="23"/>
      <c r="L227" s="23"/>
      <c r="M227" s="23"/>
      <c r="N227" s="23"/>
      <c r="O227" s="23"/>
      <c r="P227" s="23"/>
      <c r="Q227" s="23"/>
      <c r="R227" s="23"/>
      <c r="S227" s="25"/>
      <c r="T227" s="23"/>
      <c r="U227" s="25">
        <v>0</v>
      </c>
    </row>
    <row r="228" spans="1:21" ht="15.75" thickBot="1" x14ac:dyDescent="0.3">
      <c r="A228" s="27"/>
      <c r="B228" s="27"/>
      <c r="C228" s="27" t="s">
        <v>700</v>
      </c>
      <c r="D228" s="27"/>
      <c r="E228" s="27"/>
      <c r="F228" s="27"/>
      <c r="G228" s="27"/>
      <c r="H228" s="27"/>
      <c r="I228" s="28"/>
      <c r="J228" s="27"/>
      <c r="K228" s="27"/>
      <c r="L228" s="27"/>
      <c r="M228" s="27"/>
      <c r="N228" s="27"/>
      <c r="O228" s="27"/>
      <c r="P228" s="27"/>
      <c r="Q228" s="27"/>
      <c r="R228" s="27"/>
      <c r="S228" s="30"/>
      <c r="T228" s="27"/>
      <c r="U228" s="30">
        <f>U227</f>
        <v>0</v>
      </c>
    </row>
    <row r="229" spans="1:21" ht="30" customHeight="1" x14ac:dyDescent="0.25">
      <c r="A229" s="27"/>
      <c r="B229" s="27" t="s">
        <v>701</v>
      </c>
      <c r="C229" s="27"/>
      <c r="D229" s="27"/>
      <c r="E229" s="27"/>
      <c r="F229" s="27"/>
      <c r="G229" s="27"/>
      <c r="H229" s="27"/>
      <c r="I229" s="28"/>
      <c r="J229" s="27"/>
      <c r="K229" s="27"/>
      <c r="L229" s="27"/>
      <c r="M229" s="27"/>
      <c r="N229" s="27"/>
      <c r="O229" s="27"/>
      <c r="P229" s="27"/>
      <c r="Q229" s="27"/>
      <c r="R229" s="27"/>
      <c r="S229" s="29"/>
      <c r="T229" s="27"/>
      <c r="U229" s="29">
        <f>ROUND(U222+U224+U226+U228,5)</f>
        <v>0</v>
      </c>
    </row>
    <row r="230" spans="1:21" ht="30" customHeight="1" x14ac:dyDescent="0.25">
      <c r="A230" s="23"/>
      <c r="B230" s="23" t="s">
        <v>702</v>
      </c>
      <c r="C230" s="23"/>
      <c r="D230" s="23"/>
      <c r="E230" s="23"/>
      <c r="F230" s="23"/>
      <c r="G230" s="23"/>
      <c r="H230" s="23"/>
      <c r="I230" s="26"/>
      <c r="J230" s="23"/>
      <c r="K230" s="23"/>
      <c r="L230" s="23"/>
      <c r="M230" s="23"/>
      <c r="N230" s="23"/>
      <c r="O230" s="23"/>
      <c r="P230" s="23"/>
      <c r="Q230" s="23"/>
      <c r="R230" s="23"/>
      <c r="S230" s="25"/>
      <c r="T230" s="23"/>
      <c r="U230" s="25">
        <v>0</v>
      </c>
    </row>
    <row r="231" spans="1:21" x14ac:dyDescent="0.25">
      <c r="A231" s="27"/>
      <c r="B231" s="27" t="s">
        <v>703</v>
      </c>
      <c r="C231" s="27"/>
      <c r="D231" s="27"/>
      <c r="E231" s="27"/>
      <c r="F231" s="27"/>
      <c r="G231" s="27"/>
      <c r="H231" s="27"/>
      <c r="I231" s="28"/>
      <c r="J231" s="27"/>
      <c r="K231" s="27"/>
      <c r="L231" s="27"/>
      <c r="M231" s="27"/>
      <c r="N231" s="27"/>
      <c r="O231" s="27"/>
      <c r="P231" s="27"/>
      <c r="Q231" s="27"/>
      <c r="R231" s="27"/>
      <c r="S231" s="29"/>
      <c r="T231" s="27"/>
      <c r="U231" s="29">
        <f>U230</f>
        <v>0</v>
      </c>
    </row>
    <row r="232" spans="1:21" ht="30" customHeight="1" x14ac:dyDescent="0.25">
      <c r="A232" s="23"/>
      <c r="B232" s="23" t="s">
        <v>704</v>
      </c>
      <c r="C232" s="23"/>
      <c r="D232" s="23"/>
      <c r="E232" s="23"/>
      <c r="F232" s="23"/>
      <c r="G232" s="23"/>
      <c r="H232" s="23"/>
      <c r="I232" s="26"/>
      <c r="J232" s="23"/>
      <c r="K232" s="23"/>
      <c r="L232" s="23"/>
      <c r="M232" s="23"/>
      <c r="N232" s="23"/>
      <c r="O232" s="23"/>
      <c r="P232" s="23"/>
      <c r="Q232" s="23"/>
      <c r="R232" s="23"/>
      <c r="S232" s="25"/>
      <c r="T232" s="23"/>
      <c r="U232" s="25">
        <v>0</v>
      </c>
    </row>
    <row r="233" spans="1:21" x14ac:dyDescent="0.25">
      <c r="A233" s="27"/>
      <c r="B233" s="27" t="s">
        <v>705</v>
      </c>
      <c r="C233" s="27"/>
      <c r="D233" s="27"/>
      <c r="E233" s="27"/>
      <c r="F233" s="27"/>
      <c r="G233" s="27"/>
      <c r="H233" s="27"/>
      <c r="I233" s="28"/>
      <c r="J233" s="27"/>
      <c r="K233" s="27"/>
      <c r="L233" s="27"/>
      <c r="M233" s="27"/>
      <c r="N233" s="27"/>
      <c r="O233" s="27"/>
      <c r="P233" s="27"/>
      <c r="Q233" s="27"/>
      <c r="R233" s="27"/>
      <c r="S233" s="29"/>
      <c r="T233" s="27"/>
      <c r="U233" s="29">
        <f>U232</f>
        <v>0</v>
      </c>
    </row>
    <row r="234" spans="1:21" ht="30" customHeight="1" x14ac:dyDescent="0.25">
      <c r="A234" s="23"/>
      <c r="B234" s="23" t="s">
        <v>706</v>
      </c>
      <c r="C234" s="23"/>
      <c r="D234" s="23"/>
      <c r="E234" s="23"/>
      <c r="F234" s="23"/>
      <c r="G234" s="23"/>
      <c r="H234" s="23"/>
      <c r="I234" s="26"/>
      <c r="J234" s="23"/>
      <c r="K234" s="23"/>
      <c r="L234" s="23"/>
      <c r="M234" s="23"/>
      <c r="N234" s="23"/>
      <c r="O234" s="23"/>
      <c r="P234" s="23"/>
      <c r="Q234" s="23"/>
      <c r="R234" s="23"/>
      <c r="S234" s="25"/>
      <c r="T234" s="23"/>
      <c r="U234" s="25">
        <v>0</v>
      </c>
    </row>
    <row r="235" spans="1:21" x14ac:dyDescent="0.25">
      <c r="A235" s="27"/>
      <c r="B235" s="27" t="s">
        <v>707</v>
      </c>
      <c r="C235" s="27"/>
      <c r="D235" s="27"/>
      <c r="E235" s="27"/>
      <c r="F235" s="27"/>
      <c r="G235" s="27"/>
      <c r="H235" s="27"/>
      <c r="I235" s="28"/>
      <c r="J235" s="27"/>
      <c r="K235" s="27"/>
      <c r="L235" s="27"/>
      <c r="M235" s="27"/>
      <c r="N235" s="27"/>
      <c r="O235" s="27"/>
      <c r="P235" s="27"/>
      <c r="Q235" s="27"/>
      <c r="R235" s="27"/>
      <c r="S235" s="29"/>
      <c r="T235" s="27"/>
      <c r="U235" s="29">
        <f>U234</f>
        <v>0</v>
      </c>
    </row>
    <row r="236" spans="1:21" ht="30" customHeight="1" x14ac:dyDescent="0.25">
      <c r="A236" s="23"/>
      <c r="B236" s="23" t="s">
        <v>708</v>
      </c>
      <c r="C236" s="23"/>
      <c r="D236" s="23"/>
      <c r="E236" s="23"/>
      <c r="F236" s="23"/>
      <c r="G236" s="23"/>
      <c r="H236" s="23"/>
      <c r="I236" s="26"/>
      <c r="J236" s="23"/>
      <c r="K236" s="23"/>
      <c r="L236" s="23"/>
      <c r="M236" s="23"/>
      <c r="N236" s="23"/>
      <c r="O236" s="23"/>
      <c r="P236" s="23"/>
      <c r="Q236" s="23"/>
      <c r="R236" s="23"/>
      <c r="S236" s="25"/>
      <c r="T236" s="23"/>
      <c r="U236" s="25">
        <v>0</v>
      </c>
    </row>
    <row r="237" spans="1:21" x14ac:dyDescent="0.25">
      <c r="A237" s="27"/>
      <c r="B237" s="27" t="s">
        <v>709</v>
      </c>
      <c r="C237" s="27"/>
      <c r="D237" s="27"/>
      <c r="E237" s="27"/>
      <c r="F237" s="27"/>
      <c r="G237" s="27"/>
      <c r="H237" s="27"/>
      <c r="I237" s="28"/>
      <c r="J237" s="27"/>
      <c r="K237" s="27"/>
      <c r="L237" s="27"/>
      <c r="M237" s="27"/>
      <c r="N237" s="27"/>
      <c r="O237" s="27"/>
      <c r="P237" s="27"/>
      <c r="Q237" s="27"/>
      <c r="R237" s="27"/>
      <c r="S237" s="29"/>
      <c r="T237" s="27"/>
      <c r="U237" s="29">
        <f>U236</f>
        <v>0</v>
      </c>
    </row>
    <row r="238" spans="1:21" ht="30" customHeight="1" x14ac:dyDescent="0.25">
      <c r="A238" s="23"/>
      <c r="B238" s="23" t="s">
        <v>710</v>
      </c>
      <c r="C238" s="23"/>
      <c r="D238" s="23"/>
      <c r="E238" s="23"/>
      <c r="F238" s="23"/>
      <c r="G238" s="23"/>
      <c r="H238" s="23"/>
      <c r="I238" s="26"/>
      <c r="J238" s="23"/>
      <c r="K238" s="23"/>
      <c r="L238" s="23"/>
      <c r="M238" s="23"/>
      <c r="N238" s="23"/>
      <c r="O238" s="23"/>
      <c r="P238" s="23"/>
      <c r="Q238" s="23"/>
      <c r="R238" s="23"/>
      <c r="S238" s="25"/>
      <c r="T238" s="23"/>
      <c r="U238" s="25">
        <v>0</v>
      </c>
    </row>
    <row r="239" spans="1:21" x14ac:dyDescent="0.25">
      <c r="A239" s="27"/>
      <c r="B239" s="27" t="s">
        <v>711</v>
      </c>
      <c r="C239" s="27"/>
      <c r="D239" s="27"/>
      <c r="E239" s="27"/>
      <c r="F239" s="27"/>
      <c r="G239" s="27"/>
      <c r="H239" s="27"/>
      <c r="I239" s="28"/>
      <c r="J239" s="27"/>
      <c r="K239" s="27"/>
      <c r="L239" s="27"/>
      <c r="M239" s="27"/>
      <c r="N239" s="27"/>
      <c r="O239" s="27"/>
      <c r="P239" s="27"/>
      <c r="Q239" s="27"/>
      <c r="R239" s="27"/>
      <c r="S239" s="29"/>
      <c r="T239" s="27"/>
      <c r="U239" s="29">
        <f>U238</f>
        <v>0</v>
      </c>
    </row>
    <row r="240" spans="1:21" ht="30" customHeight="1" x14ac:dyDescent="0.25">
      <c r="A240" s="23"/>
      <c r="B240" s="23" t="s">
        <v>712</v>
      </c>
      <c r="C240" s="23"/>
      <c r="D240" s="23"/>
      <c r="E240" s="23"/>
      <c r="F240" s="23"/>
      <c r="G240" s="23"/>
      <c r="H240" s="23"/>
      <c r="I240" s="26"/>
      <c r="J240" s="23"/>
      <c r="K240" s="23"/>
      <c r="L240" s="23"/>
      <c r="M240" s="23"/>
      <c r="N240" s="23"/>
      <c r="O240" s="23"/>
      <c r="P240" s="23"/>
      <c r="Q240" s="23"/>
      <c r="R240" s="23"/>
      <c r="S240" s="25"/>
      <c r="T240" s="23"/>
      <c r="U240" s="25">
        <v>0</v>
      </c>
    </row>
    <row r="241" spans="1:21" x14ac:dyDescent="0.25">
      <c r="A241" s="27"/>
      <c r="B241" s="27" t="s">
        <v>713</v>
      </c>
      <c r="C241" s="27"/>
      <c r="D241" s="27"/>
      <c r="E241" s="27"/>
      <c r="F241" s="27"/>
      <c r="G241" s="27"/>
      <c r="H241" s="27"/>
      <c r="I241" s="28"/>
      <c r="J241" s="27"/>
      <c r="K241" s="27"/>
      <c r="L241" s="27"/>
      <c r="M241" s="27"/>
      <c r="N241" s="27"/>
      <c r="O241" s="27"/>
      <c r="P241" s="27"/>
      <c r="Q241" s="27"/>
      <c r="R241" s="27"/>
      <c r="S241" s="29"/>
      <c r="T241" s="27"/>
      <c r="U241" s="29">
        <f>U240</f>
        <v>0</v>
      </c>
    </row>
    <row r="242" spans="1:21" ht="30" customHeight="1" x14ac:dyDescent="0.25">
      <c r="A242" s="23"/>
      <c r="B242" s="23" t="s">
        <v>714</v>
      </c>
      <c r="C242" s="23"/>
      <c r="D242" s="23"/>
      <c r="E242" s="23"/>
      <c r="F242" s="23"/>
      <c r="G242" s="23"/>
      <c r="H242" s="23"/>
      <c r="I242" s="26"/>
      <c r="J242" s="23"/>
      <c r="K242" s="23"/>
      <c r="L242" s="23"/>
      <c r="M242" s="23"/>
      <c r="N242" s="23"/>
      <c r="O242" s="23"/>
      <c r="P242" s="23"/>
      <c r="Q242" s="23"/>
      <c r="R242" s="23"/>
      <c r="S242" s="25"/>
      <c r="T242" s="23"/>
      <c r="U242" s="25">
        <v>-3053.85</v>
      </c>
    </row>
    <row r="243" spans="1:21" x14ac:dyDescent="0.25">
      <c r="A243" s="27"/>
      <c r="B243" s="27"/>
      <c r="C243" s="27"/>
      <c r="D243" s="27"/>
      <c r="E243" s="27"/>
      <c r="F243" s="27"/>
      <c r="G243" s="27" t="s">
        <v>111</v>
      </c>
      <c r="H243" s="27"/>
      <c r="I243" s="28">
        <v>42075</v>
      </c>
      <c r="J243" s="27"/>
      <c r="K243" s="27"/>
      <c r="L243" s="27"/>
      <c r="M243" s="27" t="s">
        <v>958</v>
      </c>
      <c r="N243" s="27"/>
      <c r="O243" s="27" t="s">
        <v>933</v>
      </c>
      <c r="P243" s="27"/>
      <c r="Q243" s="27" t="s">
        <v>34</v>
      </c>
      <c r="R243" s="27"/>
      <c r="S243" s="29">
        <v>-35</v>
      </c>
      <c r="T243" s="27"/>
      <c r="U243" s="29">
        <f t="shared" ref="U243:U283" si="5">ROUND(U242+S243,5)</f>
        <v>-3088.85</v>
      </c>
    </row>
    <row r="244" spans="1:21" x14ac:dyDescent="0.25">
      <c r="A244" s="27"/>
      <c r="B244" s="27"/>
      <c r="C244" s="27"/>
      <c r="D244" s="27"/>
      <c r="E244" s="27"/>
      <c r="F244" s="27"/>
      <c r="G244" s="27" t="s">
        <v>111</v>
      </c>
      <c r="H244" s="27"/>
      <c r="I244" s="28">
        <v>42077</v>
      </c>
      <c r="J244" s="27"/>
      <c r="K244" s="27"/>
      <c r="L244" s="27"/>
      <c r="M244" s="27" t="s">
        <v>959</v>
      </c>
      <c r="N244" s="27"/>
      <c r="O244" s="27" t="s">
        <v>933</v>
      </c>
      <c r="P244" s="27"/>
      <c r="Q244" s="27" t="s">
        <v>34</v>
      </c>
      <c r="R244" s="27"/>
      <c r="S244" s="29">
        <v>-35</v>
      </c>
      <c r="T244" s="27"/>
      <c r="U244" s="29">
        <f t="shared" si="5"/>
        <v>-3123.85</v>
      </c>
    </row>
    <row r="245" spans="1:21" x14ac:dyDescent="0.25">
      <c r="A245" s="27"/>
      <c r="B245" s="27"/>
      <c r="C245" s="27"/>
      <c r="D245" s="27"/>
      <c r="E245" s="27"/>
      <c r="F245" s="27"/>
      <c r="G245" s="27" t="s">
        <v>111</v>
      </c>
      <c r="H245" s="27"/>
      <c r="I245" s="28">
        <v>42078</v>
      </c>
      <c r="J245" s="27"/>
      <c r="K245" s="27"/>
      <c r="L245" s="27"/>
      <c r="M245" s="27" t="s">
        <v>960</v>
      </c>
      <c r="N245" s="27"/>
      <c r="O245" s="27" t="s">
        <v>933</v>
      </c>
      <c r="P245" s="27"/>
      <c r="Q245" s="27" t="s">
        <v>34</v>
      </c>
      <c r="R245" s="27"/>
      <c r="S245" s="29">
        <v>-35</v>
      </c>
      <c r="T245" s="27"/>
      <c r="U245" s="29">
        <f t="shared" si="5"/>
        <v>-3158.85</v>
      </c>
    </row>
    <row r="246" spans="1:21" x14ac:dyDescent="0.25">
      <c r="A246" s="27"/>
      <c r="B246" s="27"/>
      <c r="C246" s="27"/>
      <c r="D246" s="27"/>
      <c r="E246" s="27"/>
      <c r="F246" s="27"/>
      <c r="G246" s="27" t="s">
        <v>111</v>
      </c>
      <c r="H246" s="27"/>
      <c r="I246" s="28">
        <v>42078</v>
      </c>
      <c r="J246" s="27"/>
      <c r="K246" s="27"/>
      <c r="L246" s="27"/>
      <c r="M246" s="27" t="s">
        <v>961</v>
      </c>
      <c r="N246" s="27"/>
      <c r="O246" s="27" t="s">
        <v>933</v>
      </c>
      <c r="P246" s="27"/>
      <c r="Q246" s="27" t="s">
        <v>34</v>
      </c>
      <c r="R246" s="27"/>
      <c r="S246" s="29">
        <v>-35</v>
      </c>
      <c r="T246" s="27"/>
      <c r="U246" s="29">
        <f t="shared" si="5"/>
        <v>-3193.85</v>
      </c>
    </row>
    <row r="247" spans="1:21" x14ac:dyDescent="0.25">
      <c r="A247" s="27"/>
      <c r="B247" s="27"/>
      <c r="C247" s="27"/>
      <c r="D247" s="27"/>
      <c r="E247" s="27"/>
      <c r="F247" s="27"/>
      <c r="G247" s="27" t="s">
        <v>111</v>
      </c>
      <c r="H247" s="27"/>
      <c r="I247" s="28">
        <v>42078</v>
      </c>
      <c r="J247" s="27"/>
      <c r="K247" s="27"/>
      <c r="L247" s="27"/>
      <c r="M247" s="27" t="s">
        <v>962</v>
      </c>
      <c r="N247" s="27"/>
      <c r="O247" s="27" t="s">
        <v>933</v>
      </c>
      <c r="P247" s="27"/>
      <c r="Q247" s="27" t="s">
        <v>34</v>
      </c>
      <c r="R247" s="27"/>
      <c r="S247" s="29">
        <v>-35</v>
      </c>
      <c r="T247" s="27"/>
      <c r="U247" s="29">
        <f t="shared" si="5"/>
        <v>-3228.85</v>
      </c>
    </row>
    <row r="248" spans="1:21" x14ac:dyDescent="0.25">
      <c r="A248" s="27"/>
      <c r="B248" s="27"/>
      <c r="C248" s="27"/>
      <c r="D248" s="27"/>
      <c r="E248" s="27"/>
      <c r="F248" s="27"/>
      <c r="G248" s="27" t="s">
        <v>111</v>
      </c>
      <c r="H248" s="27"/>
      <c r="I248" s="28">
        <v>42078</v>
      </c>
      <c r="J248" s="27"/>
      <c r="K248" s="27"/>
      <c r="L248" s="27"/>
      <c r="M248" s="27" t="s">
        <v>963</v>
      </c>
      <c r="N248" s="27"/>
      <c r="O248" s="27" t="s">
        <v>933</v>
      </c>
      <c r="P248" s="27"/>
      <c r="Q248" s="27" t="s">
        <v>34</v>
      </c>
      <c r="R248" s="27"/>
      <c r="S248" s="29">
        <v>-35</v>
      </c>
      <c r="T248" s="27"/>
      <c r="U248" s="29">
        <f t="shared" si="5"/>
        <v>-3263.85</v>
      </c>
    </row>
    <row r="249" spans="1:21" x14ac:dyDescent="0.25">
      <c r="A249" s="27"/>
      <c r="B249" s="27"/>
      <c r="C249" s="27"/>
      <c r="D249" s="27"/>
      <c r="E249" s="27"/>
      <c r="F249" s="27"/>
      <c r="G249" s="27" t="s">
        <v>111</v>
      </c>
      <c r="H249" s="27"/>
      <c r="I249" s="28">
        <v>42079</v>
      </c>
      <c r="J249" s="27"/>
      <c r="K249" s="27"/>
      <c r="L249" s="27"/>
      <c r="M249" s="27" t="s">
        <v>964</v>
      </c>
      <c r="N249" s="27"/>
      <c r="O249" s="27" t="s">
        <v>933</v>
      </c>
      <c r="P249" s="27"/>
      <c r="Q249" s="27" t="s">
        <v>34</v>
      </c>
      <c r="R249" s="27"/>
      <c r="S249" s="29">
        <v>-35</v>
      </c>
      <c r="T249" s="27"/>
      <c r="U249" s="29">
        <f t="shared" si="5"/>
        <v>-3298.85</v>
      </c>
    </row>
    <row r="250" spans="1:21" x14ac:dyDescent="0.25">
      <c r="A250" s="27"/>
      <c r="B250" s="27"/>
      <c r="C250" s="27"/>
      <c r="D250" s="27"/>
      <c r="E250" s="27"/>
      <c r="F250" s="27"/>
      <c r="G250" s="27" t="s">
        <v>111</v>
      </c>
      <c r="H250" s="27"/>
      <c r="I250" s="28">
        <v>42080</v>
      </c>
      <c r="J250" s="27"/>
      <c r="K250" s="27"/>
      <c r="L250" s="27"/>
      <c r="M250" s="27" t="s">
        <v>965</v>
      </c>
      <c r="N250" s="27"/>
      <c r="O250" s="27" t="s">
        <v>933</v>
      </c>
      <c r="P250" s="27"/>
      <c r="Q250" s="27" t="s">
        <v>34</v>
      </c>
      <c r="R250" s="27"/>
      <c r="S250" s="29">
        <v>-35</v>
      </c>
      <c r="T250" s="27"/>
      <c r="U250" s="29">
        <f t="shared" si="5"/>
        <v>-3333.85</v>
      </c>
    </row>
    <row r="251" spans="1:21" x14ac:dyDescent="0.25">
      <c r="A251" s="27"/>
      <c r="B251" s="27"/>
      <c r="C251" s="27"/>
      <c r="D251" s="27"/>
      <c r="E251" s="27"/>
      <c r="F251" s="27"/>
      <c r="G251" s="27" t="s">
        <v>111</v>
      </c>
      <c r="H251" s="27"/>
      <c r="I251" s="28">
        <v>42080</v>
      </c>
      <c r="J251" s="27"/>
      <c r="K251" s="27"/>
      <c r="L251" s="27"/>
      <c r="M251" s="27" t="s">
        <v>966</v>
      </c>
      <c r="N251" s="27"/>
      <c r="O251" s="27" t="s">
        <v>933</v>
      </c>
      <c r="P251" s="27"/>
      <c r="Q251" s="27" t="s">
        <v>34</v>
      </c>
      <c r="R251" s="27"/>
      <c r="S251" s="29">
        <v>-35</v>
      </c>
      <c r="T251" s="27"/>
      <c r="U251" s="29">
        <f t="shared" si="5"/>
        <v>-3368.85</v>
      </c>
    </row>
    <row r="252" spans="1:21" x14ac:dyDescent="0.25">
      <c r="A252" s="27"/>
      <c r="B252" s="27"/>
      <c r="C252" s="27"/>
      <c r="D252" s="27"/>
      <c r="E252" s="27"/>
      <c r="F252" s="27"/>
      <c r="G252" s="27" t="s">
        <v>111</v>
      </c>
      <c r="H252" s="27"/>
      <c r="I252" s="28">
        <v>42080</v>
      </c>
      <c r="J252" s="27"/>
      <c r="K252" s="27"/>
      <c r="L252" s="27"/>
      <c r="M252" s="27" t="s">
        <v>967</v>
      </c>
      <c r="N252" s="27"/>
      <c r="O252" s="27" t="s">
        <v>933</v>
      </c>
      <c r="P252" s="27"/>
      <c r="Q252" s="27" t="s">
        <v>34</v>
      </c>
      <c r="R252" s="27"/>
      <c r="S252" s="29">
        <v>-35</v>
      </c>
      <c r="T252" s="27"/>
      <c r="U252" s="29">
        <f t="shared" si="5"/>
        <v>-3403.85</v>
      </c>
    </row>
    <row r="253" spans="1:21" x14ac:dyDescent="0.25">
      <c r="A253" s="27"/>
      <c r="B253" s="27"/>
      <c r="C253" s="27"/>
      <c r="D253" s="27"/>
      <c r="E253" s="27"/>
      <c r="F253" s="27"/>
      <c r="G253" s="27" t="s">
        <v>111</v>
      </c>
      <c r="H253" s="27"/>
      <c r="I253" s="28">
        <v>42081</v>
      </c>
      <c r="J253" s="27"/>
      <c r="K253" s="27"/>
      <c r="L253" s="27"/>
      <c r="M253" s="27" t="s">
        <v>968</v>
      </c>
      <c r="N253" s="27"/>
      <c r="O253" s="27" t="s">
        <v>933</v>
      </c>
      <c r="P253" s="27"/>
      <c r="Q253" s="27" t="s">
        <v>34</v>
      </c>
      <c r="R253" s="27"/>
      <c r="S253" s="29">
        <v>-35</v>
      </c>
      <c r="T253" s="27"/>
      <c r="U253" s="29">
        <f t="shared" si="5"/>
        <v>-3438.85</v>
      </c>
    </row>
    <row r="254" spans="1:21" x14ac:dyDescent="0.25">
      <c r="A254" s="27"/>
      <c r="B254" s="27"/>
      <c r="C254" s="27"/>
      <c r="D254" s="27"/>
      <c r="E254" s="27"/>
      <c r="F254" s="27"/>
      <c r="G254" s="27" t="s">
        <v>111</v>
      </c>
      <c r="H254" s="27"/>
      <c r="I254" s="28">
        <v>42083</v>
      </c>
      <c r="J254" s="27"/>
      <c r="K254" s="27"/>
      <c r="L254" s="27"/>
      <c r="M254" s="27" t="s">
        <v>969</v>
      </c>
      <c r="N254" s="27"/>
      <c r="O254" s="27" t="s">
        <v>933</v>
      </c>
      <c r="P254" s="27"/>
      <c r="Q254" s="27" t="s">
        <v>34</v>
      </c>
      <c r="R254" s="27"/>
      <c r="S254" s="29">
        <v>-35</v>
      </c>
      <c r="T254" s="27"/>
      <c r="U254" s="29">
        <f t="shared" si="5"/>
        <v>-3473.85</v>
      </c>
    </row>
    <row r="255" spans="1:21" x14ac:dyDescent="0.25">
      <c r="A255" s="27"/>
      <c r="B255" s="27"/>
      <c r="C255" s="27"/>
      <c r="D255" s="27"/>
      <c r="E255" s="27"/>
      <c r="F255" s="27"/>
      <c r="G255" s="27" t="s">
        <v>111</v>
      </c>
      <c r="H255" s="27"/>
      <c r="I255" s="28">
        <v>42083</v>
      </c>
      <c r="J255" s="27"/>
      <c r="K255" s="27"/>
      <c r="L255" s="27"/>
      <c r="M255" s="27" t="s">
        <v>970</v>
      </c>
      <c r="N255" s="27"/>
      <c r="O255" s="27" t="s">
        <v>933</v>
      </c>
      <c r="P255" s="27"/>
      <c r="Q255" s="27" t="s">
        <v>34</v>
      </c>
      <c r="R255" s="27"/>
      <c r="S255" s="29">
        <v>-35</v>
      </c>
      <c r="T255" s="27"/>
      <c r="U255" s="29">
        <f t="shared" si="5"/>
        <v>-3508.85</v>
      </c>
    </row>
    <row r="256" spans="1:21" x14ac:dyDescent="0.25">
      <c r="A256" s="27"/>
      <c r="B256" s="27"/>
      <c r="C256" s="27"/>
      <c r="D256" s="27"/>
      <c r="E256" s="27"/>
      <c r="F256" s="27"/>
      <c r="G256" s="27" t="s">
        <v>111</v>
      </c>
      <c r="H256" s="27"/>
      <c r="I256" s="28">
        <v>42084</v>
      </c>
      <c r="J256" s="27"/>
      <c r="K256" s="27"/>
      <c r="L256" s="27"/>
      <c r="M256" s="27" t="s">
        <v>971</v>
      </c>
      <c r="N256" s="27"/>
      <c r="O256" s="27" t="s">
        <v>933</v>
      </c>
      <c r="P256" s="27"/>
      <c r="Q256" s="27" t="s">
        <v>34</v>
      </c>
      <c r="R256" s="27"/>
      <c r="S256" s="29">
        <v>-35</v>
      </c>
      <c r="T256" s="27"/>
      <c r="U256" s="29">
        <f t="shared" si="5"/>
        <v>-3543.85</v>
      </c>
    </row>
    <row r="257" spans="1:21" x14ac:dyDescent="0.25">
      <c r="A257" s="27"/>
      <c r="B257" s="27"/>
      <c r="C257" s="27"/>
      <c r="D257" s="27"/>
      <c r="E257" s="27"/>
      <c r="F257" s="27"/>
      <c r="G257" s="27" t="s">
        <v>111</v>
      </c>
      <c r="H257" s="27"/>
      <c r="I257" s="28">
        <v>42084</v>
      </c>
      <c r="J257" s="27"/>
      <c r="K257" s="27"/>
      <c r="L257" s="27"/>
      <c r="M257" s="27" t="s">
        <v>972</v>
      </c>
      <c r="N257" s="27"/>
      <c r="O257" s="27" t="s">
        <v>933</v>
      </c>
      <c r="P257" s="27"/>
      <c r="Q257" s="27" t="s">
        <v>34</v>
      </c>
      <c r="R257" s="27"/>
      <c r="S257" s="29">
        <v>-35</v>
      </c>
      <c r="T257" s="27"/>
      <c r="U257" s="29">
        <f t="shared" si="5"/>
        <v>-3578.85</v>
      </c>
    </row>
    <row r="258" spans="1:21" x14ac:dyDescent="0.25">
      <c r="A258" s="27"/>
      <c r="B258" s="27"/>
      <c r="C258" s="27"/>
      <c r="D258" s="27"/>
      <c r="E258" s="27"/>
      <c r="F258" s="27"/>
      <c r="G258" s="27" t="s">
        <v>111</v>
      </c>
      <c r="H258" s="27"/>
      <c r="I258" s="28">
        <v>42084</v>
      </c>
      <c r="J258" s="27"/>
      <c r="K258" s="27"/>
      <c r="L258" s="27"/>
      <c r="M258" s="27" t="s">
        <v>973</v>
      </c>
      <c r="N258" s="27"/>
      <c r="O258" s="27" t="s">
        <v>933</v>
      </c>
      <c r="P258" s="27"/>
      <c r="Q258" s="27" t="s">
        <v>34</v>
      </c>
      <c r="R258" s="27"/>
      <c r="S258" s="29">
        <v>-35</v>
      </c>
      <c r="T258" s="27"/>
      <c r="U258" s="29">
        <f t="shared" si="5"/>
        <v>-3613.85</v>
      </c>
    </row>
    <row r="259" spans="1:21" x14ac:dyDescent="0.25">
      <c r="A259" s="27"/>
      <c r="B259" s="27"/>
      <c r="C259" s="27"/>
      <c r="D259" s="27"/>
      <c r="E259" s="27"/>
      <c r="F259" s="27"/>
      <c r="G259" s="27" t="s">
        <v>111</v>
      </c>
      <c r="H259" s="27"/>
      <c r="I259" s="28">
        <v>42084</v>
      </c>
      <c r="J259" s="27"/>
      <c r="K259" s="27"/>
      <c r="L259" s="27"/>
      <c r="M259" s="27" t="s">
        <v>974</v>
      </c>
      <c r="N259" s="27"/>
      <c r="O259" s="27" t="s">
        <v>933</v>
      </c>
      <c r="P259" s="27"/>
      <c r="Q259" s="27" t="s">
        <v>34</v>
      </c>
      <c r="R259" s="27"/>
      <c r="S259" s="29">
        <v>-35</v>
      </c>
      <c r="T259" s="27"/>
      <c r="U259" s="29">
        <f t="shared" si="5"/>
        <v>-3648.85</v>
      </c>
    </row>
    <row r="260" spans="1:21" x14ac:dyDescent="0.25">
      <c r="A260" s="27"/>
      <c r="B260" s="27"/>
      <c r="C260" s="27"/>
      <c r="D260" s="27"/>
      <c r="E260" s="27"/>
      <c r="F260" s="27"/>
      <c r="G260" s="27" t="s">
        <v>111</v>
      </c>
      <c r="H260" s="27"/>
      <c r="I260" s="28">
        <v>42084</v>
      </c>
      <c r="J260" s="27"/>
      <c r="K260" s="27"/>
      <c r="L260" s="27"/>
      <c r="M260" s="27" t="s">
        <v>975</v>
      </c>
      <c r="N260" s="27"/>
      <c r="O260" s="27" t="s">
        <v>933</v>
      </c>
      <c r="P260" s="27"/>
      <c r="Q260" s="27" t="s">
        <v>34</v>
      </c>
      <c r="R260" s="27"/>
      <c r="S260" s="29">
        <v>-35</v>
      </c>
      <c r="T260" s="27"/>
      <c r="U260" s="29">
        <f t="shared" si="5"/>
        <v>-3683.85</v>
      </c>
    </row>
    <row r="261" spans="1:21" x14ac:dyDescent="0.25">
      <c r="A261" s="27"/>
      <c r="B261" s="27"/>
      <c r="C261" s="27"/>
      <c r="D261" s="27"/>
      <c r="E261" s="27"/>
      <c r="F261" s="27"/>
      <c r="G261" s="27" t="s">
        <v>111</v>
      </c>
      <c r="H261" s="27"/>
      <c r="I261" s="28">
        <v>42084</v>
      </c>
      <c r="J261" s="27"/>
      <c r="K261" s="27"/>
      <c r="L261" s="27"/>
      <c r="M261" s="27" t="s">
        <v>976</v>
      </c>
      <c r="N261" s="27"/>
      <c r="O261" s="27" t="s">
        <v>933</v>
      </c>
      <c r="P261" s="27"/>
      <c r="Q261" s="27" t="s">
        <v>34</v>
      </c>
      <c r="R261" s="27"/>
      <c r="S261" s="29">
        <v>-35</v>
      </c>
      <c r="T261" s="27"/>
      <c r="U261" s="29">
        <f t="shared" si="5"/>
        <v>-3718.85</v>
      </c>
    </row>
    <row r="262" spans="1:21" x14ac:dyDescent="0.25">
      <c r="A262" s="27"/>
      <c r="B262" s="27"/>
      <c r="C262" s="27"/>
      <c r="D262" s="27"/>
      <c r="E262" s="27"/>
      <c r="F262" s="27"/>
      <c r="G262" s="27" t="s">
        <v>111</v>
      </c>
      <c r="H262" s="27"/>
      <c r="I262" s="28">
        <v>42085</v>
      </c>
      <c r="J262" s="27"/>
      <c r="K262" s="27"/>
      <c r="L262" s="27"/>
      <c r="M262" s="27" t="s">
        <v>977</v>
      </c>
      <c r="N262" s="27"/>
      <c r="O262" s="27" t="s">
        <v>933</v>
      </c>
      <c r="P262" s="27"/>
      <c r="Q262" s="27" t="s">
        <v>34</v>
      </c>
      <c r="R262" s="27"/>
      <c r="S262" s="29">
        <v>-35</v>
      </c>
      <c r="T262" s="27"/>
      <c r="U262" s="29">
        <f t="shared" si="5"/>
        <v>-3753.85</v>
      </c>
    </row>
    <row r="263" spans="1:21" x14ac:dyDescent="0.25">
      <c r="A263" s="27"/>
      <c r="B263" s="27"/>
      <c r="C263" s="27"/>
      <c r="D263" s="27"/>
      <c r="E263" s="27"/>
      <c r="F263" s="27"/>
      <c r="G263" s="27" t="s">
        <v>111</v>
      </c>
      <c r="H263" s="27"/>
      <c r="I263" s="28">
        <v>42085</v>
      </c>
      <c r="J263" s="27"/>
      <c r="K263" s="27"/>
      <c r="L263" s="27"/>
      <c r="M263" s="27" t="s">
        <v>978</v>
      </c>
      <c r="N263" s="27"/>
      <c r="O263" s="27" t="s">
        <v>933</v>
      </c>
      <c r="P263" s="27"/>
      <c r="Q263" s="27" t="s">
        <v>34</v>
      </c>
      <c r="R263" s="27"/>
      <c r="S263" s="29">
        <v>-35</v>
      </c>
      <c r="T263" s="27"/>
      <c r="U263" s="29">
        <f t="shared" si="5"/>
        <v>-3788.85</v>
      </c>
    </row>
    <row r="264" spans="1:21" x14ac:dyDescent="0.25">
      <c r="A264" s="27"/>
      <c r="B264" s="27"/>
      <c r="C264" s="27"/>
      <c r="D264" s="27"/>
      <c r="E264" s="27"/>
      <c r="F264" s="27"/>
      <c r="G264" s="27" t="s">
        <v>111</v>
      </c>
      <c r="H264" s="27"/>
      <c r="I264" s="28">
        <v>42085</v>
      </c>
      <c r="J264" s="27"/>
      <c r="K264" s="27"/>
      <c r="L264" s="27"/>
      <c r="M264" s="27" t="s">
        <v>979</v>
      </c>
      <c r="N264" s="27"/>
      <c r="O264" s="27" t="s">
        <v>933</v>
      </c>
      <c r="P264" s="27"/>
      <c r="Q264" s="27" t="s">
        <v>34</v>
      </c>
      <c r="R264" s="27"/>
      <c r="S264" s="29">
        <v>-35</v>
      </c>
      <c r="T264" s="27"/>
      <c r="U264" s="29">
        <f t="shared" si="5"/>
        <v>-3823.85</v>
      </c>
    </row>
    <row r="265" spans="1:21" x14ac:dyDescent="0.25">
      <c r="A265" s="27"/>
      <c r="B265" s="27"/>
      <c r="C265" s="27"/>
      <c r="D265" s="27"/>
      <c r="E265" s="27"/>
      <c r="F265" s="27"/>
      <c r="G265" s="27" t="s">
        <v>111</v>
      </c>
      <c r="H265" s="27"/>
      <c r="I265" s="28">
        <v>42085</v>
      </c>
      <c r="J265" s="27"/>
      <c r="K265" s="27"/>
      <c r="L265" s="27"/>
      <c r="M265" s="27" t="s">
        <v>980</v>
      </c>
      <c r="N265" s="27"/>
      <c r="O265" s="27" t="s">
        <v>933</v>
      </c>
      <c r="P265" s="27"/>
      <c r="Q265" s="27" t="s">
        <v>34</v>
      </c>
      <c r="R265" s="27"/>
      <c r="S265" s="29">
        <v>-35</v>
      </c>
      <c r="T265" s="27"/>
      <c r="U265" s="29">
        <f t="shared" si="5"/>
        <v>-3858.85</v>
      </c>
    </row>
    <row r="266" spans="1:21" x14ac:dyDescent="0.25">
      <c r="A266" s="27"/>
      <c r="B266" s="27"/>
      <c r="C266" s="27"/>
      <c r="D266" s="27"/>
      <c r="E266" s="27"/>
      <c r="F266" s="27"/>
      <c r="G266" s="27" t="s">
        <v>111</v>
      </c>
      <c r="H266" s="27"/>
      <c r="I266" s="28">
        <v>42085</v>
      </c>
      <c r="J266" s="27"/>
      <c r="K266" s="27"/>
      <c r="L266" s="27"/>
      <c r="M266" s="27" t="s">
        <v>981</v>
      </c>
      <c r="N266" s="27"/>
      <c r="O266" s="27" t="s">
        <v>1023</v>
      </c>
      <c r="P266" s="27"/>
      <c r="Q266" s="27" t="s">
        <v>34</v>
      </c>
      <c r="R266" s="27"/>
      <c r="S266" s="29">
        <v>-35</v>
      </c>
      <c r="T266" s="27"/>
      <c r="U266" s="29">
        <f t="shared" si="5"/>
        <v>-3893.85</v>
      </c>
    </row>
    <row r="267" spans="1:21" x14ac:dyDescent="0.25">
      <c r="A267" s="27"/>
      <c r="B267" s="27"/>
      <c r="C267" s="27"/>
      <c r="D267" s="27"/>
      <c r="E267" s="27"/>
      <c r="F267" s="27"/>
      <c r="G267" s="27" t="s">
        <v>111</v>
      </c>
      <c r="H267" s="27"/>
      <c r="I267" s="28">
        <v>42085</v>
      </c>
      <c r="J267" s="27"/>
      <c r="K267" s="27"/>
      <c r="L267" s="27"/>
      <c r="M267" s="27" t="s">
        <v>982</v>
      </c>
      <c r="N267" s="27"/>
      <c r="O267" s="27" t="s">
        <v>933</v>
      </c>
      <c r="P267" s="27"/>
      <c r="Q267" s="27" t="s">
        <v>34</v>
      </c>
      <c r="R267" s="27"/>
      <c r="S267" s="29">
        <v>-35</v>
      </c>
      <c r="T267" s="27"/>
      <c r="U267" s="29">
        <f t="shared" si="5"/>
        <v>-3928.85</v>
      </c>
    </row>
    <row r="268" spans="1:21" x14ac:dyDescent="0.25">
      <c r="A268" s="27"/>
      <c r="B268" s="27"/>
      <c r="C268" s="27"/>
      <c r="D268" s="27"/>
      <c r="E268" s="27"/>
      <c r="F268" s="27"/>
      <c r="G268" s="27" t="s">
        <v>111</v>
      </c>
      <c r="H268" s="27"/>
      <c r="I268" s="28">
        <v>42086</v>
      </c>
      <c r="J268" s="27"/>
      <c r="K268" s="27"/>
      <c r="L268" s="27"/>
      <c r="M268" s="27" t="s">
        <v>983</v>
      </c>
      <c r="N268" s="27"/>
      <c r="O268" s="27" t="s">
        <v>933</v>
      </c>
      <c r="P268" s="27"/>
      <c r="Q268" s="27" t="s">
        <v>34</v>
      </c>
      <c r="R268" s="27"/>
      <c r="S268" s="29">
        <v>-35</v>
      </c>
      <c r="T268" s="27"/>
      <c r="U268" s="29">
        <f t="shared" si="5"/>
        <v>-3963.85</v>
      </c>
    </row>
    <row r="269" spans="1:21" x14ac:dyDescent="0.25">
      <c r="A269" s="27"/>
      <c r="B269" s="27"/>
      <c r="C269" s="27"/>
      <c r="D269" s="27"/>
      <c r="E269" s="27"/>
      <c r="F269" s="27"/>
      <c r="G269" s="27" t="s">
        <v>111</v>
      </c>
      <c r="H269" s="27"/>
      <c r="I269" s="28">
        <v>42087</v>
      </c>
      <c r="J269" s="27"/>
      <c r="K269" s="27"/>
      <c r="L269" s="27"/>
      <c r="M269" s="27" t="s">
        <v>984</v>
      </c>
      <c r="N269" s="27"/>
      <c r="O269" s="27" t="s">
        <v>933</v>
      </c>
      <c r="P269" s="27"/>
      <c r="Q269" s="27" t="s">
        <v>34</v>
      </c>
      <c r="R269" s="27"/>
      <c r="S269" s="29">
        <v>-35</v>
      </c>
      <c r="T269" s="27"/>
      <c r="U269" s="29">
        <f t="shared" si="5"/>
        <v>-3998.85</v>
      </c>
    </row>
    <row r="270" spans="1:21" x14ac:dyDescent="0.25">
      <c r="A270" s="27"/>
      <c r="B270" s="27"/>
      <c r="C270" s="27"/>
      <c r="D270" s="27"/>
      <c r="E270" s="27"/>
      <c r="F270" s="27"/>
      <c r="G270" s="27" t="s">
        <v>111</v>
      </c>
      <c r="H270" s="27"/>
      <c r="I270" s="28">
        <v>42087</v>
      </c>
      <c r="J270" s="27"/>
      <c r="K270" s="27"/>
      <c r="L270" s="27"/>
      <c r="M270" s="27" t="s">
        <v>985</v>
      </c>
      <c r="N270" s="27"/>
      <c r="O270" s="27" t="s">
        <v>1023</v>
      </c>
      <c r="P270" s="27"/>
      <c r="Q270" s="27" t="s">
        <v>34</v>
      </c>
      <c r="R270" s="27"/>
      <c r="S270" s="29">
        <v>-35</v>
      </c>
      <c r="T270" s="27"/>
      <c r="U270" s="29">
        <f t="shared" si="5"/>
        <v>-4033.85</v>
      </c>
    </row>
    <row r="271" spans="1:21" x14ac:dyDescent="0.25">
      <c r="A271" s="27"/>
      <c r="B271" s="27"/>
      <c r="C271" s="27"/>
      <c r="D271" s="27"/>
      <c r="E271" s="27"/>
      <c r="F271" s="27"/>
      <c r="G271" s="27" t="s">
        <v>111</v>
      </c>
      <c r="H271" s="27"/>
      <c r="I271" s="28">
        <v>42087</v>
      </c>
      <c r="J271" s="27"/>
      <c r="K271" s="27"/>
      <c r="L271" s="27"/>
      <c r="M271" s="27" t="s">
        <v>986</v>
      </c>
      <c r="N271" s="27"/>
      <c r="O271" s="27" t="s">
        <v>1024</v>
      </c>
      <c r="P271" s="27"/>
      <c r="Q271" s="27" t="s">
        <v>34</v>
      </c>
      <c r="R271" s="27"/>
      <c r="S271" s="29">
        <v>-35</v>
      </c>
      <c r="T271" s="27"/>
      <c r="U271" s="29">
        <f t="shared" si="5"/>
        <v>-4068.85</v>
      </c>
    </row>
    <row r="272" spans="1:21" x14ac:dyDescent="0.25">
      <c r="A272" s="27"/>
      <c r="B272" s="27"/>
      <c r="C272" s="27"/>
      <c r="D272" s="27"/>
      <c r="E272" s="27"/>
      <c r="F272" s="27"/>
      <c r="G272" s="27" t="s">
        <v>111</v>
      </c>
      <c r="H272" s="27"/>
      <c r="I272" s="28">
        <v>42088</v>
      </c>
      <c r="J272" s="27"/>
      <c r="K272" s="27"/>
      <c r="L272" s="27"/>
      <c r="M272" s="27" t="s">
        <v>987</v>
      </c>
      <c r="N272" s="27"/>
      <c r="O272" s="27" t="s">
        <v>933</v>
      </c>
      <c r="P272" s="27"/>
      <c r="Q272" s="27" t="s">
        <v>34</v>
      </c>
      <c r="R272" s="27"/>
      <c r="S272" s="29">
        <v>-35</v>
      </c>
      <c r="T272" s="27"/>
      <c r="U272" s="29">
        <f t="shared" si="5"/>
        <v>-4103.8500000000004</v>
      </c>
    </row>
    <row r="273" spans="1:21" x14ac:dyDescent="0.25">
      <c r="A273" s="27"/>
      <c r="B273" s="27"/>
      <c r="C273" s="27"/>
      <c r="D273" s="27"/>
      <c r="E273" s="27"/>
      <c r="F273" s="27"/>
      <c r="G273" s="27" t="s">
        <v>111</v>
      </c>
      <c r="H273" s="27"/>
      <c r="I273" s="28">
        <v>42088</v>
      </c>
      <c r="J273" s="27"/>
      <c r="K273" s="27"/>
      <c r="L273" s="27"/>
      <c r="M273" s="27" t="s">
        <v>988</v>
      </c>
      <c r="N273" s="27"/>
      <c r="O273" s="27" t="s">
        <v>933</v>
      </c>
      <c r="P273" s="27"/>
      <c r="Q273" s="27" t="s">
        <v>34</v>
      </c>
      <c r="R273" s="27"/>
      <c r="S273" s="29">
        <v>-35</v>
      </c>
      <c r="T273" s="27"/>
      <c r="U273" s="29">
        <f t="shared" si="5"/>
        <v>-4138.8500000000004</v>
      </c>
    </row>
    <row r="274" spans="1:21" x14ac:dyDescent="0.25">
      <c r="A274" s="27"/>
      <c r="B274" s="27"/>
      <c r="C274" s="27"/>
      <c r="D274" s="27"/>
      <c r="E274" s="27"/>
      <c r="F274" s="27"/>
      <c r="G274" s="27" t="s">
        <v>111</v>
      </c>
      <c r="H274" s="27"/>
      <c r="I274" s="28">
        <v>42088</v>
      </c>
      <c r="J274" s="27"/>
      <c r="K274" s="27"/>
      <c r="L274" s="27"/>
      <c r="M274" s="27" t="s">
        <v>989</v>
      </c>
      <c r="N274" s="27"/>
      <c r="O274" s="27" t="s">
        <v>933</v>
      </c>
      <c r="P274" s="27"/>
      <c r="Q274" s="27" t="s">
        <v>34</v>
      </c>
      <c r="R274" s="27"/>
      <c r="S274" s="29">
        <v>-35</v>
      </c>
      <c r="T274" s="27"/>
      <c r="U274" s="29">
        <f t="shared" si="5"/>
        <v>-4173.8500000000004</v>
      </c>
    </row>
    <row r="275" spans="1:21" x14ac:dyDescent="0.25">
      <c r="A275" s="27"/>
      <c r="B275" s="27"/>
      <c r="C275" s="27"/>
      <c r="D275" s="27"/>
      <c r="E275" s="27"/>
      <c r="F275" s="27"/>
      <c r="G275" s="27" t="s">
        <v>111</v>
      </c>
      <c r="H275" s="27"/>
      <c r="I275" s="28">
        <v>42088</v>
      </c>
      <c r="J275" s="27"/>
      <c r="K275" s="27"/>
      <c r="L275" s="27"/>
      <c r="M275" s="27" t="s">
        <v>990</v>
      </c>
      <c r="N275" s="27"/>
      <c r="O275" s="27" t="s">
        <v>933</v>
      </c>
      <c r="P275" s="27"/>
      <c r="Q275" s="27" t="s">
        <v>34</v>
      </c>
      <c r="R275" s="27"/>
      <c r="S275" s="29">
        <v>-35</v>
      </c>
      <c r="T275" s="27"/>
      <c r="U275" s="29">
        <f t="shared" si="5"/>
        <v>-4208.8500000000004</v>
      </c>
    </row>
    <row r="276" spans="1:21" x14ac:dyDescent="0.25">
      <c r="A276" s="27"/>
      <c r="B276" s="27"/>
      <c r="C276" s="27"/>
      <c r="D276" s="27"/>
      <c r="E276" s="27"/>
      <c r="F276" s="27"/>
      <c r="G276" s="27" t="s">
        <v>111</v>
      </c>
      <c r="H276" s="27"/>
      <c r="I276" s="28">
        <v>42088</v>
      </c>
      <c r="J276" s="27"/>
      <c r="K276" s="27"/>
      <c r="L276" s="27"/>
      <c r="M276" s="27" t="s">
        <v>991</v>
      </c>
      <c r="N276" s="27"/>
      <c r="O276" s="27" t="s">
        <v>933</v>
      </c>
      <c r="P276" s="27"/>
      <c r="Q276" s="27" t="s">
        <v>34</v>
      </c>
      <c r="R276" s="27"/>
      <c r="S276" s="29">
        <v>-35</v>
      </c>
      <c r="T276" s="27"/>
      <c r="U276" s="29">
        <f t="shared" si="5"/>
        <v>-4243.8500000000004</v>
      </c>
    </row>
    <row r="277" spans="1:21" x14ac:dyDescent="0.25">
      <c r="A277" s="27"/>
      <c r="B277" s="27"/>
      <c r="C277" s="27"/>
      <c r="D277" s="27"/>
      <c r="E277" s="27"/>
      <c r="F277" s="27"/>
      <c r="G277" s="27" t="s">
        <v>111</v>
      </c>
      <c r="H277" s="27"/>
      <c r="I277" s="28">
        <v>42089</v>
      </c>
      <c r="J277" s="27"/>
      <c r="K277" s="27"/>
      <c r="L277" s="27"/>
      <c r="M277" s="27" t="s">
        <v>992</v>
      </c>
      <c r="N277" s="27"/>
      <c r="O277" s="27" t="s">
        <v>933</v>
      </c>
      <c r="P277" s="27"/>
      <c r="Q277" s="27" t="s">
        <v>34</v>
      </c>
      <c r="R277" s="27"/>
      <c r="S277" s="29">
        <v>-35</v>
      </c>
      <c r="T277" s="27"/>
      <c r="U277" s="29">
        <f t="shared" si="5"/>
        <v>-4278.8500000000004</v>
      </c>
    </row>
    <row r="278" spans="1:21" x14ac:dyDescent="0.25">
      <c r="A278" s="27"/>
      <c r="B278" s="27"/>
      <c r="C278" s="27"/>
      <c r="D278" s="27"/>
      <c r="E278" s="27"/>
      <c r="F278" s="27"/>
      <c r="G278" s="27" t="s">
        <v>111</v>
      </c>
      <c r="H278" s="27"/>
      <c r="I278" s="28">
        <v>42089</v>
      </c>
      <c r="J278" s="27"/>
      <c r="K278" s="27"/>
      <c r="L278" s="27"/>
      <c r="M278" s="27" t="s">
        <v>993</v>
      </c>
      <c r="N278" s="27"/>
      <c r="O278" s="27" t="s">
        <v>933</v>
      </c>
      <c r="P278" s="27"/>
      <c r="Q278" s="27" t="s">
        <v>34</v>
      </c>
      <c r="R278" s="27"/>
      <c r="S278" s="29">
        <v>-35</v>
      </c>
      <c r="T278" s="27"/>
      <c r="U278" s="29">
        <f t="shared" si="5"/>
        <v>-4313.8500000000004</v>
      </c>
    </row>
    <row r="279" spans="1:21" x14ac:dyDescent="0.25">
      <c r="A279" s="27"/>
      <c r="B279" s="27"/>
      <c r="C279" s="27"/>
      <c r="D279" s="27"/>
      <c r="E279" s="27"/>
      <c r="F279" s="27"/>
      <c r="G279" s="27" t="s">
        <v>111</v>
      </c>
      <c r="H279" s="27"/>
      <c r="I279" s="28">
        <v>42090</v>
      </c>
      <c r="J279" s="27"/>
      <c r="K279" s="27"/>
      <c r="L279" s="27"/>
      <c r="M279" s="27" t="s">
        <v>994</v>
      </c>
      <c r="N279" s="27"/>
      <c r="O279" s="27" t="s">
        <v>933</v>
      </c>
      <c r="P279" s="27"/>
      <c r="Q279" s="27" t="s">
        <v>34</v>
      </c>
      <c r="R279" s="27"/>
      <c r="S279" s="29">
        <v>-35</v>
      </c>
      <c r="T279" s="27"/>
      <c r="U279" s="29">
        <f t="shared" si="5"/>
        <v>-4348.8500000000004</v>
      </c>
    </row>
    <row r="280" spans="1:21" x14ac:dyDescent="0.25">
      <c r="A280" s="27"/>
      <c r="B280" s="27"/>
      <c r="C280" s="27"/>
      <c r="D280" s="27"/>
      <c r="E280" s="27"/>
      <c r="F280" s="27"/>
      <c r="G280" s="27" t="s">
        <v>111</v>
      </c>
      <c r="H280" s="27"/>
      <c r="I280" s="28">
        <v>42090</v>
      </c>
      <c r="J280" s="27"/>
      <c r="K280" s="27"/>
      <c r="L280" s="27"/>
      <c r="M280" s="27" t="s">
        <v>995</v>
      </c>
      <c r="N280" s="27"/>
      <c r="O280" s="27" t="s">
        <v>933</v>
      </c>
      <c r="P280" s="27"/>
      <c r="Q280" s="27" t="s">
        <v>34</v>
      </c>
      <c r="R280" s="27"/>
      <c r="S280" s="29">
        <v>-35</v>
      </c>
      <c r="T280" s="27"/>
      <c r="U280" s="29">
        <f t="shared" si="5"/>
        <v>-4383.8500000000004</v>
      </c>
    </row>
    <row r="281" spans="1:21" x14ac:dyDescent="0.25">
      <c r="A281" s="27"/>
      <c r="B281" s="27"/>
      <c r="C281" s="27"/>
      <c r="D281" s="27"/>
      <c r="E281" s="27"/>
      <c r="F281" s="27"/>
      <c r="G281" s="27" t="s">
        <v>111</v>
      </c>
      <c r="H281" s="27"/>
      <c r="I281" s="28">
        <v>42090</v>
      </c>
      <c r="J281" s="27"/>
      <c r="K281" s="27"/>
      <c r="L281" s="27"/>
      <c r="M281" s="27" t="s">
        <v>996</v>
      </c>
      <c r="N281" s="27"/>
      <c r="O281" s="27" t="s">
        <v>933</v>
      </c>
      <c r="P281" s="27"/>
      <c r="Q281" s="27" t="s">
        <v>34</v>
      </c>
      <c r="R281" s="27"/>
      <c r="S281" s="29">
        <v>-35</v>
      </c>
      <c r="T281" s="27"/>
      <c r="U281" s="29">
        <f t="shared" si="5"/>
        <v>-4418.8500000000004</v>
      </c>
    </row>
    <row r="282" spans="1:21" x14ac:dyDescent="0.25">
      <c r="A282" s="27"/>
      <c r="B282" s="27"/>
      <c r="C282" s="27"/>
      <c r="D282" s="27"/>
      <c r="E282" s="27"/>
      <c r="F282" s="27"/>
      <c r="G282" s="27" t="s">
        <v>111</v>
      </c>
      <c r="H282" s="27"/>
      <c r="I282" s="28">
        <v>42091</v>
      </c>
      <c r="J282" s="27"/>
      <c r="K282" s="27"/>
      <c r="L282" s="27"/>
      <c r="M282" s="27" t="s">
        <v>997</v>
      </c>
      <c r="N282" s="27"/>
      <c r="O282" s="27" t="s">
        <v>933</v>
      </c>
      <c r="P282" s="27"/>
      <c r="Q282" s="27" t="s">
        <v>34</v>
      </c>
      <c r="R282" s="27"/>
      <c r="S282" s="29">
        <v>-35</v>
      </c>
      <c r="T282" s="27"/>
      <c r="U282" s="29">
        <f t="shared" si="5"/>
        <v>-4453.8500000000004</v>
      </c>
    </row>
    <row r="283" spans="1:21" ht="15.75" thickBot="1" x14ac:dyDescent="0.3">
      <c r="A283" s="27"/>
      <c r="B283" s="27"/>
      <c r="C283" s="27"/>
      <c r="D283" s="27"/>
      <c r="E283" s="27"/>
      <c r="F283" s="27"/>
      <c r="G283" s="27" t="s">
        <v>111</v>
      </c>
      <c r="H283" s="27"/>
      <c r="I283" s="28">
        <v>42092</v>
      </c>
      <c r="J283" s="27"/>
      <c r="K283" s="27"/>
      <c r="L283" s="27"/>
      <c r="M283" s="27" t="s">
        <v>998</v>
      </c>
      <c r="N283" s="27"/>
      <c r="O283" s="27" t="s">
        <v>933</v>
      </c>
      <c r="P283" s="27"/>
      <c r="Q283" s="27" t="s">
        <v>34</v>
      </c>
      <c r="R283" s="27"/>
      <c r="S283" s="30">
        <v>-35</v>
      </c>
      <c r="T283" s="27"/>
      <c r="U283" s="30">
        <f t="shared" si="5"/>
        <v>-4488.8500000000004</v>
      </c>
    </row>
    <row r="284" spans="1:21" x14ac:dyDescent="0.25">
      <c r="A284" s="27"/>
      <c r="B284" s="27" t="s">
        <v>715</v>
      </c>
      <c r="C284" s="27"/>
      <c r="D284" s="27"/>
      <c r="E284" s="27"/>
      <c r="F284" s="27"/>
      <c r="G284" s="27"/>
      <c r="H284" s="27"/>
      <c r="I284" s="28"/>
      <c r="J284" s="27"/>
      <c r="K284" s="27"/>
      <c r="L284" s="27"/>
      <c r="M284" s="27"/>
      <c r="N284" s="27"/>
      <c r="O284" s="27"/>
      <c r="P284" s="27"/>
      <c r="Q284" s="27"/>
      <c r="R284" s="27"/>
      <c r="S284" s="29">
        <f>ROUND(SUM(S242:S283),5)</f>
        <v>-1435</v>
      </c>
      <c r="T284" s="27"/>
      <c r="U284" s="29">
        <f>U283</f>
        <v>-4488.8500000000004</v>
      </c>
    </row>
    <row r="285" spans="1:21" ht="30" customHeight="1" x14ac:dyDescent="0.25">
      <c r="A285" s="23"/>
      <c r="B285" s="23" t="s">
        <v>76</v>
      </c>
      <c r="C285" s="23"/>
      <c r="D285" s="23"/>
      <c r="E285" s="23"/>
      <c r="F285" s="23"/>
      <c r="G285" s="23"/>
      <c r="H285" s="23"/>
      <c r="I285" s="26"/>
      <c r="J285" s="23"/>
      <c r="K285" s="23"/>
      <c r="L285" s="23"/>
      <c r="M285" s="23"/>
      <c r="N285" s="23"/>
      <c r="O285" s="23"/>
      <c r="P285" s="23"/>
      <c r="Q285" s="23"/>
      <c r="R285" s="23"/>
      <c r="S285" s="25"/>
      <c r="T285" s="23"/>
      <c r="U285" s="25">
        <v>-97314</v>
      </c>
    </row>
    <row r="286" spans="1:21" ht="15.75" thickBot="1" x14ac:dyDescent="0.3">
      <c r="A286" s="22"/>
      <c r="B286" s="22"/>
      <c r="C286" s="22"/>
      <c r="D286" s="22"/>
      <c r="E286" s="27"/>
      <c r="F286" s="27"/>
      <c r="G286" s="27" t="s">
        <v>112</v>
      </c>
      <c r="H286" s="27"/>
      <c r="I286" s="28">
        <v>42094</v>
      </c>
      <c r="J286" s="27"/>
      <c r="K286" s="27" t="s">
        <v>949</v>
      </c>
      <c r="L286" s="27"/>
      <c r="M286" s="27" t="s">
        <v>154</v>
      </c>
      <c r="N286" s="27"/>
      <c r="O286" s="27" t="s">
        <v>1034</v>
      </c>
      <c r="P286" s="27"/>
      <c r="Q286" s="27" t="s">
        <v>36</v>
      </c>
      <c r="R286" s="27"/>
      <c r="S286" s="30">
        <v>-500</v>
      </c>
      <c r="T286" s="27"/>
      <c r="U286" s="30">
        <f>ROUND(U285+S286,5)</f>
        <v>-97814</v>
      </c>
    </row>
    <row r="287" spans="1:21" x14ac:dyDescent="0.25">
      <c r="A287" s="27"/>
      <c r="B287" s="27" t="s">
        <v>77</v>
      </c>
      <c r="C287" s="27"/>
      <c r="D287" s="27"/>
      <c r="E287" s="27"/>
      <c r="F287" s="27"/>
      <c r="G287" s="27"/>
      <c r="H287" s="27"/>
      <c r="I287" s="28"/>
      <c r="J287" s="27"/>
      <c r="K287" s="27"/>
      <c r="L287" s="27"/>
      <c r="M287" s="27"/>
      <c r="N287" s="27"/>
      <c r="O287" s="27"/>
      <c r="P287" s="27"/>
      <c r="Q287" s="27"/>
      <c r="R287" s="27"/>
      <c r="S287" s="29">
        <f>ROUND(SUM(S285:S286),5)</f>
        <v>-500</v>
      </c>
      <c r="T287" s="27"/>
      <c r="U287" s="29">
        <f>U286</f>
        <v>-97814</v>
      </c>
    </row>
    <row r="288" spans="1:21" ht="30" customHeight="1" x14ac:dyDescent="0.25">
      <c r="A288" s="23"/>
      <c r="B288" s="23" t="s">
        <v>716</v>
      </c>
      <c r="C288" s="23"/>
      <c r="D288" s="23"/>
      <c r="E288" s="23"/>
      <c r="F288" s="23"/>
      <c r="G288" s="23"/>
      <c r="H288" s="23"/>
      <c r="I288" s="26"/>
      <c r="J288" s="23"/>
      <c r="K288" s="23"/>
      <c r="L288" s="23"/>
      <c r="M288" s="23"/>
      <c r="N288" s="23"/>
      <c r="O288" s="23"/>
      <c r="P288" s="23"/>
      <c r="Q288" s="23"/>
      <c r="R288" s="23"/>
      <c r="S288" s="25"/>
      <c r="T288" s="23"/>
      <c r="U288" s="25">
        <v>0</v>
      </c>
    </row>
    <row r="289" spans="1:21" x14ac:dyDescent="0.25">
      <c r="A289" s="27"/>
      <c r="B289" s="27" t="s">
        <v>717</v>
      </c>
      <c r="C289" s="27"/>
      <c r="D289" s="27"/>
      <c r="E289" s="27"/>
      <c r="F289" s="27"/>
      <c r="G289" s="27"/>
      <c r="H289" s="27"/>
      <c r="I289" s="28"/>
      <c r="J289" s="27"/>
      <c r="K289" s="27"/>
      <c r="L289" s="27"/>
      <c r="M289" s="27"/>
      <c r="N289" s="27"/>
      <c r="O289" s="27"/>
      <c r="P289" s="27"/>
      <c r="Q289" s="27"/>
      <c r="R289" s="27"/>
      <c r="S289" s="29"/>
      <c r="T289" s="27"/>
      <c r="U289" s="29">
        <f>U288</f>
        <v>0</v>
      </c>
    </row>
    <row r="290" spans="1:21" ht="30" customHeight="1" x14ac:dyDescent="0.25">
      <c r="A290" s="23"/>
      <c r="B290" s="23" t="s">
        <v>718</v>
      </c>
      <c r="C290" s="23"/>
      <c r="D290" s="23"/>
      <c r="E290" s="23"/>
      <c r="F290" s="23"/>
      <c r="G290" s="23"/>
      <c r="H290" s="23"/>
      <c r="I290" s="26"/>
      <c r="J290" s="23"/>
      <c r="K290" s="23"/>
      <c r="L290" s="23"/>
      <c r="M290" s="23"/>
      <c r="N290" s="23"/>
      <c r="O290" s="23"/>
      <c r="P290" s="23"/>
      <c r="Q290" s="23"/>
      <c r="R290" s="23"/>
      <c r="S290" s="25"/>
      <c r="T290" s="23"/>
      <c r="U290" s="25">
        <v>0</v>
      </c>
    </row>
    <row r="291" spans="1:21" x14ac:dyDescent="0.25">
      <c r="A291" s="27"/>
      <c r="B291" s="27" t="s">
        <v>719</v>
      </c>
      <c r="C291" s="27"/>
      <c r="D291" s="27"/>
      <c r="E291" s="27"/>
      <c r="F291" s="27"/>
      <c r="G291" s="27"/>
      <c r="H291" s="27"/>
      <c r="I291" s="28"/>
      <c r="J291" s="27"/>
      <c r="K291" s="27"/>
      <c r="L291" s="27"/>
      <c r="M291" s="27"/>
      <c r="N291" s="27"/>
      <c r="O291" s="27"/>
      <c r="P291" s="27"/>
      <c r="Q291" s="27"/>
      <c r="R291" s="27"/>
      <c r="S291" s="29"/>
      <c r="T291" s="27"/>
      <c r="U291" s="29">
        <f>U290</f>
        <v>0</v>
      </c>
    </row>
    <row r="292" spans="1:21" ht="30" customHeight="1" x14ac:dyDescent="0.25">
      <c r="A292" s="23"/>
      <c r="B292" s="23" t="s">
        <v>720</v>
      </c>
      <c r="C292" s="23"/>
      <c r="D292" s="23"/>
      <c r="E292" s="23"/>
      <c r="F292" s="23"/>
      <c r="G292" s="23"/>
      <c r="H292" s="23"/>
      <c r="I292" s="26"/>
      <c r="J292" s="23"/>
      <c r="K292" s="23"/>
      <c r="L292" s="23"/>
      <c r="M292" s="23"/>
      <c r="N292" s="23"/>
      <c r="O292" s="23"/>
      <c r="P292" s="23"/>
      <c r="Q292" s="23"/>
      <c r="R292" s="23"/>
      <c r="S292" s="25"/>
      <c r="T292" s="23"/>
      <c r="U292" s="25">
        <v>0</v>
      </c>
    </row>
    <row r="293" spans="1:21" x14ac:dyDescent="0.25">
      <c r="A293" s="27"/>
      <c r="B293" s="27" t="s">
        <v>721</v>
      </c>
      <c r="C293" s="27"/>
      <c r="D293" s="27"/>
      <c r="E293" s="27"/>
      <c r="F293" s="27"/>
      <c r="G293" s="27"/>
      <c r="H293" s="27"/>
      <c r="I293" s="28"/>
      <c r="J293" s="27"/>
      <c r="K293" s="27"/>
      <c r="L293" s="27"/>
      <c r="M293" s="27"/>
      <c r="N293" s="27"/>
      <c r="O293" s="27"/>
      <c r="P293" s="27"/>
      <c r="Q293" s="27"/>
      <c r="R293" s="27"/>
      <c r="S293" s="29"/>
      <c r="T293" s="27"/>
      <c r="U293" s="29">
        <f>U292</f>
        <v>0</v>
      </c>
    </row>
    <row r="294" spans="1:21" ht="30" customHeight="1" x14ac:dyDescent="0.25">
      <c r="A294" s="23"/>
      <c r="B294" s="23" t="s">
        <v>722</v>
      </c>
      <c r="C294" s="23"/>
      <c r="D294" s="23"/>
      <c r="E294" s="23"/>
      <c r="F294" s="23"/>
      <c r="G294" s="23"/>
      <c r="H294" s="23"/>
      <c r="I294" s="26"/>
      <c r="J294" s="23"/>
      <c r="K294" s="23"/>
      <c r="L294" s="23"/>
      <c r="M294" s="23"/>
      <c r="N294" s="23"/>
      <c r="O294" s="23"/>
      <c r="P294" s="23"/>
      <c r="Q294" s="23"/>
      <c r="R294" s="23"/>
      <c r="S294" s="25"/>
      <c r="T294" s="23"/>
      <c r="U294" s="25">
        <v>0</v>
      </c>
    </row>
    <row r="295" spans="1:21" x14ac:dyDescent="0.25">
      <c r="A295" s="27"/>
      <c r="B295" s="27" t="s">
        <v>723</v>
      </c>
      <c r="C295" s="27"/>
      <c r="D295" s="27"/>
      <c r="E295" s="27"/>
      <c r="F295" s="27"/>
      <c r="G295" s="27"/>
      <c r="H295" s="27"/>
      <c r="I295" s="28"/>
      <c r="J295" s="27"/>
      <c r="K295" s="27"/>
      <c r="L295" s="27"/>
      <c r="M295" s="27"/>
      <c r="N295" s="27"/>
      <c r="O295" s="27"/>
      <c r="P295" s="27"/>
      <c r="Q295" s="27"/>
      <c r="R295" s="27"/>
      <c r="S295" s="29"/>
      <c r="T295" s="27"/>
      <c r="U295" s="29">
        <f>U294</f>
        <v>0</v>
      </c>
    </row>
    <row r="296" spans="1:21" ht="30" customHeight="1" x14ac:dyDescent="0.25">
      <c r="A296" s="23"/>
      <c r="B296" s="23" t="s">
        <v>724</v>
      </c>
      <c r="C296" s="23"/>
      <c r="D296" s="23"/>
      <c r="E296" s="23"/>
      <c r="F296" s="23"/>
      <c r="G296" s="23"/>
      <c r="H296" s="23"/>
      <c r="I296" s="26"/>
      <c r="J296" s="23"/>
      <c r="K296" s="23"/>
      <c r="L296" s="23"/>
      <c r="M296" s="23"/>
      <c r="N296" s="23"/>
      <c r="O296" s="23"/>
      <c r="P296" s="23"/>
      <c r="Q296" s="23"/>
      <c r="R296" s="23"/>
      <c r="S296" s="25"/>
      <c r="T296" s="23"/>
      <c r="U296" s="25">
        <v>0</v>
      </c>
    </row>
    <row r="297" spans="1:21" x14ac:dyDescent="0.25">
      <c r="A297" s="27"/>
      <c r="B297" s="27" t="s">
        <v>725</v>
      </c>
      <c r="C297" s="27"/>
      <c r="D297" s="27"/>
      <c r="E297" s="27"/>
      <c r="F297" s="27"/>
      <c r="G297" s="27"/>
      <c r="H297" s="27"/>
      <c r="I297" s="28"/>
      <c r="J297" s="27"/>
      <c r="K297" s="27"/>
      <c r="L297" s="27"/>
      <c r="M297" s="27"/>
      <c r="N297" s="27"/>
      <c r="O297" s="27"/>
      <c r="P297" s="27"/>
      <c r="Q297" s="27"/>
      <c r="R297" s="27"/>
      <c r="S297" s="29"/>
      <c r="T297" s="27"/>
      <c r="U297" s="29">
        <f>U296</f>
        <v>0</v>
      </c>
    </row>
    <row r="298" spans="1:21" ht="30" customHeight="1" x14ac:dyDescent="0.25">
      <c r="A298" s="23"/>
      <c r="B298" s="23" t="s">
        <v>78</v>
      </c>
      <c r="C298" s="23"/>
      <c r="D298" s="23"/>
      <c r="E298" s="23"/>
      <c r="F298" s="23"/>
      <c r="G298" s="23"/>
      <c r="H298" s="23"/>
      <c r="I298" s="26"/>
      <c r="J298" s="23"/>
      <c r="K298" s="23"/>
      <c r="L298" s="23"/>
      <c r="M298" s="23"/>
      <c r="N298" s="23"/>
      <c r="O298" s="23"/>
      <c r="P298" s="23"/>
      <c r="Q298" s="23"/>
      <c r="R298" s="23"/>
      <c r="S298" s="25"/>
      <c r="T298" s="23"/>
      <c r="U298" s="25">
        <v>26957.4</v>
      </c>
    </row>
    <row r="299" spans="1:21" x14ac:dyDescent="0.25">
      <c r="A299" s="23"/>
      <c r="B299" s="23"/>
      <c r="C299" s="23" t="s">
        <v>79</v>
      </c>
      <c r="D299" s="23"/>
      <c r="E299" s="23"/>
      <c r="F299" s="23"/>
      <c r="G299" s="23"/>
      <c r="H299" s="23"/>
      <c r="I299" s="26"/>
      <c r="J299" s="23"/>
      <c r="K299" s="23"/>
      <c r="L299" s="23"/>
      <c r="M299" s="23"/>
      <c r="N299" s="23"/>
      <c r="O299" s="23"/>
      <c r="P299" s="23"/>
      <c r="Q299" s="23"/>
      <c r="R299" s="23"/>
      <c r="S299" s="25"/>
      <c r="T299" s="23"/>
      <c r="U299" s="25">
        <v>7323.3</v>
      </c>
    </row>
    <row r="300" spans="1:21" x14ac:dyDescent="0.25">
      <c r="A300" s="27"/>
      <c r="B300" s="27"/>
      <c r="C300" s="27" t="s">
        <v>80</v>
      </c>
      <c r="D300" s="27"/>
      <c r="E300" s="27"/>
      <c r="F300" s="27"/>
      <c r="G300" s="27"/>
      <c r="H300" s="27"/>
      <c r="I300" s="28"/>
      <c r="J300" s="27"/>
      <c r="K300" s="27"/>
      <c r="L300" s="27"/>
      <c r="M300" s="27"/>
      <c r="N300" s="27"/>
      <c r="O300" s="27"/>
      <c r="P300" s="27"/>
      <c r="Q300" s="27"/>
      <c r="R300" s="27"/>
      <c r="S300" s="29"/>
      <c r="T300" s="27"/>
      <c r="U300" s="29">
        <f>U299</f>
        <v>7323.3</v>
      </c>
    </row>
    <row r="301" spans="1:21" ht="30" customHeight="1" x14ac:dyDescent="0.25">
      <c r="A301" s="23"/>
      <c r="B301" s="23"/>
      <c r="C301" s="23" t="s">
        <v>81</v>
      </c>
      <c r="D301" s="23"/>
      <c r="E301" s="23"/>
      <c r="F301" s="23"/>
      <c r="G301" s="23"/>
      <c r="H301" s="23"/>
      <c r="I301" s="26"/>
      <c r="J301" s="23"/>
      <c r="K301" s="23"/>
      <c r="L301" s="23"/>
      <c r="M301" s="23"/>
      <c r="N301" s="23"/>
      <c r="O301" s="23"/>
      <c r="P301" s="23"/>
      <c r="Q301" s="23"/>
      <c r="R301" s="23"/>
      <c r="S301" s="25"/>
      <c r="T301" s="23"/>
      <c r="U301" s="25">
        <v>2563.09</v>
      </c>
    </row>
    <row r="302" spans="1:21" x14ac:dyDescent="0.25">
      <c r="A302" s="27"/>
      <c r="B302" s="27"/>
      <c r="C302" s="27" t="s">
        <v>82</v>
      </c>
      <c r="D302" s="27"/>
      <c r="E302" s="27"/>
      <c r="F302" s="27"/>
      <c r="G302" s="27"/>
      <c r="H302" s="27"/>
      <c r="I302" s="28"/>
      <c r="J302" s="27"/>
      <c r="K302" s="27"/>
      <c r="L302" s="27"/>
      <c r="M302" s="27"/>
      <c r="N302" s="27"/>
      <c r="O302" s="27"/>
      <c r="P302" s="27"/>
      <c r="Q302" s="27"/>
      <c r="R302" s="27"/>
      <c r="S302" s="29"/>
      <c r="T302" s="27"/>
      <c r="U302" s="29">
        <f>U301</f>
        <v>2563.09</v>
      </c>
    </row>
    <row r="303" spans="1:21" ht="30" customHeight="1" x14ac:dyDescent="0.25">
      <c r="A303" s="23"/>
      <c r="B303" s="23"/>
      <c r="C303" s="23" t="s">
        <v>726</v>
      </c>
      <c r="D303" s="23"/>
      <c r="E303" s="23"/>
      <c r="F303" s="23"/>
      <c r="G303" s="23"/>
      <c r="H303" s="23"/>
      <c r="I303" s="26"/>
      <c r="J303" s="23"/>
      <c r="K303" s="23"/>
      <c r="L303" s="23"/>
      <c r="M303" s="23"/>
      <c r="N303" s="23"/>
      <c r="O303" s="23"/>
      <c r="P303" s="23"/>
      <c r="Q303" s="23"/>
      <c r="R303" s="23"/>
      <c r="S303" s="25"/>
      <c r="T303" s="23"/>
      <c r="U303" s="25">
        <v>0</v>
      </c>
    </row>
    <row r="304" spans="1:21" x14ac:dyDescent="0.25">
      <c r="A304" s="27"/>
      <c r="B304" s="27"/>
      <c r="C304" s="27" t="s">
        <v>727</v>
      </c>
      <c r="D304" s="27"/>
      <c r="E304" s="27"/>
      <c r="F304" s="27"/>
      <c r="G304" s="27"/>
      <c r="H304" s="27"/>
      <c r="I304" s="28"/>
      <c r="J304" s="27"/>
      <c r="K304" s="27"/>
      <c r="L304" s="27"/>
      <c r="M304" s="27"/>
      <c r="N304" s="27"/>
      <c r="O304" s="27"/>
      <c r="P304" s="27"/>
      <c r="Q304" s="27"/>
      <c r="R304" s="27"/>
      <c r="S304" s="29"/>
      <c r="T304" s="27"/>
      <c r="U304" s="29">
        <f>U303</f>
        <v>0</v>
      </c>
    </row>
    <row r="305" spans="1:21" ht="30" customHeight="1" x14ac:dyDescent="0.25">
      <c r="A305" s="23"/>
      <c r="B305" s="23"/>
      <c r="C305" s="23" t="s">
        <v>575</v>
      </c>
      <c r="D305" s="23"/>
      <c r="E305" s="23"/>
      <c r="F305" s="23"/>
      <c r="G305" s="23"/>
      <c r="H305" s="23"/>
      <c r="I305" s="26"/>
      <c r="J305" s="23"/>
      <c r="K305" s="23"/>
      <c r="L305" s="23"/>
      <c r="M305" s="23"/>
      <c r="N305" s="23"/>
      <c r="O305" s="23"/>
      <c r="P305" s="23"/>
      <c r="Q305" s="23"/>
      <c r="R305" s="23"/>
      <c r="S305" s="25"/>
      <c r="T305" s="23"/>
      <c r="U305" s="25">
        <v>1580</v>
      </c>
    </row>
    <row r="306" spans="1:21" x14ac:dyDescent="0.25">
      <c r="A306" s="27"/>
      <c r="B306" s="27"/>
      <c r="C306" s="27" t="s">
        <v>576</v>
      </c>
      <c r="D306" s="27"/>
      <c r="E306" s="27"/>
      <c r="F306" s="27"/>
      <c r="G306" s="27"/>
      <c r="H306" s="27"/>
      <c r="I306" s="28"/>
      <c r="J306" s="27"/>
      <c r="K306" s="27"/>
      <c r="L306" s="27"/>
      <c r="M306" s="27"/>
      <c r="N306" s="27"/>
      <c r="O306" s="27"/>
      <c r="P306" s="27"/>
      <c r="Q306" s="27"/>
      <c r="R306" s="27"/>
      <c r="S306" s="29"/>
      <c r="T306" s="27"/>
      <c r="U306" s="29">
        <f>U305</f>
        <v>1580</v>
      </c>
    </row>
    <row r="307" spans="1:21" ht="30" customHeight="1" x14ac:dyDescent="0.25">
      <c r="A307" s="23"/>
      <c r="B307" s="23"/>
      <c r="C307" s="23" t="s">
        <v>728</v>
      </c>
      <c r="D307" s="23"/>
      <c r="E307" s="23"/>
      <c r="F307" s="23"/>
      <c r="G307" s="23"/>
      <c r="H307" s="23"/>
      <c r="I307" s="26"/>
      <c r="J307" s="23"/>
      <c r="K307" s="23"/>
      <c r="L307" s="23"/>
      <c r="M307" s="23"/>
      <c r="N307" s="23"/>
      <c r="O307" s="23"/>
      <c r="P307" s="23"/>
      <c r="Q307" s="23"/>
      <c r="R307" s="23"/>
      <c r="S307" s="25"/>
      <c r="T307" s="23"/>
      <c r="U307" s="25">
        <v>0</v>
      </c>
    </row>
    <row r="308" spans="1:21" x14ac:dyDescent="0.25">
      <c r="A308" s="27"/>
      <c r="B308" s="27"/>
      <c r="C308" s="27" t="s">
        <v>729</v>
      </c>
      <c r="D308" s="27"/>
      <c r="E308" s="27"/>
      <c r="F308" s="27"/>
      <c r="G308" s="27"/>
      <c r="H308" s="27"/>
      <c r="I308" s="28"/>
      <c r="J308" s="27"/>
      <c r="K308" s="27"/>
      <c r="L308" s="27"/>
      <c r="M308" s="27"/>
      <c r="N308" s="27"/>
      <c r="O308" s="27"/>
      <c r="P308" s="27"/>
      <c r="Q308" s="27"/>
      <c r="R308" s="27"/>
      <c r="S308" s="29"/>
      <c r="T308" s="27"/>
      <c r="U308" s="29">
        <f>U307</f>
        <v>0</v>
      </c>
    </row>
    <row r="309" spans="1:21" ht="30" customHeight="1" x14ac:dyDescent="0.25">
      <c r="A309" s="23"/>
      <c r="B309" s="23"/>
      <c r="C309" s="23" t="s">
        <v>83</v>
      </c>
      <c r="D309" s="23"/>
      <c r="E309" s="23"/>
      <c r="F309" s="23"/>
      <c r="G309" s="23"/>
      <c r="H309" s="23"/>
      <c r="I309" s="26"/>
      <c r="J309" s="23"/>
      <c r="K309" s="23"/>
      <c r="L309" s="23"/>
      <c r="M309" s="23"/>
      <c r="N309" s="23"/>
      <c r="O309" s="23"/>
      <c r="P309" s="23"/>
      <c r="Q309" s="23"/>
      <c r="R309" s="23"/>
      <c r="S309" s="25"/>
      <c r="T309" s="23"/>
      <c r="U309" s="25">
        <v>191.44</v>
      </c>
    </row>
    <row r="310" spans="1:21" x14ac:dyDescent="0.25">
      <c r="A310" s="27"/>
      <c r="B310" s="27"/>
      <c r="C310" s="27"/>
      <c r="D310" s="27"/>
      <c r="E310" s="27"/>
      <c r="F310" s="27"/>
      <c r="G310" s="27" t="s">
        <v>109</v>
      </c>
      <c r="H310" s="27"/>
      <c r="I310" s="28">
        <v>42065</v>
      </c>
      <c r="J310" s="27"/>
      <c r="K310" s="27"/>
      <c r="L310" s="27"/>
      <c r="M310" s="27" t="s">
        <v>953</v>
      </c>
      <c r="N310" s="27"/>
      <c r="O310" s="27" t="s">
        <v>1002</v>
      </c>
      <c r="P310" s="27"/>
      <c r="Q310" s="27" t="s">
        <v>28</v>
      </c>
      <c r="R310" s="27"/>
      <c r="S310" s="29">
        <v>54.77</v>
      </c>
      <c r="T310" s="27"/>
      <c r="U310" s="29">
        <f>ROUND(U309+S310,5)</f>
        <v>246.21</v>
      </c>
    </row>
    <row r="311" spans="1:21" ht="15.75" thickBot="1" x14ac:dyDescent="0.3">
      <c r="A311" s="27"/>
      <c r="B311" s="27"/>
      <c r="C311" s="27"/>
      <c r="D311" s="27"/>
      <c r="E311" s="27"/>
      <c r="F311" s="27"/>
      <c r="G311" s="27" t="s">
        <v>109</v>
      </c>
      <c r="H311" s="27"/>
      <c r="I311" s="28">
        <v>42072</v>
      </c>
      <c r="J311" s="27"/>
      <c r="K311" s="27"/>
      <c r="L311" s="27"/>
      <c r="M311" s="27" t="s">
        <v>227</v>
      </c>
      <c r="N311" s="27"/>
      <c r="O311" s="27" t="s">
        <v>237</v>
      </c>
      <c r="P311" s="27"/>
      <c r="Q311" s="27" t="s">
        <v>28</v>
      </c>
      <c r="R311" s="27"/>
      <c r="S311" s="30">
        <v>9</v>
      </c>
      <c r="T311" s="27"/>
      <c r="U311" s="30">
        <f>ROUND(U310+S311,5)</f>
        <v>255.21</v>
      </c>
    </row>
    <row r="312" spans="1:21" x14ac:dyDescent="0.25">
      <c r="A312" s="27"/>
      <c r="B312" s="27"/>
      <c r="C312" s="27" t="s">
        <v>84</v>
      </c>
      <c r="D312" s="27"/>
      <c r="E312" s="27"/>
      <c r="F312" s="27"/>
      <c r="G312" s="27"/>
      <c r="H312" s="27"/>
      <c r="I312" s="28"/>
      <c r="J312" s="27"/>
      <c r="K312" s="27"/>
      <c r="L312" s="27"/>
      <c r="M312" s="27"/>
      <c r="N312" s="27"/>
      <c r="O312" s="27"/>
      <c r="P312" s="27"/>
      <c r="Q312" s="27"/>
      <c r="R312" s="27"/>
      <c r="S312" s="29">
        <f>ROUND(SUM(S309:S311),5)</f>
        <v>63.77</v>
      </c>
      <c r="T312" s="27"/>
      <c r="U312" s="29">
        <f>U311</f>
        <v>255.21</v>
      </c>
    </row>
    <row r="313" spans="1:21" ht="30" customHeight="1" x14ac:dyDescent="0.25">
      <c r="A313" s="23"/>
      <c r="B313" s="23"/>
      <c r="C313" s="23" t="s">
        <v>85</v>
      </c>
      <c r="D313" s="23"/>
      <c r="E313" s="23"/>
      <c r="F313" s="23"/>
      <c r="G313" s="23"/>
      <c r="H313" s="23"/>
      <c r="I313" s="26"/>
      <c r="J313" s="23"/>
      <c r="K313" s="23"/>
      <c r="L313" s="23"/>
      <c r="M313" s="23"/>
      <c r="N313" s="23"/>
      <c r="O313" s="23"/>
      <c r="P313" s="23"/>
      <c r="Q313" s="23"/>
      <c r="R313" s="23"/>
      <c r="S313" s="25"/>
      <c r="T313" s="23"/>
      <c r="U313" s="25">
        <v>15299.57</v>
      </c>
    </row>
    <row r="314" spans="1:21" x14ac:dyDescent="0.25">
      <c r="A314" s="23"/>
      <c r="B314" s="23"/>
      <c r="C314" s="23"/>
      <c r="D314" s="23" t="s">
        <v>730</v>
      </c>
      <c r="E314" s="23"/>
      <c r="F314" s="23"/>
      <c r="G314" s="23"/>
      <c r="H314" s="23"/>
      <c r="I314" s="26"/>
      <c r="J314" s="23"/>
      <c r="K314" s="23"/>
      <c r="L314" s="23"/>
      <c r="M314" s="23"/>
      <c r="N314" s="23"/>
      <c r="O314" s="23"/>
      <c r="P314" s="23"/>
      <c r="Q314" s="23"/>
      <c r="R314" s="23"/>
      <c r="S314" s="25"/>
      <c r="T314" s="23"/>
      <c r="U314" s="25">
        <v>0</v>
      </c>
    </row>
    <row r="315" spans="1:21" x14ac:dyDescent="0.25">
      <c r="A315" s="27"/>
      <c r="B315" s="27"/>
      <c r="C315" s="27"/>
      <c r="D315" s="27" t="s">
        <v>731</v>
      </c>
      <c r="E315" s="27"/>
      <c r="F315" s="27"/>
      <c r="G315" s="27"/>
      <c r="H315" s="27"/>
      <c r="I315" s="28"/>
      <c r="J315" s="27"/>
      <c r="K315" s="27"/>
      <c r="L315" s="27"/>
      <c r="M315" s="27"/>
      <c r="N315" s="27"/>
      <c r="O315" s="27"/>
      <c r="P315" s="27"/>
      <c r="Q315" s="27"/>
      <c r="R315" s="27"/>
      <c r="S315" s="29"/>
      <c r="T315" s="27"/>
      <c r="U315" s="29">
        <f>U314</f>
        <v>0</v>
      </c>
    </row>
    <row r="316" spans="1:21" ht="30" customHeight="1" x14ac:dyDescent="0.25">
      <c r="A316" s="23"/>
      <c r="B316" s="23"/>
      <c r="C316" s="23"/>
      <c r="D316" s="23" t="s">
        <v>86</v>
      </c>
      <c r="E316" s="23"/>
      <c r="F316" s="23"/>
      <c r="G316" s="23"/>
      <c r="H316" s="23"/>
      <c r="I316" s="26"/>
      <c r="J316" s="23"/>
      <c r="K316" s="23"/>
      <c r="L316" s="23"/>
      <c r="M316" s="23"/>
      <c r="N316" s="23"/>
      <c r="O316" s="23"/>
      <c r="P316" s="23"/>
      <c r="Q316" s="23"/>
      <c r="R316" s="23"/>
      <c r="S316" s="25"/>
      <c r="T316" s="23"/>
      <c r="U316" s="25">
        <v>15075.95</v>
      </c>
    </row>
    <row r="317" spans="1:21" x14ac:dyDescent="0.25">
      <c r="A317" s="27"/>
      <c r="B317" s="27"/>
      <c r="C317" s="27"/>
      <c r="D317" s="27" t="s">
        <v>87</v>
      </c>
      <c r="E317" s="27"/>
      <c r="F317" s="27"/>
      <c r="G317" s="27"/>
      <c r="H317" s="27"/>
      <c r="I317" s="28"/>
      <c r="J317" s="27"/>
      <c r="K317" s="27"/>
      <c r="L317" s="27"/>
      <c r="M317" s="27"/>
      <c r="N317" s="27"/>
      <c r="O317" s="27"/>
      <c r="P317" s="27"/>
      <c r="Q317" s="27"/>
      <c r="R317" s="27"/>
      <c r="S317" s="29"/>
      <c r="T317" s="27"/>
      <c r="U317" s="29">
        <f>U316</f>
        <v>15075.95</v>
      </c>
    </row>
    <row r="318" spans="1:21" ht="30" customHeight="1" x14ac:dyDescent="0.25">
      <c r="A318" s="23"/>
      <c r="B318" s="23"/>
      <c r="C318" s="23"/>
      <c r="D318" s="23" t="s">
        <v>88</v>
      </c>
      <c r="E318" s="23"/>
      <c r="F318" s="23"/>
      <c r="G318" s="23"/>
      <c r="H318" s="23"/>
      <c r="I318" s="26"/>
      <c r="J318" s="23"/>
      <c r="K318" s="23"/>
      <c r="L318" s="23"/>
      <c r="M318" s="23"/>
      <c r="N318" s="23"/>
      <c r="O318" s="23"/>
      <c r="P318" s="23"/>
      <c r="Q318" s="23"/>
      <c r="R318" s="23"/>
      <c r="S318" s="25"/>
      <c r="T318" s="23"/>
      <c r="U318" s="25">
        <v>150</v>
      </c>
    </row>
    <row r="319" spans="1:21" x14ac:dyDescent="0.25">
      <c r="A319" s="27"/>
      <c r="B319" s="27"/>
      <c r="C319" s="27"/>
      <c r="D319" s="27" t="s">
        <v>89</v>
      </c>
      <c r="E319" s="27"/>
      <c r="F319" s="27"/>
      <c r="G319" s="27"/>
      <c r="H319" s="27"/>
      <c r="I319" s="28"/>
      <c r="J319" s="27"/>
      <c r="K319" s="27"/>
      <c r="L319" s="27"/>
      <c r="M319" s="27"/>
      <c r="N319" s="27"/>
      <c r="O319" s="27"/>
      <c r="P319" s="27"/>
      <c r="Q319" s="27"/>
      <c r="R319" s="27"/>
      <c r="S319" s="29"/>
      <c r="T319" s="27"/>
      <c r="U319" s="29">
        <f>U318</f>
        <v>150</v>
      </c>
    </row>
    <row r="320" spans="1:21" ht="30" customHeight="1" x14ac:dyDescent="0.25">
      <c r="A320" s="23"/>
      <c r="B320" s="23"/>
      <c r="C320" s="23"/>
      <c r="D320" s="23" t="s">
        <v>577</v>
      </c>
      <c r="E320" s="23"/>
      <c r="F320" s="23"/>
      <c r="G320" s="23"/>
      <c r="H320" s="23"/>
      <c r="I320" s="26"/>
      <c r="J320" s="23"/>
      <c r="K320" s="23"/>
      <c r="L320" s="23"/>
      <c r="M320" s="23"/>
      <c r="N320" s="23"/>
      <c r="O320" s="23"/>
      <c r="P320" s="23"/>
      <c r="Q320" s="23"/>
      <c r="R320" s="23"/>
      <c r="S320" s="25"/>
      <c r="T320" s="23"/>
      <c r="U320" s="25">
        <v>73.62</v>
      </c>
    </row>
    <row r="321" spans="1:21" ht="15.75" thickBot="1" x14ac:dyDescent="0.3">
      <c r="A321" s="27"/>
      <c r="B321" s="27"/>
      <c r="C321" s="27"/>
      <c r="D321" s="27" t="s">
        <v>578</v>
      </c>
      <c r="E321" s="27"/>
      <c r="F321" s="27"/>
      <c r="G321" s="27"/>
      <c r="H321" s="27"/>
      <c r="I321" s="28"/>
      <c r="J321" s="27"/>
      <c r="K321" s="27"/>
      <c r="L321" s="27"/>
      <c r="M321" s="27"/>
      <c r="N321" s="27"/>
      <c r="O321" s="27"/>
      <c r="P321" s="27"/>
      <c r="Q321" s="27"/>
      <c r="R321" s="27"/>
      <c r="S321" s="30"/>
      <c r="T321" s="27"/>
      <c r="U321" s="30">
        <f>U320</f>
        <v>73.62</v>
      </c>
    </row>
    <row r="322" spans="1:21" ht="30" customHeight="1" x14ac:dyDescent="0.25">
      <c r="A322" s="27"/>
      <c r="B322" s="27"/>
      <c r="C322" s="27" t="s">
        <v>90</v>
      </c>
      <c r="D322" s="27"/>
      <c r="E322" s="27"/>
      <c r="F322" s="27"/>
      <c r="G322" s="27"/>
      <c r="H322" s="27"/>
      <c r="I322" s="28"/>
      <c r="J322" s="27"/>
      <c r="K322" s="27"/>
      <c r="L322" s="27"/>
      <c r="M322" s="27"/>
      <c r="N322" s="27"/>
      <c r="O322" s="27"/>
      <c r="P322" s="27"/>
      <c r="Q322" s="27"/>
      <c r="R322" s="27"/>
      <c r="S322" s="29"/>
      <c r="T322" s="27"/>
      <c r="U322" s="29">
        <f>ROUND(U315+U317+U319+U321,5)</f>
        <v>15299.57</v>
      </c>
    </row>
    <row r="323" spans="1:21" ht="30" customHeight="1" x14ac:dyDescent="0.25">
      <c r="A323" s="23"/>
      <c r="B323" s="23"/>
      <c r="C323" s="23" t="s">
        <v>732</v>
      </c>
      <c r="D323" s="23"/>
      <c r="E323" s="23"/>
      <c r="F323" s="23"/>
      <c r="G323" s="23"/>
      <c r="H323" s="23"/>
      <c r="I323" s="26"/>
      <c r="J323" s="23"/>
      <c r="K323" s="23"/>
      <c r="L323" s="23"/>
      <c r="M323" s="23"/>
      <c r="N323" s="23"/>
      <c r="O323" s="23"/>
      <c r="P323" s="23"/>
      <c r="Q323" s="23"/>
      <c r="R323" s="23"/>
      <c r="S323" s="25"/>
      <c r="T323" s="23"/>
      <c r="U323" s="25">
        <v>0</v>
      </c>
    </row>
    <row r="324" spans="1:21" x14ac:dyDescent="0.25">
      <c r="A324" s="27"/>
      <c r="B324" s="27"/>
      <c r="C324" s="27" t="s">
        <v>733</v>
      </c>
      <c r="D324" s="27"/>
      <c r="E324" s="27"/>
      <c r="F324" s="27"/>
      <c r="G324" s="27"/>
      <c r="H324" s="27"/>
      <c r="I324" s="28"/>
      <c r="J324" s="27"/>
      <c r="K324" s="27"/>
      <c r="L324" s="27"/>
      <c r="M324" s="27"/>
      <c r="N324" s="27"/>
      <c r="O324" s="27"/>
      <c r="P324" s="27"/>
      <c r="Q324" s="27"/>
      <c r="R324" s="27"/>
      <c r="S324" s="29"/>
      <c r="T324" s="27"/>
      <c r="U324" s="29">
        <f>U323</f>
        <v>0</v>
      </c>
    </row>
    <row r="325" spans="1:21" ht="30" customHeight="1" x14ac:dyDescent="0.25">
      <c r="A325" s="23"/>
      <c r="B325" s="23"/>
      <c r="C325" s="23" t="s">
        <v>734</v>
      </c>
      <c r="D325" s="23"/>
      <c r="E325" s="23"/>
      <c r="F325" s="23"/>
      <c r="G325" s="23"/>
      <c r="H325" s="23"/>
      <c r="I325" s="26"/>
      <c r="J325" s="23"/>
      <c r="K325" s="23"/>
      <c r="L325" s="23"/>
      <c r="M325" s="23"/>
      <c r="N325" s="23"/>
      <c r="O325" s="23"/>
      <c r="P325" s="23"/>
      <c r="Q325" s="23"/>
      <c r="R325" s="23"/>
      <c r="S325" s="25"/>
      <c r="T325" s="23"/>
      <c r="U325" s="25">
        <v>0</v>
      </c>
    </row>
    <row r="326" spans="1:21" ht="15.75" thickBot="1" x14ac:dyDescent="0.3">
      <c r="A326" s="27"/>
      <c r="B326" s="27"/>
      <c r="C326" s="27" t="s">
        <v>735</v>
      </c>
      <c r="D326" s="27"/>
      <c r="E326" s="27"/>
      <c r="F326" s="27"/>
      <c r="G326" s="27"/>
      <c r="H326" s="27"/>
      <c r="I326" s="28"/>
      <c r="J326" s="27"/>
      <c r="K326" s="27"/>
      <c r="L326" s="27"/>
      <c r="M326" s="27"/>
      <c r="N326" s="27"/>
      <c r="O326" s="27"/>
      <c r="P326" s="27"/>
      <c r="Q326" s="27"/>
      <c r="R326" s="27"/>
      <c r="S326" s="30"/>
      <c r="T326" s="27"/>
      <c r="U326" s="30">
        <f>U325</f>
        <v>0</v>
      </c>
    </row>
    <row r="327" spans="1:21" ht="30" customHeight="1" x14ac:dyDescent="0.25">
      <c r="A327" s="27"/>
      <c r="B327" s="27" t="s">
        <v>91</v>
      </c>
      <c r="C327" s="27"/>
      <c r="D327" s="27"/>
      <c r="E327" s="27"/>
      <c r="F327" s="27"/>
      <c r="G327" s="27"/>
      <c r="H327" s="27"/>
      <c r="I327" s="28"/>
      <c r="J327" s="27"/>
      <c r="K327" s="27"/>
      <c r="L327" s="27"/>
      <c r="M327" s="27"/>
      <c r="N327" s="27"/>
      <c r="O327" s="27"/>
      <c r="P327" s="27"/>
      <c r="Q327" s="27"/>
      <c r="R327" s="27"/>
      <c r="S327" s="29">
        <f>ROUND(S300+S302+S304+S306+S308+S312+S322+S324+S326,5)</f>
        <v>63.77</v>
      </c>
      <c r="T327" s="27"/>
      <c r="U327" s="29">
        <f>ROUND(U300+U302+U304+U306+U308+U312+U322+U324+U326,5)</f>
        <v>27021.17</v>
      </c>
    </row>
    <row r="328" spans="1:21" ht="30" customHeight="1" x14ac:dyDescent="0.25">
      <c r="A328" s="23"/>
      <c r="B328" s="23" t="s">
        <v>92</v>
      </c>
      <c r="C328" s="23"/>
      <c r="D328" s="23"/>
      <c r="E328" s="23"/>
      <c r="F328" s="23"/>
      <c r="G328" s="23"/>
      <c r="H328" s="23"/>
      <c r="I328" s="26"/>
      <c r="J328" s="23"/>
      <c r="K328" s="23"/>
      <c r="L328" s="23"/>
      <c r="M328" s="23"/>
      <c r="N328" s="23"/>
      <c r="O328" s="23"/>
      <c r="P328" s="23"/>
      <c r="Q328" s="23"/>
      <c r="R328" s="23"/>
      <c r="S328" s="25"/>
      <c r="T328" s="23"/>
      <c r="U328" s="25">
        <v>159629.37</v>
      </c>
    </row>
    <row r="329" spans="1:21" x14ac:dyDescent="0.25">
      <c r="A329" s="27"/>
      <c r="B329" s="27"/>
      <c r="C329" s="27"/>
      <c r="D329" s="27"/>
      <c r="E329" s="27"/>
      <c r="F329" s="27"/>
      <c r="G329" s="27" t="s">
        <v>109</v>
      </c>
      <c r="H329" s="27"/>
      <c r="I329" s="28">
        <v>42093</v>
      </c>
      <c r="J329" s="27"/>
      <c r="K329" s="27" t="s">
        <v>939</v>
      </c>
      <c r="L329" s="27"/>
      <c r="M329" s="27" t="s">
        <v>153</v>
      </c>
      <c r="N329" s="27"/>
      <c r="O329" s="27" t="s">
        <v>1022</v>
      </c>
      <c r="P329" s="27"/>
      <c r="Q329" s="27" t="s">
        <v>28</v>
      </c>
      <c r="R329" s="27"/>
      <c r="S329" s="29">
        <v>3250</v>
      </c>
      <c r="T329" s="27"/>
      <c r="U329" s="29">
        <f>ROUND(U328+S329,5)</f>
        <v>162879.37</v>
      </c>
    </row>
    <row r="330" spans="1:21" ht="15.75" thickBot="1" x14ac:dyDescent="0.3">
      <c r="A330" s="27"/>
      <c r="B330" s="27"/>
      <c r="C330" s="27"/>
      <c r="D330" s="27"/>
      <c r="E330" s="27"/>
      <c r="F330" s="27"/>
      <c r="G330" s="27" t="s">
        <v>840</v>
      </c>
      <c r="H330" s="27"/>
      <c r="I330" s="28">
        <v>42094</v>
      </c>
      <c r="J330" s="27"/>
      <c r="K330" s="27"/>
      <c r="L330" s="27"/>
      <c r="M330" s="27" t="s">
        <v>145</v>
      </c>
      <c r="N330" s="27"/>
      <c r="O330" s="27" t="s">
        <v>1035</v>
      </c>
      <c r="P330" s="27"/>
      <c r="Q330" s="27" t="s">
        <v>54</v>
      </c>
      <c r="R330" s="27"/>
      <c r="S330" s="30">
        <v>35000</v>
      </c>
      <c r="T330" s="27"/>
      <c r="U330" s="30">
        <f>ROUND(U329+S330,5)</f>
        <v>197879.37</v>
      </c>
    </row>
    <row r="331" spans="1:21" x14ac:dyDescent="0.25">
      <c r="A331" s="27"/>
      <c r="B331" s="27" t="s">
        <v>93</v>
      </c>
      <c r="C331" s="27"/>
      <c r="D331" s="27"/>
      <c r="E331" s="27"/>
      <c r="F331" s="27"/>
      <c r="G331" s="27"/>
      <c r="H331" s="27"/>
      <c r="I331" s="28"/>
      <c r="J331" s="27"/>
      <c r="K331" s="27"/>
      <c r="L331" s="27"/>
      <c r="M331" s="27"/>
      <c r="N331" s="27"/>
      <c r="O331" s="27"/>
      <c r="P331" s="27"/>
      <c r="Q331" s="27"/>
      <c r="R331" s="27"/>
      <c r="S331" s="29">
        <f>ROUND(SUM(S328:S330),5)</f>
        <v>38250</v>
      </c>
      <c r="T331" s="27"/>
      <c r="U331" s="29">
        <f>U330</f>
        <v>197879.37</v>
      </c>
    </row>
    <row r="332" spans="1:21" ht="30" customHeight="1" x14ac:dyDescent="0.25">
      <c r="A332" s="23"/>
      <c r="B332" s="23" t="s">
        <v>94</v>
      </c>
      <c r="C332" s="23"/>
      <c r="D332" s="23"/>
      <c r="E332" s="23"/>
      <c r="F332" s="23"/>
      <c r="G332" s="23"/>
      <c r="H332" s="23"/>
      <c r="I332" s="26"/>
      <c r="J332" s="23"/>
      <c r="K332" s="23"/>
      <c r="L332" s="23"/>
      <c r="M332" s="23"/>
      <c r="N332" s="23"/>
      <c r="O332" s="23"/>
      <c r="P332" s="23"/>
      <c r="Q332" s="23"/>
      <c r="R332" s="23"/>
      <c r="S332" s="25"/>
      <c r="T332" s="23"/>
      <c r="U332" s="25">
        <v>16685.47</v>
      </c>
    </row>
    <row r="333" spans="1:21" x14ac:dyDescent="0.25">
      <c r="A333" s="23"/>
      <c r="B333" s="23"/>
      <c r="C333" s="23" t="s">
        <v>217</v>
      </c>
      <c r="D333" s="23"/>
      <c r="E333" s="23"/>
      <c r="F333" s="23"/>
      <c r="G333" s="23"/>
      <c r="H333" s="23"/>
      <c r="I333" s="26"/>
      <c r="J333" s="23"/>
      <c r="K333" s="23"/>
      <c r="L333" s="23"/>
      <c r="M333" s="23"/>
      <c r="N333" s="23"/>
      <c r="O333" s="23"/>
      <c r="P333" s="23"/>
      <c r="Q333" s="23"/>
      <c r="R333" s="23"/>
      <c r="S333" s="25"/>
      <c r="T333" s="23"/>
      <c r="U333" s="25">
        <v>3979.89</v>
      </c>
    </row>
    <row r="334" spans="1:21" x14ac:dyDescent="0.25">
      <c r="A334" s="27"/>
      <c r="B334" s="27"/>
      <c r="C334" s="27" t="s">
        <v>218</v>
      </c>
      <c r="D334" s="27"/>
      <c r="E334" s="27"/>
      <c r="F334" s="27"/>
      <c r="G334" s="27"/>
      <c r="H334" s="27"/>
      <c r="I334" s="28"/>
      <c r="J334" s="27"/>
      <c r="K334" s="27"/>
      <c r="L334" s="27"/>
      <c r="M334" s="27"/>
      <c r="N334" s="27"/>
      <c r="O334" s="27"/>
      <c r="P334" s="27"/>
      <c r="Q334" s="27"/>
      <c r="R334" s="27"/>
      <c r="S334" s="29"/>
      <c r="T334" s="27"/>
      <c r="U334" s="29">
        <f>U333</f>
        <v>3979.89</v>
      </c>
    </row>
    <row r="335" spans="1:21" ht="30" customHeight="1" x14ac:dyDescent="0.25">
      <c r="A335" s="23"/>
      <c r="B335" s="23"/>
      <c r="C335" s="23" t="s">
        <v>736</v>
      </c>
      <c r="D335" s="23"/>
      <c r="E335" s="23"/>
      <c r="F335" s="23"/>
      <c r="G335" s="23"/>
      <c r="H335" s="23"/>
      <c r="I335" s="26"/>
      <c r="J335" s="23"/>
      <c r="K335" s="23"/>
      <c r="L335" s="23"/>
      <c r="M335" s="23"/>
      <c r="N335" s="23"/>
      <c r="O335" s="23"/>
      <c r="P335" s="23"/>
      <c r="Q335" s="23"/>
      <c r="R335" s="23"/>
      <c r="S335" s="25"/>
      <c r="T335" s="23"/>
      <c r="U335" s="25">
        <v>0</v>
      </c>
    </row>
    <row r="336" spans="1:21" x14ac:dyDescent="0.25">
      <c r="A336" s="27"/>
      <c r="B336" s="27"/>
      <c r="C336" s="27" t="s">
        <v>737</v>
      </c>
      <c r="D336" s="27"/>
      <c r="E336" s="27"/>
      <c r="F336" s="27"/>
      <c r="G336" s="27"/>
      <c r="H336" s="27"/>
      <c r="I336" s="28"/>
      <c r="J336" s="27"/>
      <c r="K336" s="27"/>
      <c r="L336" s="27"/>
      <c r="M336" s="27"/>
      <c r="N336" s="27"/>
      <c r="O336" s="27"/>
      <c r="P336" s="27"/>
      <c r="Q336" s="27"/>
      <c r="R336" s="27"/>
      <c r="S336" s="29"/>
      <c r="T336" s="27"/>
      <c r="U336" s="29">
        <f>U335</f>
        <v>0</v>
      </c>
    </row>
    <row r="337" spans="1:21" ht="30" customHeight="1" x14ac:dyDescent="0.25">
      <c r="A337" s="23"/>
      <c r="B337" s="23"/>
      <c r="C337" s="23" t="s">
        <v>95</v>
      </c>
      <c r="D337" s="23"/>
      <c r="E337" s="23"/>
      <c r="F337" s="23"/>
      <c r="G337" s="23"/>
      <c r="H337" s="23"/>
      <c r="I337" s="26"/>
      <c r="J337" s="23"/>
      <c r="K337" s="23"/>
      <c r="L337" s="23"/>
      <c r="M337" s="23"/>
      <c r="N337" s="23"/>
      <c r="O337" s="23"/>
      <c r="P337" s="23"/>
      <c r="Q337" s="23"/>
      <c r="R337" s="23"/>
      <c r="S337" s="25"/>
      <c r="T337" s="23"/>
      <c r="U337" s="25">
        <v>0</v>
      </c>
    </row>
    <row r="338" spans="1:21" x14ac:dyDescent="0.25">
      <c r="A338" s="27"/>
      <c r="B338" s="27"/>
      <c r="C338" s="27" t="s">
        <v>96</v>
      </c>
      <c r="D338" s="27"/>
      <c r="E338" s="27"/>
      <c r="F338" s="27"/>
      <c r="G338" s="27"/>
      <c r="H338" s="27"/>
      <c r="I338" s="28"/>
      <c r="J338" s="27"/>
      <c r="K338" s="27"/>
      <c r="L338" s="27"/>
      <c r="M338" s="27"/>
      <c r="N338" s="27"/>
      <c r="O338" s="27"/>
      <c r="P338" s="27"/>
      <c r="Q338" s="27"/>
      <c r="R338" s="27"/>
      <c r="S338" s="29"/>
      <c r="T338" s="27"/>
      <c r="U338" s="29">
        <f>U337</f>
        <v>0</v>
      </c>
    </row>
    <row r="339" spans="1:21" ht="30" customHeight="1" x14ac:dyDescent="0.25">
      <c r="A339" s="23"/>
      <c r="B339" s="23"/>
      <c r="C339" s="23" t="s">
        <v>738</v>
      </c>
      <c r="D339" s="23"/>
      <c r="E339" s="23"/>
      <c r="F339" s="23"/>
      <c r="G339" s="23"/>
      <c r="H339" s="23"/>
      <c r="I339" s="26"/>
      <c r="J339" s="23"/>
      <c r="K339" s="23"/>
      <c r="L339" s="23"/>
      <c r="M339" s="23"/>
      <c r="N339" s="23"/>
      <c r="O339" s="23"/>
      <c r="P339" s="23"/>
      <c r="Q339" s="23"/>
      <c r="R339" s="23"/>
      <c r="S339" s="25"/>
      <c r="T339" s="23"/>
      <c r="U339" s="25">
        <v>0</v>
      </c>
    </row>
    <row r="340" spans="1:21" x14ac:dyDescent="0.25">
      <c r="A340" s="27"/>
      <c r="B340" s="27"/>
      <c r="C340" s="27" t="s">
        <v>739</v>
      </c>
      <c r="D340" s="27"/>
      <c r="E340" s="27"/>
      <c r="F340" s="27"/>
      <c r="G340" s="27"/>
      <c r="H340" s="27"/>
      <c r="I340" s="28"/>
      <c r="J340" s="27"/>
      <c r="K340" s="27"/>
      <c r="L340" s="27"/>
      <c r="M340" s="27"/>
      <c r="N340" s="27"/>
      <c r="O340" s="27"/>
      <c r="P340" s="27"/>
      <c r="Q340" s="27"/>
      <c r="R340" s="27"/>
      <c r="S340" s="29"/>
      <c r="T340" s="27"/>
      <c r="U340" s="29">
        <f>U339</f>
        <v>0</v>
      </c>
    </row>
    <row r="341" spans="1:21" ht="30" customHeight="1" x14ac:dyDescent="0.25">
      <c r="A341" s="23"/>
      <c r="B341" s="23"/>
      <c r="C341" s="23" t="s">
        <v>97</v>
      </c>
      <c r="D341" s="23"/>
      <c r="E341" s="23"/>
      <c r="F341" s="23"/>
      <c r="G341" s="23"/>
      <c r="H341" s="23"/>
      <c r="I341" s="26"/>
      <c r="J341" s="23"/>
      <c r="K341" s="23"/>
      <c r="L341" s="23"/>
      <c r="M341" s="23"/>
      <c r="N341" s="23"/>
      <c r="O341" s="23"/>
      <c r="P341" s="23"/>
      <c r="Q341" s="23"/>
      <c r="R341" s="23"/>
      <c r="S341" s="25"/>
      <c r="T341" s="23"/>
      <c r="U341" s="25">
        <v>2478.4899999999998</v>
      </c>
    </row>
    <row r="342" spans="1:21" x14ac:dyDescent="0.25">
      <c r="A342" s="27"/>
      <c r="B342" s="27"/>
      <c r="C342" s="27" t="s">
        <v>98</v>
      </c>
      <c r="D342" s="27"/>
      <c r="E342" s="27"/>
      <c r="F342" s="27"/>
      <c r="G342" s="27"/>
      <c r="H342" s="27"/>
      <c r="I342" s="28"/>
      <c r="J342" s="27"/>
      <c r="K342" s="27"/>
      <c r="L342" s="27"/>
      <c r="M342" s="27"/>
      <c r="N342" s="27"/>
      <c r="O342" s="27"/>
      <c r="P342" s="27"/>
      <c r="Q342" s="27"/>
      <c r="R342" s="27"/>
      <c r="S342" s="29"/>
      <c r="T342" s="27"/>
      <c r="U342" s="29">
        <f>U341</f>
        <v>2478.4899999999998</v>
      </c>
    </row>
    <row r="343" spans="1:21" ht="30" customHeight="1" x14ac:dyDescent="0.25">
      <c r="A343" s="23"/>
      <c r="B343" s="23"/>
      <c r="C343" s="23" t="s">
        <v>257</v>
      </c>
      <c r="D343" s="23"/>
      <c r="E343" s="23"/>
      <c r="F343" s="23"/>
      <c r="G343" s="23"/>
      <c r="H343" s="23"/>
      <c r="I343" s="26"/>
      <c r="J343" s="23"/>
      <c r="K343" s="23"/>
      <c r="L343" s="23"/>
      <c r="M343" s="23"/>
      <c r="N343" s="23"/>
      <c r="O343" s="23"/>
      <c r="P343" s="23"/>
      <c r="Q343" s="23"/>
      <c r="R343" s="23"/>
      <c r="S343" s="25"/>
      <c r="T343" s="23"/>
      <c r="U343" s="25">
        <v>2990.17</v>
      </c>
    </row>
    <row r="344" spans="1:21" x14ac:dyDescent="0.25">
      <c r="A344" s="27"/>
      <c r="B344" s="27"/>
      <c r="C344" s="27" t="s">
        <v>258</v>
      </c>
      <c r="D344" s="27"/>
      <c r="E344" s="27"/>
      <c r="F344" s="27"/>
      <c r="G344" s="27"/>
      <c r="H344" s="27"/>
      <c r="I344" s="28"/>
      <c r="J344" s="27"/>
      <c r="K344" s="27"/>
      <c r="L344" s="27"/>
      <c r="M344" s="27"/>
      <c r="N344" s="27"/>
      <c r="O344" s="27"/>
      <c r="P344" s="27"/>
      <c r="Q344" s="27"/>
      <c r="R344" s="27"/>
      <c r="S344" s="29"/>
      <c r="T344" s="27"/>
      <c r="U344" s="29">
        <f>U343</f>
        <v>2990.17</v>
      </c>
    </row>
    <row r="345" spans="1:21" ht="30" customHeight="1" x14ac:dyDescent="0.25">
      <c r="A345" s="23"/>
      <c r="B345" s="23"/>
      <c r="C345" s="23" t="s">
        <v>740</v>
      </c>
      <c r="D345" s="23"/>
      <c r="E345" s="23"/>
      <c r="F345" s="23"/>
      <c r="G345" s="23"/>
      <c r="H345" s="23"/>
      <c r="I345" s="26"/>
      <c r="J345" s="23"/>
      <c r="K345" s="23"/>
      <c r="L345" s="23"/>
      <c r="M345" s="23"/>
      <c r="N345" s="23"/>
      <c r="O345" s="23"/>
      <c r="P345" s="23"/>
      <c r="Q345" s="23"/>
      <c r="R345" s="23"/>
      <c r="S345" s="25"/>
      <c r="T345" s="23"/>
      <c r="U345" s="25">
        <v>0</v>
      </c>
    </row>
    <row r="346" spans="1:21" x14ac:dyDescent="0.25">
      <c r="A346" s="27"/>
      <c r="B346" s="27"/>
      <c r="C346" s="27" t="s">
        <v>741</v>
      </c>
      <c r="D346" s="27"/>
      <c r="E346" s="27"/>
      <c r="F346" s="27"/>
      <c r="G346" s="27"/>
      <c r="H346" s="27"/>
      <c r="I346" s="28"/>
      <c r="J346" s="27"/>
      <c r="K346" s="27"/>
      <c r="L346" s="27"/>
      <c r="M346" s="27"/>
      <c r="N346" s="27"/>
      <c r="O346" s="27"/>
      <c r="P346" s="27"/>
      <c r="Q346" s="27"/>
      <c r="R346" s="27"/>
      <c r="S346" s="29"/>
      <c r="T346" s="27"/>
      <c r="U346" s="29">
        <f>U345</f>
        <v>0</v>
      </c>
    </row>
    <row r="347" spans="1:21" ht="30" customHeight="1" x14ac:dyDescent="0.25">
      <c r="A347" s="23"/>
      <c r="B347" s="23"/>
      <c r="C347" s="23" t="s">
        <v>742</v>
      </c>
      <c r="D347" s="23"/>
      <c r="E347" s="23"/>
      <c r="F347" s="23"/>
      <c r="G347" s="23"/>
      <c r="H347" s="23"/>
      <c r="I347" s="26"/>
      <c r="J347" s="23"/>
      <c r="K347" s="23"/>
      <c r="L347" s="23"/>
      <c r="M347" s="23"/>
      <c r="N347" s="23"/>
      <c r="O347" s="23"/>
      <c r="P347" s="23"/>
      <c r="Q347" s="23"/>
      <c r="R347" s="23"/>
      <c r="S347" s="25"/>
      <c r="T347" s="23"/>
      <c r="U347" s="25">
        <v>6236.92</v>
      </c>
    </row>
    <row r="348" spans="1:21" x14ac:dyDescent="0.25">
      <c r="A348" s="27"/>
      <c r="B348" s="27"/>
      <c r="C348" s="27" t="s">
        <v>743</v>
      </c>
      <c r="D348" s="27"/>
      <c r="E348" s="27"/>
      <c r="F348" s="27"/>
      <c r="G348" s="27"/>
      <c r="H348" s="27"/>
      <c r="I348" s="28"/>
      <c r="J348" s="27"/>
      <c r="K348" s="27"/>
      <c r="L348" s="27"/>
      <c r="M348" s="27"/>
      <c r="N348" s="27"/>
      <c r="O348" s="27"/>
      <c r="P348" s="27"/>
      <c r="Q348" s="27"/>
      <c r="R348" s="27"/>
      <c r="S348" s="29"/>
      <c r="T348" s="27"/>
      <c r="U348" s="29">
        <f>U347</f>
        <v>6236.92</v>
      </c>
    </row>
    <row r="349" spans="1:21" ht="30" customHeight="1" x14ac:dyDescent="0.25">
      <c r="A349" s="23"/>
      <c r="B349" s="23"/>
      <c r="C349" s="23" t="s">
        <v>337</v>
      </c>
      <c r="D349" s="23"/>
      <c r="E349" s="23"/>
      <c r="F349" s="23"/>
      <c r="G349" s="23"/>
      <c r="H349" s="23"/>
      <c r="I349" s="26"/>
      <c r="J349" s="23"/>
      <c r="K349" s="23"/>
      <c r="L349" s="23"/>
      <c r="M349" s="23"/>
      <c r="N349" s="23"/>
      <c r="O349" s="23"/>
      <c r="P349" s="23"/>
      <c r="Q349" s="23"/>
      <c r="R349" s="23"/>
      <c r="S349" s="25"/>
      <c r="T349" s="23"/>
      <c r="U349" s="25">
        <v>1000</v>
      </c>
    </row>
    <row r="350" spans="1:21" x14ac:dyDescent="0.25">
      <c r="A350" s="27"/>
      <c r="B350" s="27"/>
      <c r="C350" s="27" t="s">
        <v>338</v>
      </c>
      <c r="D350" s="27"/>
      <c r="E350" s="27"/>
      <c r="F350" s="27"/>
      <c r="G350" s="27"/>
      <c r="H350" s="27"/>
      <c r="I350" s="28"/>
      <c r="J350" s="27"/>
      <c r="K350" s="27"/>
      <c r="L350" s="27"/>
      <c r="M350" s="27"/>
      <c r="N350" s="27"/>
      <c r="O350" s="27"/>
      <c r="P350" s="27"/>
      <c r="Q350" s="27"/>
      <c r="R350" s="27"/>
      <c r="S350" s="29"/>
      <c r="T350" s="27"/>
      <c r="U350" s="29">
        <f>U349</f>
        <v>1000</v>
      </c>
    </row>
    <row r="351" spans="1:21" ht="30" customHeight="1" x14ac:dyDescent="0.25">
      <c r="A351" s="23"/>
      <c r="B351" s="23"/>
      <c r="C351" s="23" t="s">
        <v>744</v>
      </c>
      <c r="D351" s="23"/>
      <c r="E351" s="23"/>
      <c r="F351" s="23"/>
      <c r="G351" s="23"/>
      <c r="H351" s="23"/>
      <c r="I351" s="26"/>
      <c r="J351" s="23"/>
      <c r="K351" s="23"/>
      <c r="L351" s="23"/>
      <c r="M351" s="23"/>
      <c r="N351" s="23"/>
      <c r="O351" s="23"/>
      <c r="P351" s="23"/>
      <c r="Q351" s="23"/>
      <c r="R351" s="23"/>
      <c r="S351" s="25"/>
      <c r="T351" s="23"/>
      <c r="U351" s="25">
        <v>0</v>
      </c>
    </row>
    <row r="352" spans="1:21" x14ac:dyDescent="0.25">
      <c r="A352" s="27"/>
      <c r="B352" s="27"/>
      <c r="C352" s="27" t="s">
        <v>745</v>
      </c>
      <c r="D352" s="27"/>
      <c r="E352" s="27"/>
      <c r="F352" s="27"/>
      <c r="G352" s="27"/>
      <c r="H352" s="27"/>
      <c r="I352" s="28"/>
      <c r="J352" s="27"/>
      <c r="K352" s="27"/>
      <c r="L352" s="27"/>
      <c r="M352" s="27"/>
      <c r="N352" s="27"/>
      <c r="O352" s="27"/>
      <c r="P352" s="27"/>
      <c r="Q352" s="27"/>
      <c r="R352" s="27"/>
      <c r="S352" s="29"/>
      <c r="T352" s="27"/>
      <c r="U352" s="29">
        <f>U351</f>
        <v>0</v>
      </c>
    </row>
    <row r="353" spans="1:21" ht="30" customHeight="1" x14ac:dyDescent="0.25">
      <c r="A353" s="23"/>
      <c r="B353" s="23"/>
      <c r="C353" s="23" t="s">
        <v>746</v>
      </c>
      <c r="D353" s="23"/>
      <c r="E353" s="23"/>
      <c r="F353" s="23"/>
      <c r="G353" s="23"/>
      <c r="H353" s="23"/>
      <c r="I353" s="26"/>
      <c r="J353" s="23"/>
      <c r="K353" s="23"/>
      <c r="L353" s="23"/>
      <c r="M353" s="23"/>
      <c r="N353" s="23"/>
      <c r="O353" s="23"/>
      <c r="P353" s="23"/>
      <c r="Q353" s="23"/>
      <c r="R353" s="23"/>
      <c r="S353" s="25"/>
      <c r="T353" s="23"/>
      <c r="U353" s="25">
        <v>0</v>
      </c>
    </row>
    <row r="354" spans="1:21" ht="15.75" thickBot="1" x14ac:dyDescent="0.3">
      <c r="A354" s="27"/>
      <c r="B354" s="27"/>
      <c r="C354" s="27" t="s">
        <v>747</v>
      </c>
      <c r="D354" s="27"/>
      <c r="E354" s="27"/>
      <c r="F354" s="27"/>
      <c r="G354" s="27"/>
      <c r="H354" s="27"/>
      <c r="I354" s="28"/>
      <c r="J354" s="27"/>
      <c r="K354" s="27"/>
      <c r="L354" s="27"/>
      <c r="M354" s="27"/>
      <c r="N354" s="27"/>
      <c r="O354" s="27"/>
      <c r="P354" s="27"/>
      <c r="Q354" s="27"/>
      <c r="R354" s="27"/>
      <c r="S354" s="30"/>
      <c r="T354" s="27"/>
      <c r="U354" s="30">
        <f>U353</f>
        <v>0</v>
      </c>
    </row>
    <row r="355" spans="1:21" ht="30" customHeight="1" x14ac:dyDescent="0.25">
      <c r="A355" s="27"/>
      <c r="B355" s="27" t="s">
        <v>99</v>
      </c>
      <c r="C355" s="27"/>
      <c r="D355" s="27"/>
      <c r="E355" s="27"/>
      <c r="F355" s="27"/>
      <c r="G355" s="27"/>
      <c r="H355" s="27"/>
      <c r="I355" s="28"/>
      <c r="J355" s="27"/>
      <c r="K355" s="27"/>
      <c r="L355" s="27"/>
      <c r="M355" s="27"/>
      <c r="N355" s="27"/>
      <c r="O355" s="27"/>
      <c r="P355" s="27"/>
      <c r="Q355" s="27"/>
      <c r="R355" s="27"/>
      <c r="S355" s="29"/>
      <c r="T355" s="27"/>
      <c r="U355" s="29">
        <f>ROUND(U334+U336+U338+U340+U342+U344+U346+U348+U350+U352+U354,5)</f>
        <v>16685.47</v>
      </c>
    </row>
    <row r="356" spans="1:21" ht="30" customHeight="1" x14ac:dyDescent="0.25">
      <c r="A356" s="23"/>
      <c r="B356" s="23" t="s">
        <v>380</v>
      </c>
      <c r="C356" s="23"/>
      <c r="D356" s="23"/>
      <c r="E356" s="23"/>
      <c r="F356" s="23"/>
      <c r="G356" s="23"/>
      <c r="H356" s="23"/>
      <c r="I356" s="26"/>
      <c r="J356" s="23"/>
      <c r="K356" s="23"/>
      <c r="L356" s="23"/>
      <c r="M356" s="23"/>
      <c r="N356" s="23"/>
      <c r="O356" s="23"/>
      <c r="P356" s="23"/>
      <c r="Q356" s="23"/>
      <c r="R356" s="23"/>
      <c r="S356" s="25"/>
      <c r="T356" s="23"/>
      <c r="U356" s="25">
        <v>2160</v>
      </c>
    </row>
    <row r="357" spans="1:21" x14ac:dyDescent="0.25">
      <c r="A357" s="23"/>
      <c r="B357" s="23"/>
      <c r="C357" s="23" t="s">
        <v>748</v>
      </c>
      <c r="D357" s="23"/>
      <c r="E357" s="23"/>
      <c r="F357" s="23"/>
      <c r="G357" s="23"/>
      <c r="H357" s="23"/>
      <c r="I357" s="26"/>
      <c r="J357" s="23"/>
      <c r="K357" s="23"/>
      <c r="L357" s="23"/>
      <c r="M357" s="23"/>
      <c r="N357" s="23"/>
      <c r="O357" s="23"/>
      <c r="P357" s="23"/>
      <c r="Q357" s="23"/>
      <c r="R357" s="23"/>
      <c r="S357" s="25"/>
      <c r="T357" s="23"/>
      <c r="U357" s="25">
        <v>0</v>
      </c>
    </row>
    <row r="358" spans="1:21" x14ac:dyDescent="0.25">
      <c r="A358" s="27"/>
      <c r="B358" s="27"/>
      <c r="C358" s="27" t="s">
        <v>749</v>
      </c>
      <c r="D358" s="27"/>
      <c r="E358" s="27"/>
      <c r="F358" s="27"/>
      <c r="G358" s="27"/>
      <c r="H358" s="27"/>
      <c r="I358" s="28"/>
      <c r="J358" s="27"/>
      <c r="K358" s="27"/>
      <c r="L358" s="27"/>
      <c r="M358" s="27"/>
      <c r="N358" s="27"/>
      <c r="O358" s="27"/>
      <c r="P358" s="27"/>
      <c r="Q358" s="27"/>
      <c r="R358" s="27"/>
      <c r="S358" s="29"/>
      <c r="T358" s="27"/>
      <c r="U358" s="29">
        <f>U357</f>
        <v>0</v>
      </c>
    </row>
    <row r="359" spans="1:21" ht="30" customHeight="1" x14ac:dyDescent="0.25">
      <c r="A359" s="23"/>
      <c r="B359" s="23"/>
      <c r="C359" s="23" t="s">
        <v>381</v>
      </c>
      <c r="D359" s="23"/>
      <c r="E359" s="23"/>
      <c r="F359" s="23"/>
      <c r="G359" s="23"/>
      <c r="H359" s="23"/>
      <c r="I359" s="26"/>
      <c r="J359" s="23"/>
      <c r="K359" s="23"/>
      <c r="L359" s="23"/>
      <c r="M359" s="23"/>
      <c r="N359" s="23"/>
      <c r="O359" s="23"/>
      <c r="P359" s="23"/>
      <c r="Q359" s="23"/>
      <c r="R359" s="23"/>
      <c r="S359" s="25"/>
      <c r="T359" s="23"/>
      <c r="U359" s="25">
        <v>2160</v>
      </c>
    </row>
    <row r="360" spans="1:21" x14ac:dyDescent="0.25">
      <c r="A360" s="27"/>
      <c r="B360" s="27"/>
      <c r="C360" s="27" t="s">
        <v>382</v>
      </c>
      <c r="D360" s="27"/>
      <c r="E360" s="27"/>
      <c r="F360" s="27"/>
      <c r="G360" s="27"/>
      <c r="H360" s="27"/>
      <c r="I360" s="28"/>
      <c r="J360" s="27"/>
      <c r="K360" s="27"/>
      <c r="L360" s="27"/>
      <c r="M360" s="27"/>
      <c r="N360" s="27"/>
      <c r="O360" s="27"/>
      <c r="P360" s="27"/>
      <c r="Q360" s="27"/>
      <c r="R360" s="27"/>
      <c r="S360" s="29"/>
      <c r="T360" s="27"/>
      <c r="U360" s="29">
        <f>U359</f>
        <v>2160</v>
      </c>
    </row>
    <row r="361" spans="1:21" ht="30" customHeight="1" x14ac:dyDescent="0.25">
      <c r="A361" s="23"/>
      <c r="B361" s="23"/>
      <c r="C361" s="23" t="s">
        <v>750</v>
      </c>
      <c r="D361" s="23"/>
      <c r="E361" s="23"/>
      <c r="F361" s="23"/>
      <c r="G361" s="23"/>
      <c r="H361" s="23"/>
      <c r="I361" s="26"/>
      <c r="J361" s="23"/>
      <c r="K361" s="23"/>
      <c r="L361" s="23"/>
      <c r="M361" s="23"/>
      <c r="N361" s="23"/>
      <c r="O361" s="23"/>
      <c r="P361" s="23"/>
      <c r="Q361" s="23"/>
      <c r="R361" s="23"/>
      <c r="S361" s="25"/>
      <c r="T361" s="23"/>
      <c r="U361" s="25">
        <v>0</v>
      </c>
    </row>
    <row r="362" spans="1:21" x14ac:dyDescent="0.25">
      <c r="A362" s="27"/>
      <c r="B362" s="27"/>
      <c r="C362" s="27" t="s">
        <v>751</v>
      </c>
      <c r="D362" s="27"/>
      <c r="E362" s="27"/>
      <c r="F362" s="27"/>
      <c r="G362" s="27"/>
      <c r="H362" s="27"/>
      <c r="I362" s="28"/>
      <c r="J362" s="27"/>
      <c r="K362" s="27"/>
      <c r="L362" s="27"/>
      <c r="M362" s="27"/>
      <c r="N362" s="27"/>
      <c r="O362" s="27"/>
      <c r="P362" s="27"/>
      <c r="Q362" s="27"/>
      <c r="R362" s="27"/>
      <c r="S362" s="29"/>
      <c r="T362" s="27"/>
      <c r="U362" s="29">
        <f>U361</f>
        <v>0</v>
      </c>
    </row>
    <row r="363" spans="1:21" ht="30" customHeight="1" x14ac:dyDescent="0.25">
      <c r="A363" s="23"/>
      <c r="B363" s="23"/>
      <c r="C363" s="23" t="s">
        <v>752</v>
      </c>
      <c r="D363" s="23"/>
      <c r="E363" s="23"/>
      <c r="F363" s="23"/>
      <c r="G363" s="23"/>
      <c r="H363" s="23"/>
      <c r="I363" s="26"/>
      <c r="J363" s="23"/>
      <c r="K363" s="23"/>
      <c r="L363" s="23"/>
      <c r="M363" s="23"/>
      <c r="N363" s="23"/>
      <c r="O363" s="23"/>
      <c r="P363" s="23"/>
      <c r="Q363" s="23"/>
      <c r="R363" s="23"/>
      <c r="S363" s="25"/>
      <c r="T363" s="23"/>
      <c r="U363" s="25">
        <v>0</v>
      </c>
    </row>
    <row r="364" spans="1:21" ht="15.75" thickBot="1" x14ac:dyDescent="0.3">
      <c r="A364" s="27"/>
      <c r="B364" s="27"/>
      <c r="C364" s="27" t="s">
        <v>753</v>
      </c>
      <c r="D364" s="27"/>
      <c r="E364" s="27"/>
      <c r="F364" s="27"/>
      <c r="G364" s="27"/>
      <c r="H364" s="27"/>
      <c r="I364" s="28"/>
      <c r="J364" s="27"/>
      <c r="K364" s="27"/>
      <c r="L364" s="27"/>
      <c r="M364" s="27"/>
      <c r="N364" s="27"/>
      <c r="O364" s="27"/>
      <c r="P364" s="27"/>
      <c r="Q364" s="27"/>
      <c r="R364" s="27"/>
      <c r="S364" s="30"/>
      <c r="T364" s="27"/>
      <c r="U364" s="30">
        <f>U363</f>
        <v>0</v>
      </c>
    </row>
    <row r="365" spans="1:21" ht="30" customHeight="1" x14ac:dyDescent="0.25">
      <c r="A365" s="27"/>
      <c r="B365" s="27" t="s">
        <v>383</v>
      </c>
      <c r="C365" s="27"/>
      <c r="D365" s="27"/>
      <c r="E365" s="27"/>
      <c r="F365" s="27"/>
      <c r="G365" s="27"/>
      <c r="H365" s="27"/>
      <c r="I365" s="28"/>
      <c r="J365" s="27"/>
      <c r="K365" s="27"/>
      <c r="L365" s="27"/>
      <c r="M365" s="27"/>
      <c r="N365" s="27"/>
      <c r="O365" s="27"/>
      <c r="P365" s="27"/>
      <c r="Q365" s="27"/>
      <c r="R365" s="27"/>
      <c r="S365" s="29"/>
      <c r="T365" s="27"/>
      <c r="U365" s="29">
        <f>ROUND(U358+U360+U362+U364,5)</f>
        <v>2160</v>
      </c>
    </row>
    <row r="366" spans="1:21" ht="30" customHeight="1" x14ac:dyDescent="0.25">
      <c r="A366" s="23"/>
      <c r="B366" s="23" t="s">
        <v>100</v>
      </c>
      <c r="C366" s="23"/>
      <c r="D366" s="23"/>
      <c r="E366" s="23"/>
      <c r="F366" s="23"/>
      <c r="G366" s="23"/>
      <c r="H366" s="23"/>
      <c r="I366" s="26"/>
      <c r="J366" s="23"/>
      <c r="K366" s="23"/>
      <c r="L366" s="23"/>
      <c r="M366" s="23"/>
      <c r="N366" s="23"/>
      <c r="O366" s="23"/>
      <c r="P366" s="23"/>
      <c r="Q366" s="23"/>
      <c r="R366" s="23"/>
      <c r="S366" s="25"/>
      <c r="T366" s="23"/>
      <c r="U366" s="25">
        <v>4221.57</v>
      </c>
    </row>
    <row r="367" spans="1:21" x14ac:dyDescent="0.25">
      <c r="A367" s="23"/>
      <c r="B367" s="23"/>
      <c r="C367" s="23" t="s">
        <v>754</v>
      </c>
      <c r="D367" s="23"/>
      <c r="E367" s="23"/>
      <c r="F367" s="23"/>
      <c r="G367" s="23"/>
      <c r="H367" s="23"/>
      <c r="I367" s="26"/>
      <c r="J367" s="23"/>
      <c r="K367" s="23"/>
      <c r="L367" s="23"/>
      <c r="M367" s="23"/>
      <c r="N367" s="23"/>
      <c r="O367" s="23"/>
      <c r="P367" s="23"/>
      <c r="Q367" s="23"/>
      <c r="R367" s="23"/>
      <c r="S367" s="25"/>
      <c r="T367" s="23"/>
      <c r="U367" s="25">
        <v>0</v>
      </c>
    </row>
    <row r="368" spans="1:21" x14ac:dyDescent="0.25">
      <c r="A368" s="27"/>
      <c r="B368" s="27"/>
      <c r="C368" s="27" t="s">
        <v>755</v>
      </c>
      <c r="D368" s="27"/>
      <c r="E368" s="27"/>
      <c r="F368" s="27"/>
      <c r="G368" s="27"/>
      <c r="H368" s="27"/>
      <c r="I368" s="28"/>
      <c r="J368" s="27"/>
      <c r="K368" s="27"/>
      <c r="L368" s="27"/>
      <c r="M368" s="27"/>
      <c r="N368" s="27"/>
      <c r="O368" s="27"/>
      <c r="P368" s="27"/>
      <c r="Q368" s="27"/>
      <c r="R368" s="27"/>
      <c r="S368" s="29"/>
      <c r="T368" s="27"/>
      <c r="U368" s="29">
        <f>U367</f>
        <v>0</v>
      </c>
    </row>
    <row r="369" spans="1:21" ht="30" customHeight="1" x14ac:dyDescent="0.25">
      <c r="A369" s="23"/>
      <c r="B369" s="23"/>
      <c r="C369" s="23" t="s">
        <v>756</v>
      </c>
      <c r="D369" s="23"/>
      <c r="E369" s="23"/>
      <c r="F369" s="23"/>
      <c r="G369" s="23"/>
      <c r="H369" s="23"/>
      <c r="I369" s="26"/>
      <c r="J369" s="23"/>
      <c r="K369" s="23"/>
      <c r="L369" s="23"/>
      <c r="M369" s="23"/>
      <c r="N369" s="23"/>
      <c r="O369" s="23"/>
      <c r="P369" s="23"/>
      <c r="Q369" s="23"/>
      <c r="R369" s="23"/>
      <c r="S369" s="25"/>
      <c r="T369" s="23"/>
      <c r="U369" s="25">
        <v>0</v>
      </c>
    </row>
    <row r="370" spans="1:21" x14ac:dyDescent="0.25">
      <c r="A370" s="27"/>
      <c r="B370" s="27"/>
      <c r="C370" s="27" t="s">
        <v>757</v>
      </c>
      <c r="D370" s="27"/>
      <c r="E370" s="27"/>
      <c r="F370" s="27"/>
      <c r="G370" s="27"/>
      <c r="H370" s="27"/>
      <c r="I370" s="28"/>
      <c r="J370" s="27"/>
      <c r="K370" s="27"/>
      <c r="L370" s="27"/>
      <c r="M370" s="27"/>
      <c r="N370" s="27"/>
      <c r="O370" s="27"/>
      <c r="P370" s="27"/>
      <c r="Q370" s="27"/>
      <c r="R370" s="27"/>
      <c r="S370" s="29"/>
      <c r="T370" s="27"/>
      <c r="U370" s="29">
        <f>U369</f>
        <v>0</v>
      </c>
    </row>
    <row r="371" spans="1:21" ht="30" customHeight="1" x14ac:dyDescent="0.25">
      <c r="A371" s="23"/>
      <c r="B371" s="23"/>
      <c r="C371" s="23" t="s">
        <v>259</v>
      </c>
      <c r="D371" s="23"/>
      <c r="E371" s="23"/>
      <c r="F371" s="23"/>
      <c r="G371" s="23"/>
      <c r="H371" s="23"/>
      <c r="I371" s="26"/>
      <c r="J371" s="23"/>
      <c r="K371" s="23"/>
      <c r="L371" s="23"/>
      <c r="M371" s="23"/>
      <c r="N371" s="23"/>
      <c r="O371" s="23"/>
      <c r="P371" s="23"/>
      <c r="Q371" s="23"/>
      <c r="R371" s="23"/>
      <c r="S371" s="25"/>
      <c r="T371" s="23"/>
      <c r="U371" s="25">
        <v>1287.43</v>
      </c>
    </row>
    <row r="372" spans="1:21" ht="15.75" thickBot="1" x14ac:dyDescent="0.3">
      <c r="A372" s="22"/>
      <c r="B372" s="22"/>
      <c r="C372" s="22"/>
      <c r="D372" s="22"/>
      <c r="E372" s="27"/>
      <c r="F372" s="27"/>
      <c r="G372" s="27" t="s">
        <v>109</v>
      </c>
      <c r="H372" s="27"/>
      <c r="I372" s="28">
        <v>42071</v>
      </c>
      <c r="J372" s="27"/>
      <c r="K372" s="27" t="s">
        <v>934</v>
      </c>
      <c r="L372" s="27"/>
      <c r="M372" s="27" t="s">
        <v>301</v>
      </c>
      <c r="N372" s="27"/>
      <c r="O372" s="27" t="s">
        <v>1004</v>
      </c>
      <c r="P372" s="27"/>
      <c r="Q372" s="27" t="s">
        <v>28</v>
      </c>
      <c r="R372" s="27"/>
      <c r="S372" s="30">
        <v>187.5</v>
      </c>
      <c r="T372" s="27"/>
      <c r="U372" s="30">
        <f>ROUND(U371+S372,5)</f>
        <v>1474.93</v>
      </c>
    </row>
    <row r="373" spans="1:21" x14ac:dyDescent="0.25">
      <c r="A373" s="27"/>
      <c r="B373" s="27"/>
      <c r="C373" s="27" t="s">
        <v>260</v>
      </c>
      <c r="D373" s="27"/>
      <c r="E373" s="27"/>
      <c r="F373" s="27"/>
      <c r="G373" s="27"/>
      <c r="H373" s="27"/>
      <c r="I373" s="28"/>
      <c r="J373" s="27"/>
      <c r="K373" s="27"/>
      <c r="L373" s="27"/>
      <c r="M373" s="27"/>
      <c r="N373" s="27"/>
      <c r="O373" s="27"/>
      <c r="P373" s="27"/>
      <c r="Q373" s="27"/>
      <c r="R373" s="27"/>
      <c r="S373" s="29">
        <f>ROUND(SUM(S371:S372),5)</f>
        <v>187.5</v>
      </c>
      <c r="T373" s="27"/>
      <c r="U373" s="29">
        <f>U372</f>
        <v>1474.93</v>
      </c>
    </row>
    <row r="374" spans="1:21" ht="30" customHeight="1" x14ac:dyDescent="0.25">
      <c r="A374" s="23"/>
      <c r="B374" s="23"/>
      <c r="C374" s="23" t="s">
        <v>758</v>
      </c>
      <c r="D374" s="23"/>
      <c r="E374" s="23"/>
      <c r="F374" s="23"/>
      <c r="G374" s="23"/>
      <c r="H374" s="23"/>
      <c r="I374" s="26"/>
      <c r="J374" s="23"/>
      <c r="K374" s="23"/>
      <c r="L374" s="23"/>
      <c r="M374" s="23"/>
      <c r="N374" s="23"/>
      <c r="O374" s="23"/>
      <c r="P374" s="23"/>
      <c r="Q374" s="23"/>
      <c r="R374" s="23"/>
      <c r="S374" s="25"/>
      <c r="T374" s="23"/>
      <c r="U374" s="25">
        <v>0</v>
      </c>
    </row>
    <row r="375" spans="1:21" x14ac:dyDescent="0.25">
      <c r="A375" s="27"/>
      <c r="B375" s="27"/>
      <c r="C375" s="27" t="s">
        <v>759</v>
      </c>
      <c r="D375" s="27"/>
      <c r="E375" s="27"/>
      <c r="F375" s="27"/>
      <c r="G375" s="27"/>
      <c r="H375" s="27"/>
      <c r="I375" s="28"/>
      <c r="J375" s="27"/>
      <c r="K375" s="27"/>
      <c r="L375" s="27"/>
      <c r="M375" s="27"/>
      <c r="N375" s="27"/>
      <c r="O375" s="27"/>
      <c r="P375" s="27"/>
      <c r="Q375" s="27"/>
      <c r="R375" s="27"/>
      <c r="S375" s="29"/>
      <c r="T375" s="27"/>
      <c r="U375" s="29">
        <f>U374</f>
        <v>0</v>
      </c>
    </row>
    <row r="376" spans="1:21" ht="30" customHeight="1" x14ac:dyDescent="0.25">
      <c r="A376" s="23"/>
      <c r="B376" s="23"/>
      <c r="C376" s="23" t="s">
        <v>760</v>
      </c>
      <c r="D376" s="23"/>
      <c r="E376" s="23"/>
      <c r="F376" s="23"/>
      <c r="G376" s="23"/>
      <c r="H376" s="23"/>
      <c r="I376" s="26"/>
      <c r="J376" s="23"/>
      <c r="K376" s="23"/>
      <c r="L376" s="23"/>
      <c r="M376" s="23"/>
      <c r="N376" s="23"/>
      <c r="O376" s="23"/>
      <c r="P376" s="23"/>
      <c r="Q376" s="23"/>
      <c r="R376" s="23"/>
      <c r="S376" s="25"/>
      <c r="T376" s="23"/>
      <c r="U376" s="25">
        <v>0</v>
      </c>
    </row>
    <row r="377" spans="1:21" x14ac:dyDescent="0.25">
      <c r="A377" s="27"/>
      <c r="B377" s="27"/>
      <c r="C377" s="27" t="s">
        <v>761</v>
      </c>
      <c r="D377" s="27"/>
      <c r="E377" s="27"/>
      <c r="F377" s="27"/>
      <c r="G377" s="27"/>
      <c r="H377" s="27"/>
      <c r="I377" s="28"/>
      <c r="J377" s="27"/>
      <c r="K377" s="27"/>
      <c r="L377" s="27"/>
      <c r="M377" s="27"/>
      <c r="N377" s="27"/>
      <c r="O377" s="27"/>
      <c r="P377" s="27"/>
      <c r="Q377" s="27"/>
      <c r="R377" s="27"/>
      <c r="S377" s="29"/>
      <c r="T377" s="27"/>
      <c r="U377" s="29">
        <f>U376</f>
        <v>0</v>
      </c>
    </row>
    <row r="378" spans="1:21" ht="30" customHeight="1" x14ac:dyDescent="0.25">
      <c r="A378" s="23"/>
      <c r="B378" s="23"/>
      <c r="C378" s="23" t="s">
        <v>261</v>
      </c>
      <c r="D378" s="23"/>
      <c r="E378" s="23"/>
      <c r="F378" s="23"/>
      <c r="G378" s="23"/>
      <c r="H378" s="23"/>
      <c r="I378" s="26"/>
      <c r="J378" s="23"/>
      <c r="K378" s="23"/>
      <c r="L378" s="23"/>
      <c r="M378" s="23"/>
      <c r="N378" s="23"/>
      <c r="O378" s="23"/>
      <c r="P378" s="23"/>
      <c r="Q378" s="23"/>
      <c r="R378" s="23"/>
      <c r="S378" s="25"/>
      <c r="T378" s="23"/>
      <c r="U378" s="25">
        <v>2934.14</v>
      </c>
    </row>
    <row r="379" spans="1:21" x14ac:dyDescent="0.25">
      <c r="A379" s="27"/>
      <c r="B379" s="27"/>
      <c r="C379" s="27"/>
      <c r="D379" s="27"/>
      <c r="E379" s="27"/>
      <c r="F379" s="27"/>
      <c r="G379" s="27" t="s">
        <v>109</v>
      </c>
      <c r="H379" s="27"/>
      <c r="I379" s="28">
        <v>42065</v>
      </c>
      <c r="J379" s="27"/>
      <c r="K379" s="27"/>
      <c r="L379" s="27"/>
      <c r="M379" s="27" t="s">
        <v>286</v>
      </c>
      <c r="N379" s="27"/>
      <c r="O379" s="27" t="s">
        <v>999</v>
      </c>
      <c r="P379" s="27"/>
      <c r="Q379" s="27" t="s">
        <v>28</v>
      </c>
      <c r="R379" s="27"/>
      <c r="S379" s="29">
        <v>126.75</v>
      </c>
      <c r="T379" s="27"/>
      <c r="U379" s="29">
        <f t="shared" ref="U379:U391" si="6">ROUND(U378+S379,5)</f>
        <v>3060.89</v>
      </c>
    </row>
    <row r="380" spans="1:21" x14ac:dyDescent="0.25">
      <c r="A380" s="27"/>
      <c r="B380" s="27"/>
      <c r="C380" s="27"/>
      <c r="D380" s="27"/>
      <c r="E380" s="27"/>
      <c r="F380" s="27"/>
      <c r="G380" s="27" t="s">
        <v>109</v>
      </c>
      <c r="H380" s="27"/>
      <c r="I380" s="28">
        <v>42065</v>
      </c>
      <c r="J380" s="27"/>
      <c r="K380" s="27"/>
      <c r="L380" s="27"/>
      <c r="M380" s="27" t="s">
        <v>286</v>
      </c>
      <c r="N380" s="27"/>
      <c r="O380" s="27" t="s">
        <v>1000</v>
      </c>
      <c r="P380" s="27"/>
      <c r="Q380" s="27" t="s">
        <v>28</v>
      </c>
      <c r="R380" s="27"/>
      <c r="S380" s="29">
        <v>40</v>
      </c>
      <c r="T380" s="27"/>
      <c r="U380" s="29">
        <f t="shared" si="6"/>
        <v>3100.89</v>
      </c>
    </row>
    <row r="381" spans="1:21" x14ac:dyDescent="0.25">
      <c r="A381" s="27"/>
      <c r="B381" s="27"/>
      <c r="C381" s="27"/>
      <c r="D381" s="27"/>
      <c r="E381" s="27"/>
      <c r="F381" s="27"/>
      <c r="G381" s="27" t="s">
        <v>109</v>
      </c>
      <c r="H381" s="27"/>
      <c r="I381" s="28">
        <v>42065</v>
      </c>
      <c r="J381" s="27"/>
      <c r="K381" s="27"/>
      <c r="L381" s="27"/>
      <c r="M381" s="27" t="s">
        <v>286</v>
      </c>
      <c r="N381" s="27"/>
      <c r="O381" s="27" t="s">
        <v>1001</v>
      </c>
      <c r="P381" s="27"/>
      <c r="Q381" s="27" t="s">
        <v>28</v>
      </c>
      <c r="R381" s="27"/>
      <c r="S381" s="29">
        <v>37.5</v>
      </c>
      <c r="T381" s="27"/>
      <c r="U381" s="29">
        <f t="shared" si="6"/>
        <v>3138.39</v>
      </c>
    </row>
    <row r="382" spans="1:21" x14ac:dyDescent="0.25">
      <c r="A382" s="27"/>
      <c r="B382" s="27"/>
      <c r="C382" s="27"/>
      <c r="D382" s="27"/>
      <c r="E382" s="27"/>
      <c r="F382" s="27"/>
      <c r="G382" s="27" t="s">
        <v>111</v>
      </c>
      <c r="H382" s="27"/>
      <c r="I382" s="28">
        <v>42072</v>
      </c>
      <c r="J382" s="27"/>
      <c r="K382" s="27"/>
      <c r="L382" s="27"/>
      <c r="M382" s="27" t="s">
        <v>286</v>
      </c>
      <c r="N382" s="27"/>
      <c r="O382" s="27" t="s">
        <v>1005</v>
      </c>
      <c r="P382" s="27"/>
      <c r="Q382" s="27" t="s">
        <v>28</v>
      </c>
      <c r="R382" s="27"/>
      <c r="S382" s="29">
        <v>-5.01</v>
      </c>
      <c r="T382" s="27"/>
      <c r="U382" s="29">
        <f t="shared" si="6"/>
        <v>3133.38</v>
      </c>
    </row>
    <row r="383" spans="1:21" x14ac:dyDescent="0.25">
      <c r="A383" s="27"/>
      <c r="B383" s="27"/>
      <c r="C383" s="27"/>
      <c r="D383" s="27"/>
      <c r="E383" s="27"/>
      <c r="F383" s="27"/>
      <c r="G383" s="27" t="s">
        <v>111</v>
      </c>
      <c r="H383" s="27"/>
      <c r="I383" s="28">
        <v>42072</v>
      </c>
      <c r="J383" s="27"/>
      <c r="K383" s="27"/>
      <c r="L383" s="27"/>
      <c r="M383" s="27" t="s">
        <v>286</v>
      </c>
      <c r="N383" s="27"/>
      <c r="O383" s="27" t="s">
        <v>1005</v>
      </c>
      <c r="P383" s="27"/>
      <c r="Q383" s="27" t="s">
        <v>28</v>
      </c>
      <c r="R383" s="27"/>
      <c r="S383" s="29">
        <v>-5.01</v>
      </c>
      <c r="T383" s="27"/>
      <c r="U383" s="29">
        <f t="shared" si="6"/>
        <v>3128.37</v>
      </c>
    </row>
    <row r="384" spans="1:21" x14ac:dyDescent="0.25">
      <c r="A384" s="27"/>
      <c r="B384" s="27"/>
      <c r="C384" s="27"/>
      <c r="D384" s="27"/>
      <c r="E384" s="27"/>
      <c r="F384" s="27"/>
      <c r="G384" s="27" t="s">
        <v>111</v>
      </c>
      <c r="H384" s="27"/>
      <c r="I384" s="28">
        <v>42072</v>
      </c>
      <c r="J384" s="27"/>
      <c r="K384" s="27"/>
      <c r="L384" s="27"/>
      <c r="M384" s="27" t="s">
        <v>286</v>
      </c>
      <c r="N384" s="27"/>
      <c r="O384" s="27" t="s">
        <v>1005</v>
      </c>
      <c r="P384" s="27"/>
      <c r="Q384" s="27" t="s">
        <v>28</v>
      </c>
      <c r="R384" s="27"/>
      <c r="S384" s="29">
        <v>-5.01</v>
      </c>
      <c r="T384" s="27"/>
      <c r="U384" s="29">
        <f t="shared" si="6"/>
        <v>3123.36</v>
      </c>
    </row>
    <row r="385" spans="1:21" x14ac:dyDescent="0.25">
      <c r="A385" s="27"/>
      <c r="B385" s="27"/>
      <c r="C385" s="27"/>
      <c r="D385" s="27"/>
      <c r="E385" s="27"/>
      <c r="F385" s="27"/>
      <c r="G385" s="27" t="s">
        <v>111</v>
      </c>
      <c r="H385" s="27"/>
      <c r="I385" s="28">
        <v>42072</v>
      </c>
      <c r="J385" s="27"/>
      <c r="K385" s="27"/>
      <c r="L385" s="27"/>
      <c r="M385" s="27" t="s">
        <v>286</v>
      </c>
      <c r="N385" s="27"/>
      <c r="O385" s="27" t="s">
        <v>1006</v>
      </c>
      <c r="P385" s="27"/>
      <c r="Q385" s="27" t="s">
        <v>28</v>
      </c>
      <c r="R385" s="27"/>
      <c r="S385" s="29">
        <v>-23.6</v>
      </c>
      <c r="T385" s="27"/>
      <c r="U385" s="29">
        <f t="shared" si="6"/>
        <v>3099.76</v>
      </c>
    </row>
    <row r="386" spans="1:21" x14ac:dyDescent="0.25">
      <c r="A386" s="27"/>
      <c r="B386" s="27"/>
      <c r="C386" s="27"/>
      <c r="D386" s="27"/>
      <c r="E386" s="27"/>
      <c r="F386" s="27"/>
      <c r="G386" s="27" t="s">
        <v>111</v>
      </c>
      <c r="H386" s="27"/>
      <c r="I386" s="28">
        <v>42075</v>
      </c>
      <c r="J386" s="27"/>
      <c r="K386" s="27"/>
      <c r="L386" s="27"/>
      <c r="M386" s="27" t="s">
        <v>286</v>
      </c>
      <c r="N386" s="27"/>
      <c r="O386" s="27" t="s">
        <v>1005</v>
      </c>
      <c r="P386" s="27"/>
      <c r="Q386" s="27" t="s">
        <v>28</v>
      </c>
      <c r="R386" s="27"/>
      <c r="S386" s="29">
        <v>-4.46</v>
      </c>
      <c r="T386" s="27"/>
      <c r="U386" s="29">
        <f t="shared" si="6"/>
        <v>3095.3</v>
      </c>
    </row>
    <row r="387" spans="1:21" x14ac:dyDescent="0.25">
      <c r="A387" s="27"/>
      <c r="B387" s="27"/>
      <c r="C387" s="27"/>
      <c r="D387" s="27"/>
      <c r="E387" s="27"/>
      <c r="F387" s="27"/>
      <c r="G387" s="27" t="s">
        <v>111</v>
      </c>
      <c r="H387" s="27"/>
      <c r="I387" s="28">
        <v>42075</v>
      </c>
      <c r="J387" s="27"/>
      <c r="K387" s="27"/>
      <c r="L387" s="27"/>
      <c r="M387" s="27" t="s">
        <v>286</v>
      </c>
      <c r="N387" s="27"/>
      <c r="O387" s="27" t="s">
        <v>1013</v>
      </c>
      <c r="P387" s="27"/>
      <c r="Q387" s="27" t="s">
        <v>28</v>
      </c>
      <c r="R387" s="27"/>
      <c r="S387" s="29">
        <v>-11.67</v>
      </c>
      <c r="T387" s="27"/>
      <c r="U387" s="29">
        <f t="shared" si="6"/>
        <v>3083.63</v>
      </c>
    </row>
    <row r="388" spans="1:21" x14ac:dyDescent="0.25">
      <c r="A388" s="27"/>
      <c r="B388" s="27"/>
      <c r="C388" s="27"/>
      <c r="D388" s="27"/>
      <c r="E388" s="27"/>
      <c r="F388" s="27"/>
      <c r="G388" s="27" t="s">
        <v>111</v>
      </c>
      <c r="H388" s="27"/>
      <c r="I388" s="28">
        <v>42075</v>
      </c>
      <c r="J388" s="27"/>
      <c r="K388" s="27"/>
      <c r="L388" s="27"/>
      <c r="M388" s="27" t="s">
        <v>286</v>
      </c>
      <c r="N388" s="27"/>
      <c r="O388" s="27" t="s">
        <v>1014</v>
      </c>
      <c r="P388" s="27"/>
      <c r="Q388" s="27" t="s">
        <v>28</v>
      </c>
      <c r="R388" s="27"/>
      <c r="S388" s="29">
        <v>-16.75</v>
      </c>
      <c r="T388" s="27"/>
      <c r="U388" s="29">
        <f t="shared" si="6"/>
        <v>3066.88</v>
      </c>
    </row>
    <row r="389" spans="1:21" x14ac:dyDescent="0.25">
      <c r="A389" s="27"/>
      <c r="B389" s="27"/>
      <c r="C389" s="27"/>
      <c r="D389" s="27"/>
      <c r="E389" s="27"/>
      <c r="F389" s="27"/>
      <c r="G389" s="27" t="s">
        <v>111</v>
      </c>
      <c r="H389" s="27"/>
      <c r="I389" s="28">
        <v>42075</v>
      </c>
      <c r="J389" s="27"/>
      <c r="K389" s="27"/>
      <c r="L389" s="27"/>
      <c r="M389" s="27" t="s">
        <v>286</v>
      </c>
      <c r="N389" s="27"/>
      <c r="O389" s="27" t="s">
        <v>1015</v>
      </c>
      <c r="P389" s="27"/>
      <c r="Q389" s="27" t="s">
        <v>28</v>
      </c>
      <c r="R389" s="27"/>
      <c r="S389" s="29">
        <v>-14.25</v>
      </c>
      <c r="T389" s="27"/>
      <c r="U389" s="29">
        <f t="shared" si="6"/>
        <v>3052.63</v>
      </c>
    </row>
    <row r="390" spans="1:21" x14ac:dyDescent="0.25">
      <c r="A390" s="27"/>
      <c r="B390" s="27"/>
      <c r="C390" s="27"/>
      <c r="D390" s="27"/>
      <c r="E390" s="27"/>
      <c r="F390" s="27"/>
      <c r="G390" s="27" t="s">
        <v>111</v>
      </c>
      <c r="H390" s="27"/>
      <c r="I390" s="28">
        <v>42075</v>
      </c>
      <c r="J390" s="27"/>
      <c r="K390" s="27"/>
      <c r="L390" s="27"/>
      <c r="M390" s="27" t="s">
        <v>286</v>
      </c>
      <c r="N390" s="27"/>
      <c r="O390" s="27" t="s">
        <v>1005</v>
      </c>
      <c r="P390" s="27"/>
      <c r="Q390" s="27" t="s">
        <v>28</v>
      </c>
      <c r="R390" s="27"/>
      <c r="S390" s="29">
        <v>-2.57</v>
      </c>
      <c r="T390" s="27"/>
      <c r="U390" s="29">
        <f t="shared" si="6"/>
        <v>3050.06</v>
      </c>
    </row>
    <row r="391" spans="1:21" ht="15.75" thickBot="1" x14ac:dyDescent="0.3">
      <c r="A391" s="27"/>
      <c r="B391" s="27"/>
      <c r="C391" s="27"/>
      <c r="D391" s="27"/>
      <c r="E391" s="27"/>
      <c r="F391" s="27"/>
      <c r="G391" s="27" t="s">
        <v>109</v>
      </c>
      <c r="H391" s="27"/>
      <c r="I391" s="28">
        <v>42086</v>
      </c>
      <c r="J391" s="27"/>
      <c r="K391" s="27"/>
      <c r="L391" s="27"/>
      <c r="M391" s="27" t="s">
        <v>355</v>
      </c>
      <c r="N391" s="27"/>
      <c r="O391" s="27" t="s">
        <v>370</v>
      </c>
      <c r="P391" s="27"/>
      <c r="Q391" s="27" t="s">
        <v>28</v>
      </c>
      <c r="R391" s="27"/>
      <c r="S391" s="31">
        <v>55</v>
      </c>
      <c r="T391" s="27"/>
      <c r="U391" s="31">
        <f t="shared" si="6"/>
        <v>3105.06</v>
      </c>
    </row>
    <row r="392" spans="1:21" ht="15.75" thickBot="1" x14ac:dyDescent="0.3">
      <c r="A392" s="27"/>
      <c r="B392" s="27"/>
      <c r="C392" s="27" t="s">
        <v>262</v>
      </c>
      <c r="D392" s="27"/>
      <c r="E392" s="27"/>
      <c r="F392" s="27"/>
      <c r="G392" s="27"/>
      <c r="H392" s="27"/>
      <c r="I392" s="28"/>
      <c r="J392" s="27"/>
      <c r="K392" s="27"/>
      <c r="L392" s="27"/>
      <c r="M392" s="27"/>
      <c r="N392" s="27"/>
      <c r="O392" s="27"/>
      <c r="P392" s="27"/>
      <c r="Q392" s="27"/>
      <c r="R392" s="27"/>
      <c r="S392" s="33">
        <f>ROUND(SUM(S378:S391),5)</f>
        <v>170.92</v>
      </c>
      <c r="T392" s="27"/>
      <c r="U392" s="33">
        <f>U391</f>
        <v>3105.06</v>
      </c>
    </row>
    <row r="393" spans="1:21" ht="30" customHeight="1" x14ac:dyDescent="0.25">
      <c r="A393" s="27"/>
      <c r="B393" s="27" t="s">
        <v>101</v>
      </c>
      <c r="C393" s="27"/>
      <c r="D393" s="27"/>
      <c r="E393" s="27"/>
      <c r="F393" s="27"/>
      <c r="G393" s="27"/>
      <c r="H393" s="27"/>
      <c r="I393" s="28"/>
      <c r="J393" s="27"/>
      <c r="K393" s="27"/>
      <c r="L393" s="27"/>
      <c r="M393" s="27"/>
      <c r="N393" s="27"/>
      <c r="O393" s="27"/>
      <c r="P393" s="27"/>
      <c r="Q393" s="27"/>
      <c r="R393" s="27"/>
      <c r="S393" s="29">
        <f>ROUND(S368+S370+S373+S375+S377+S392,5)</f>
        <v>358.42</v>
      </c>
      <c r="T393" s="27"/>
      <c r="U393" s="29">
        <f>ROUND(U368+U370+U373+U375+U377+U392,5)</f>
        <v>4579.99</v>
      </c>
    </row>
    <row r="394" spans="1:21" ht="30" customHeight="1" x14ac:dyDescent="0.25">
      <c r="A394" s="23"/>
      <c r="B394" s="23" t="s">
        <v>102</v>
      </c>
      <c r="C394" s="23"/>
      <c r="D394" s="23"/>
      <c r="E394" s="23"/>
      <c r="F394" s="23"/>
      <c r="G394" s="23"/>
      <c r="H394" s="23"/>
      <c r="I394" s="26"/>
      <c r="J394" s="23"/>
      <c r="K394" s="23"/>
      <c r="L394" s="23"/>
      <c r="M394" s="23"/>
      <c r="N394" s="23"/>
      <c r="O394" s="23"/>
      <c r="P394" s="23"/>
      <c r="Q394" s="23"/>
      <c r="R394" s="23"/>
      <c r="S394" s="25"/>
      <c r="T394" s="23"/>
      <c r="U394" s="25">
        <v>11971.89</v>
      </c>
    </row>
    <row r="395" spans="1:21" x14ac:dyDescent="0.25">
      <c r="A395" s="27"/>
      <c r="B395" s="27"/>
      <c r="C395" s="27"/>
      <c r="D395" s="27"/>
      <c r="E395" s="27"/>
      <c r="F395" s="27"/>
      <c r="G395" s="27" t="s">
        <v>109</v>
      </c>
      <c r="H395" s="27"/>
      <c r="I395" s="28">
        <v>42075</v>
      </c>
      <c r="J395" s="27"/>
      <c r="K395" s="27"/>
      <c r="L395" s="27"/>
      <c r="M395" s="27" t="s">
        <v>956</v>
      </c>
      <c r="N395" s="27"/>
      <c r="O395" s="27" t="s">
        <v>1016</v>
      </c>
      <c r="P395" s="27"/>
      <c r="Q395" s="27" t="s">
        <v>28</v>
      </c>
      <c r="R395" s="27"/>
      <c r="S395" s="29">
        <v>113.45</v>
      </c>
      <c r="T395" s="27"/>
      <c r="U395" s="29">
        <f>ROUND(U394+S395,5)</f>
        <v>12085.34</v>
      </c>
    </row>
    <row r="396" spans="1:21" ht="15.75" thickBot="1" x14ac:dyDescent="0.3">
      <c r="A396" s="27"/>
      <c r="B396" s="27"/>
      <c r="C396" s="27"/>
      <c r="D396" s="27"/>
      <c r="E396" s="27"/>
      <c r="F396" s="27"/>
      <c r="G396" s="27" t="s">
        <v>109</v>
      </c>
      <c r="H396" s="27"/>
      <c r="I396" s="28">
        <v>42079</v>
      </c>
      <c r="J396" s="27"/>
      <c r="K396" s="27"/>
      <c r="L396" s="27"/>
      <c r="M396" s="27" t="s">
        <v>231</v>
      </c>
      <c r="N396" s="27"/>
      <c r="O396" s="27" t="s">
        <v>1017</v>
      </c>
      <c r="P396" s="27"/>
      <c r="Q396" s="27" t="s">
        <v>28</v>
      </c>
      <c r="R396" s="27"/>
      <c r="S396" s="30">
        <v>344</v>
      </c>
      <c r="T396" s="27"/>
      <c r="U396" s="30">
        <f>ROUND(U395+S396,5)</f>
        <v>12429.34</v>
      </c>
    </row>
    <row r="397" spans="1:21" x14ac:dyDescent="0.25">
      <c r="A397" s="27"/>
      <c r="B397" s="27" t="s">
        <v>103</v>
      </c>
      <c r="C397" s="27"/>
      <c r="D397" s="27"/>
      <c r="E397" s="27"/>
      <c r="F397" s="27"/>
      <c r="G397" s="27"/>
      <c r="H397" s="27"/>
      <c r="I397" s="28"/>
      <c r="J397" s="27"/>
      <c r="K397" s="27"/>
      <c r="L397" s="27"/>
      <c r="M397" s="27"/>
      <c r="N397" s="27"/>
      <c r="O397" s="27"/>
      <c r="P397" s="27"/>
      <c r="Q397" s="27"/>
      <c r="R397" s="27"/>
      <c r="S397" s="29">
        <f>ROUND(SUM(S394:S396),5)</f>
        <v>457.45</v>
      </c>
      <c r="T397" s="27"/>
      <c r="U397" s="29">
        <f>U396</f>
        <v>12429.34</v>
      </c>
    </row>
    <row r="398" spans="1:21" ht="30" customHeight="1" x14ac:dyDescent="0.25">
      <c r="A398" s="23"/>
      <c r="B398" s="23" t="s">
        <v>104</v>
      </c>
      <c r="C398" s="23"/>
      <c r="D398" s="23"/>
      <c r="E398" s="23"/>
      <c r="F398" s="23"/>
      <c r="G398" s="23"/>
      <c r="H398" s="23"/>
      <c r="I398" s="26"/>
      <c r="J398" s="23"/>
      <c r="K398" s="23"/>
      <c r="L398" s="23"/>
      <c r="M398" s="23"/>
      <c r="N398" s="23"/>
      <c r="O398" s="23"/>
      <c r="P398" s="23"/>
      <c r="Q398" s="23"/>
      <c r="R398" s="23"/>
      <c r="S398" s="25"/>
      <c r="T398" s="23"/>
      <c r="U398" s="25">
        <v>16679.38</v>
      </c>
    </row>
    <row r="399" spans="1:21" x14ac:dyDescent="0.25">
      <c r="A399" s="27"/>
      <c r="B399" s="27"/>
      <c r="C399" s="27"/>
      <c r="D399" s="27"/>
      <c r="E399" s="27"/>
      <c r="F399" s="27"/>
      <c r="G399" s="27" t="s">
        <v>109</v>
      </c>
      <c r="H399" s="27"/>
      <c r="I399" s="28">
        <v>42065</v>
      </c>
      <c r="J399" s="27"/>
      <c r="K399" s="27"/>
      <c r="L399" s="27"/>
      <c r="M399" s="27" t="s">
        <v>147</v>
      </c>
      <c r="N399" s="27"/>
      <c r="O399" s="27" t="s">
        <v>185</v>
      </c>
      <c r="P399" s="27"/>
      <c r="Q399" s="27" t="s">
        <v>28</v>
      </c>
      <c r="R399" s="27"/>
      <c r="S399" s="29">
        <v>52.38</v>
      </c>
      <c r="T399" s="27"/>
      <c r="U399" s="29">
        <f t="shared" ref="U399:U407" si="7">ROUND(U398+S399,5)</f>
        <v>16731.759999999998</v>
      </c>
    </row>
    <row r="400" spans="1:21" x14ac:dyDescent="0.25">
      <c r="A400" s="27"/>
      <c r="B400" s="27"/>
      <c r="C400" s="27"/>
      <c r="D400" s="27"/>
      <c r="E400" s="27"/>
      <c r="F400" s="27"/>
      <c r="G400" s="27" t="s">
        <v>109</v>
      </c>
      <c r="H400" s="27"/>
      <c r="I400" s="28">
        <v>42065</v>
      </c>
      <c r="J400" s="27"/>
      <c r="K400" s="27"/>
      <c r="L400" s="27"/>
      <c r="M400" s="27" t="s">
        <v>954</v>
      </c>
      <c r="N400" s="27"/>
      <c r="O400" s="27" t="s">
        <v>1003</v>
      </c>
      <c r="P400" s="27"/>
      <c r="Q400" s="27" t="s">
        <v>28</v>
      </c>
      <c r="R400" s="27"/>
      <c r="S400" s="29">
        <v>10</v>
      </c>
      <c r="T400" s="27"/>
      <c r="U400" s="29">
        <f t="shared" si="7"/>
        <v>16741.759999999998</v>
      </c>
    </row>
    <row r="401" spans="1:21" x14ac:dyDescent="0.25">
      <c r="A401" s="27"/>
      <c r="B401" s="27"/>
      <c r="C401" s="27"/>
      <c r="D401" s="27"/>
      <c r="E401" s="27"/>
      <c r="F401" s="27"/>
      <c r="G401" s="27" t="s">
        <v>109</v>
      </c>
      <c r="H401" s="27"/>
      <c r="I401" s="28">
        <v>42067</v>
      </c>
      <c r="J401" s="27"/>
      <c r="K401" s="27"/>
      <c r="L401" s="27"/>
      <c r="M401" s="27" t="s">
        <v>147</v>
      </c>
      <c r="N401" s="27"/>
      <c r="O401" s="27" t="s">
        <v>185</v>
      </c>
      <c r="P401" s="27"/>
      <c r="Q401" s="27" t="s">
        <v>28</v>
      </c>
      <c r="R401" s="27"/>
      <c r="S401" s="29">
        <v>15.03</v>
      </c>
      <c r="T401" s="27"/>
      <c r="U401" s="29">
        <f t="shared" si="7"/>
        <v>16756.79</v>
      </c>
    </row>
    <row r="402" spans="1:21" x14ac:dyDescent="0.25">
      <c r="A402" s="27"/>
      <c r="B402" s="27"/>
      <c r="C402" s="27"/>
      <c r="D402" s="27"/>
      <c r="E402" s="27"/>
      <c r="F402" s="27"/>
      <c r="G402" s="27" t="s">
        <v>109</v>
      </c>
      <c r="H402" s="27"/>
      <c r="I402" s="28">
        <v>42073</v>
      </c>
      <c r="J402" s="27"/>
      <c r="K402" s="27"/>
      <c r="L402" s="27"/>
      <c r="M402" s="27" t="s">
        <v>229</v>
      </c>
      <c r="N402" s="27"/>
      <c r="O402" s="27" t="s">
        <v>1009</v>
      </c>
      <c r="P402" s="27"/>
      <c r="Q402" s="27" t="s">
        <v>28</v>
      </c>
      <c r="R402" s="27"/>
      <c r="S402" s="29">
        <v>699</v>
      </c>
      <c r="T402" s="27"/>
      <c r="U402" s="29">
        <f t="shared" si="7"/>
        <v>17455.79</v>
      </c>
    </row>
    <row r="403" spans="1:21" x14ac:dyDescent="0.25">
      <c r="A403" s="27"/>
      <c r="B403" s="27"/>
      <c r="C403" s="27"/>
      <c r="D403" s="27"/>
      <c r="E403" s="27"/>
      <c r="F403" s="27"/>
      <c r="G403" s="27" t="s">
        <v>109</v>
      </c>
      <c r="H403" s="27"/>
      <c r="I403" s="28">
        <v>42075</v>
      </c>
      <c r="J403" s="27"/>
      <c r="K403" s="27"/>
      <c r="L403" s="27"/>
      <c r="M403" s="27" t="s">
        <v>226</v>
      </c>
      <c r="N403" s="27"/>
      <c r="O403" s="27" t="s">
        <v>426</v>
      </c>
      <c r="P403" s="27"/>
      <c r="Q403" s="27" t="s">
        <v>28</v>
      </c>
      <c r="R403" s="27"/>
      <c r="S403" s="29">
        <v>80.61</v>
      </c>
      <c r="T403" s="27"/>
      <c r="U403" s="29">
        <f t="shared" si="7"/>
        <v>17536.400000000001</v>
      </c>
    </row>
    <row r="404" spans="1:21" x14ac:dyDescent="0.25">
      <c r="A404" s="27"/>
      <c r="B404" s="27"/>
      <c r="C404" s="27"/>
      <c r="D404" s="27"/>
      <c r="E404" s="27"/>
      <c r="F404" s="27"/>
      <c r="G404" s="27" t="s">
        <v>109</v>
      </c>
      <c r="H404" s="27"/>
      <c r="I404" s="28">
        <v>42079</v>
      </c>
      <c r="J404" s="27"/>
      <c r="K404" s="27"/>
      <c r="L404" s="27"/>
      <c r="M404" s="27" t="s">
        <v>147</v>
      </c>
      <c r="N404" s="27"/>
      <c r="O404" s="27" t="s">
        <v>185</v>
      </c>
      <c r="P404" s="27"/>
      <c r="Q404" s="27" t="s">
        <v>28</v>
      </c>
      <c r="R404" s="27"/>
      <c r="S404" s="29">
        <v>74.56</v>
      </c>
      <c r="T404" s="27"/>
      <c r="U404" s="29">
        <f t="shared" si="7"/>
        <v>17610.96</v>
      </c>
    </row>
    <row r="405" spans="1:21" x14ac:dyDescent="0.25">
      <c r="A405" s="27"/>
      <c r="B405" s="27"/>
      <c r="C405" s="27"/>
      <c r="D405" s="27"/>
      <c r="E405" s="27"/>
      <c r="F405" s="27"/>
      <c r="G405" s="27" t="s">
        <v>109</v>
      </c>
      <c r="H405" s="27"/>
      <c r="I405" s="28">
        <v>42083</v>
      </c>
      <c r="J405" s="27"/>
      <c r="K405" s="27"/>
      <c r="L405" s="27"/>
      <c r="M405" s="27" t="s">
        <v>147</v>
      </c>
      <c r="N405" s="27"/>
      <c r="O405" s="27" t="s">
        <v>185</v>
      </c>
      <c r="P405" s="27"/>
      <c r="Q405" s="27" t="s">
        <v>28</v>
      </c>
      <c r="R405" s="27"/>
      <c r="S405" s="29">
        <v>35.97</v>
      </c>
      <c r="T405" s="27"/>
      <c r="U405" s="29">
        <f t="shared" si="7"/>
        <v>17646.93</v>
      </c>
    </row>
    <row r="406" spans="1:21" x14ac:dyDescent="0.25">
      <c r="A406" s="27"/>
      <c r="B406" s="27"/>
      <c r="C406" s="27"/>
      <c r="D406" s="27"/>
      <c r="E406" s="27"/>
      <c r="F406" s="27"/>
      <c r="G406" s="27" t="s">
        <v>109</v>
      </c>
      <c r="H406" s="27"/>
      <c r="I406" s="28">
        <v>42089</v>
      </c>
      <c r="J406" s="27"/>
      <c r="K406" s="27"/>
      <c r="L406" s="27"/>
      <c r="M406" s="27" t="s">
        <v>226</v>
      </c>
      <c r="N406" s="27"/>
      <c r="O406" s="27" t="s">
        <v>426</v>
      </c>
      <c r="P406" s="27"/>
      <c r="Q406" s="27" t="s">
        <v>28</v>
      </c>
      <c r="R406" s="27"/>
      <c r="S406" s="29">
        <v>14.99</v>
      </c>
      <c r="T406" s="27"/>
      <c r="U406" s="29">
        <f t="shared" si="7"/>
        <v>17661.919999999998</v>
      </c>
    </row>
    <row r="407" spans="1:21" ht="15.75" thickBot="1" x14ac:dyDescent="0.3">
      <c r="A407" s="27"/>
      <c r="B407" s="27"/>
      <c r="C407" s="27"/>
      <c r="D407" s="27"/>
      <c r="E407" s="27"/>
      <c r="F407" s="27"/>
      <c r="G407" s="27" t="s">
        <v>109</v>
      </c>
      <c r="H407" s="27"/>
      <c r="I407" s="28">
        <v>42089</v>
      </c>
      <c r="J407" s="27"/>
      <c r="K407" s="27"/>
      <c r="L407" s="27"/>
      <c r="M407" s="27" t="s">
        <v>226</v>
      </c>
      <c r="N407" s="27"/>
      <c r="O407" s="27" t="s">
        <v>426</v>
      </c>
      <c r="P407" s="27"/>
      <c r="Q407" s="27" t="s">
        <v>28</v>
      </c>
      <c r="R407" s="27"/>
      <c r="S407" s="30">
        <v>14.99</v>
      </c>
      <c r="T407" s="27"/>
      <c r="U407" s="30">
        <f t="shared" si="7"/>
        <v>17676.91</v>
      </c>
    </row>
    <row r="408" spans="1:21" x14ac:dyDescent="0.25">
      <c r="A408" s="27"/>
      <c r="B408" s="27" t="s">
        <v>105</v>
      </c>
      <c r="C408" s="27"/>
      <c r="D408" s="27"/>
      <c r="E408" s="27"/>
      <c r="F408" s="27"/>
      <c r="G408" s="27"/>
      <c r="H408" s="27"/>
      <c r="I408" s="28"/>
      <c r="J408" s="27"/>
      <c r="K408" s="27"/>
      <c r="L408" s="27"/>
      <c r="M408" s="27"/>
      <c r="N408" s="27"/>
      <c r="O408" s="27"/>
      <c r="P408" s="27"/>
      <c r="Q408" s="27"/>
      <c r="R408" s="27"/>
      <c r="S408" s="29">
        <f>ROUND(SUM(S398:S407),5)</f>
        <v>997.53</v>
      </c>
      <c r="T408" s="27"/>
      <c r="U408" s="29">
        <f>U407</f>
        <v>17676.91</v>
      </c>
    </row>
    <row r="409" spans="1:21" ht="30" customHeight="1" x14ac:dyDescent="0.25">
      <c r="A409" s="23"/>
      <c r="B409" s="23" t="s">
        <v>762</v>
      </c>
      <c r="C409" s="23"/>
      <c r="D409" s="23"/>
      <c r="E409" s="23"/>
      <c r="F409" s="23"/>
      <c r="G409" s="23"/>
      <c r="H409" s="23"/>
      <c r="I409" s="26"/>
      <c r="J409" s="23"/>
      <c r="K409" s="23"/>
      <c r="L409" s="23"/>
      <c r="M409" s="23"/>
      <c r="N409" s="23"/>
      <c r="O409" s="23"/>
      <c r="P409" s="23"/>
      <c r="Q409" s="23"/>
      <c r="R409" s="23"/>
      <c r="S409" s="25"/>
      <c r="T409" s="23"/>
      <c r="U409" s="25">
        <v>0</v>
      </c>
    </row>
    <row r="410" spans="1:21" x14ac:dyDescent="0.25">
      <c r="A410" s="23"/>
      <c r="B410" s="23"/>
      <c r="C410" s="23" t="s">
        <v>763</v>
      </c>
      <c r="D410" s="23"/>
      <c r="E410" s="23"/>
      <c r="F410" s="23"/>
      <c r="G410" s="23"/>
      <c r="H410" s="23"/>
      <c r="I410" s="26"/>
      <c r="J410" s="23"/>
      <c r="K410" s="23"/>
      <c r="L410" s="23"/>
      <c r="M410" s="23"/>
      <c r="N410" s="23"/>
      <c r="O410" s="23"/>
      <c r="P410" s="23"/>
      <c r="Q410" s="23"/>
      <c r="R410" s="23"/>
      <c r="S410" s="25"/>
      <c r="T410" s="23"/>
      <c r="U410" s="25">
        <v>0</v>
      </c>
    </row>
    <row r="411" spans="1:21" x14ac:dyDescent="0.25">
      <c r="A411" s="27"/>
      <c r="B411" s="27"/>
      <c r="C411" s="27" t="s">
        <v>764</v>
      </c>
      <c r="D411" s="27"/>
      <c r="E411" s="27"/>
      <c r="F411" s="27"/>
      <c r="G411" s="27"/>
      <c r="H411" s="27"/>
      <c r="I411" s="28"/>
      <c r="J411" s="27"/>
      <c r="K411" s="27"/>
      <c r="L411" s="27"/>
      <c r="M411" s="27"/>
      <c r="N411" s="27"/>
      <c r="O411" s="27"/>
      <c r="P411" s="27"/>
      <c r="Q411" s="27"/>
      <c r="R411" s="27"/>
      <c r="S411" s="29"/>
      <c r="T411" s="27"/>
      <c r="U411" s="29">
        <f>U410</f>
        <v>0</v>
      </c>
    </row>
    <row r="412" spans="1:21" ht="30" customHeight="1" x14ac:dyDescent="0.25">
      <c r="A412" s="23"/>
      <c r="B412" s="23"/>
      <c r="C412" s="23" t="s">
        <v>765</v>
      </c>
      <c r="D412" s="23"/>
      <c r="E412" s="23"/>
      <c r="F412" s="23"/>
      <c r="G412" s="23"/>
      <c r="H412" s="23"/>
      <c r="I412" s="26"/>
      <c r="J412" s="23"/>
      <c r="K412" s="23"/>
      <c r="L412" s="23"/>
      <c r="M412" s="23"/>
      <c r="N412" s="23"/>
      <c r="O412" s="23"/>
      <c r="P412" s="23"/>
      <c r="Q412" s="23"/>
      <c r="R412" s="23"/>
      <c r="S412" s="25"/>
      <c r="T412" s="23"/>
      <c r="U412" s="25">
        <v>0</v>
      </c>
    </row>
    <row r="413" spans="1:21" ht="15.75" thickBot="1" x14ac:dyDescent="0.3">
      <c r="A413" s="27"/>
      <c r="B413" s="27"/>
      <c r="C413" s="27" t="s">
        <v>766</v>
      </c>
      <c r="D413" s="27"/>
      <c r="E413" s="27"/>
      <c r="F413" s="27"/>
      <c r="G413" s="27"/>
      <c r="H413" s="27"/>
      <c r="I413" s="28"/>
      <c r="J413" s="27"/>
      <c r="K413" s="27"/>
      <c r="L413" s="27"/>
      <c r="M413" s="27"/>
      <c r="N413" s="27"/>
      <c r="O413" s="27"/>
      <c r="P413" s="27"/>
      <c r="Q413" s="27"/>
      <c r="R413" s="27"/>
      <c r="S413" s="30"/>
      <c r="T413" s="27"/>
      <c r="U413" s="30">
        <f>U412</f>
        <v>0</v>
      </c>
    </row>
    <row r="414" spans="1:21" ht="30" customHeight="1" x14ac:dyDescent="0.25">
      <c r="A414" s="27"/>
      <c r="B414" s="27" t="s">
        <v>767</v>
      </c>
      <c r="C414" s="27"/>
      <c r="D414" s="27"/>
      <c r="E414" s="27"/>
      <c r="F414" s="27"/>
      <c r="G414" s="27"/>
      <c r="H414" s="27"/>
      <c r="I414" s="28"/>
      <c r="J414" s="27"/>
      <c r="K414" s="27"/>
      <c r="L414" s="27"/>
      <c r="M414" s="27"/>
      <c r="N414" s="27"/>
      <c r="O414" s="27"/>
      <c r="P414" s="27"/>
      <c r="Q414" s="27"/>
      <c r="R414" s="27"/>
      <c r="S414" s="29"/>
      <c r="T414" s="27"/>
      <c r="U414" s="29">
        <f>ROUND(U411+U413,5)</f>
        <v>0</v>
      </c>
    </row>
    <row r="415" spans="1:21" ht="30" customHeight="1" x14ac:dyDescent="0.25">
      <c r="A415" s="23"/>
      <c r="B415" s="23" t="s">
        <v>106</v>
      </c>
      <c r="C415" s="23"/>
      <c r="D415" s="23"/>
      <c r="E415" s="23"/>
      <c r="F415" s="23"/>
      <c r="G415" s="23"/>
      <c r="H415" s="23"/>
      <c r="I415" s="26"/>
      <c r="J415" s="23"/>
      <c r="K415" s="23"/>
      <c r="L415" s="23"/>
      <c r="M415" s="23"/>
      <c r="N415" s="23"/>
      <c r="O415" s="23"/>
      <c r="P415" s="23"/>
      <c r="Q415" s="23"/>
      <c r="R415" s="23"/>
      <c r="S415" s="25"/>
      <c r="T415" s="23"/>
      <c r="U415" s="25">
        <v>7314.54</v>
      </c>
    </row>
    <row r="416" spans="1:21" x14ac:dyDescent="0.25">
      <c r="A416" s="27"/>
      <c r="B416" s="27"/>
      <c r="C416" s="27"/>
      <c r="D416" s="27"/>
      <c r="E416" s="27"/>
      <c r="F416" s="27"/>
      <c r="G416" s="27" t="s">
        <v>109</v>
      </c>
      <c r="H416" s="27"/>
      <c r="I416" s="28">
        <v>42074</v>
      </c>
      <c r="J416" s="27"/>
      <c r="K416" s="27"/>
      <c r="L416" s="27"/>
      <c r="M416" s="27" t="s">
        <v>139</v>
      </c>
      <c r="N416" s="27"/>
      <c r="O416" s="27" t="s">
        <v>1011</v>
      </c>
      <c r="P416" s="27"/>
      <c r="Q416" s="27" t="s">
        <v>28</v>
      </c>
      <c r="R416" s="27"/>
      <c r="S416" s="29">
        <v>162.74</v>
      </c>
      <c r="T416" s="27"/>
      <c r="U416" s="29">
        <f t="shared" ref="U416:U458" si="8">ROUND(U415+S416,5)</f>
        <v>7477.28</v>
      </c>
    </row>
    <row r="417" spans="1:21" x14ac:dyDescent="0.25">
      <c r="A417" s="27"/>
      <c r="B417" s="27"/>
      <c r="C417" s="27"/>
      <c r="D417" s="27"/>
      <c r="E417" s="27"/>
      <c r="F417" s="27"/>
      <c r="G417" s="27" t="s">
        <v>109</v>
      </c>
      <c r="H417" s="27"/>
      <c r="I417" s="28">
        <v>42074</v>
      </c>
      <c r="J417" s="27"/>
      <c r="K417" s="27"/>
      <c r="L417" s="27"/>
      <c r="M417" s="27" t="s">
        <v>139</v>
      </c>
      <c r="N417" s="27"/>
      <c r="O417" s="27" t="s">
        <v>1012</v>
      </c>
      <c r="P417" s="27"/>
      <c r="Q417" s="27" t="s">
        <v>28</v>
      </c>
      <c r="R417" s="27"/>
      <c r="S417" s="29">
        <v>50</v>
      </c>
      <c r="T417" s="27"/>
      <c r="U417" s="29">
        <f t="shared" si="8"/>
        <v>7527.28</v>
      </c>
    </row>
    <row r="418" spans="1:21" x14ac:dyDescent="0.25">
      <c r="A418" s="27"/>
      <c r="B418" s="27"/>
      <c r="C418" s="27"/>
      <c r="D418" s="27"/>
      <c r="E418" s="27"/>
      <c r="F418" s="27"/>
      <c r="G418" s="27" t="s">
        <v>111</v>
      </c>
      <c r="H418" s="27"/>
      <c r="I418" s="28">
        <v>42075</v>
      </c>
      <c r="J418" s="27"/>
      <c r="K418" s="27"/>
      <c r="L418" s="27"/>
      <c r="M418" s="27" t="s">
        <v>900</v>
      </c>
      <c r="N418" s="27"/>
      <c r="O418" s="27" t="s">
        <v>933</v>
      </c>
      <c r="P418" s="27"/>
      <c r="Q418" s="27" t="s">
        <v>34</v>
      </c>
      <c r="R418" s="27"/>
      <c r="S418" s="29">
        <v>1.32</v>
      </c>
      <c r="T418" s="27"/>
      <c r="U418" s="29">
        <f t="shared" si="8"/>
        <v>7528.6</v>
      </c>
    </row>
    <row r="419" spans="1:21" x14ac:dyDescent="0.25">
      <c r="A419" s="27"/>
      <c r="B419" s="27"/>
      <c r="C419" s="27"/>
      <c r="D419" s="27"/>
      <c r="E419" s="27"/>
      <c r="F419" s="27"/>
      <c r="G419" s="27" t="s">
        <v>111</v>
      </c>
      <c r="H419" s="27"/>
      <c r="I419" s="28">
        <v>42077</v>
      </c>
      <c r="J419" s="27"/>
      <c r="K419" s="27"/>
      <c r="L419" s="27"/>
      <c r="M419" s="27" t="s">
        <v>900</v>
      </c>
      <c r="N419" s="27"/>
      <c r="O419" s="27" t="s">
        <v>933</v>
      </c>
      <c r="P419" s="27"/>
      <c r="Q419" s="27" t="s">
        <v>34</v>
      </c>
      <c r="R419" s="27"/>
      <c r="S419" s="29">
        <v>1.32</v>
      </c>
      <c r="T419" s="27"/>
      <c r="U419" s="29">
        <f t="shared" si="8"/>
        <v>7529.92</v>
      </c>
    </row>
    <row r="420" spans="1:21" x14ac:dyDescent="0.25">
      <c r="A420" s="27"/>
      <c r="B420" s="27"/>
      <c r="C420" s="27"/>
      <c r="D420" s="27"/>
      <c r="E420" s="27"/>
      <c r="F420" s="27"/>
      <c r="G420" s="27" t="s">
        <v>111</v>
      </c>
      <c r="H420" s="27"/>
      <c r="I420" s="28">
        <v>42078</v>
      </c>
      <c r="J420" s="27"/>
      <c r="K420" s="27"/>
      <c r="L420" s="27"/>
      <c r="M420" s="27" t="s">
        <v>900</v>
      </c>
      <c r="N420" s="27"/>
      <c r="O420" s="27" t="s">
        <v>933</v>
      </c>
      <c r="P420" s="27"/>
      <c r="Q420" s="27" t="s">
        <v>34</v>
      </c>
      <c r="R420" s="27"/>
      <c r="S420" s="29">
        <v>1.32</v>
      </c>
      <c r="T420" s="27"/>
      <c r="U420" s="29">
        <f t="shared" si="8"/>
        <v>7531.24</v>
      </c>
    </row>
    <row r="421" spans="1:21" x14ac:dyDescent="0.25">
      <c r="A421" s="27"/>
      <c r="B421" s="27"/>
      <c r="C421" s="27"/>
      <c r="D421" s="27"/>
      <c r="E421" s="27"/>
      <c r="F421" s="27"/>
      <c r="G421" s="27" t="s">
        <v>111</v>
      </c>
      <c r="H421" s="27"/>
      <c r="I421" s="28">
        <v>42078</v>
      </c>
      <c r="J421" s="27"/>
      <c r="K421" s="27"/>
      <c r="L421" s="27"/>
      <c r="M421" s="27" t="s">
        <v>900</v>
      </c>
      <c r="N421" s="27"/>
      <c r="O421" s="27" t="s">
        <v>933</v>
      </c>
      <c r="P421" s="27"/>
      <c r="Q421" s="27" t="s">
        <v>34</v>
      </c>
      <c r="R421" s="27"/>
      <c r="S421" s="29">
        <v>1.67</v>
      </c>
      <c r="T421" s="27"/>
      <c r="U421" s="29">
        <f t="shared" si="8"/>
        <v>7532.91</v>
      </c>
    </row>
    <row r="422" spans="1:21" x14ac:dyDescent="0.25">
      <c r="A422" s="27"/>
      <c r="B422" s="27"/>
      <c r="C422" s="27"/>
      <c r="D422" s="27"/>
      <c r="E422" s="27"/>
      <c r="F422" s="27"/>
      <c r="G422" s="27" t="s">
        <v>111</v>
      </c>
      <c r="H422" s="27"/>
      <c r="I422" s="28">
        <v>42078</v>
      </c>
      <c r="J422" s="27"/>
      <c r="K422" s="27"/>
      <c r="L422" s="27"/>
      <c r="M422" s="27" t="s">
        <v>900</v>
      </c>
      <c r="N422" s="27"/>
      <c r="O422" s="27" t="s">
        <v>933</v>
      </c>
      <c r="P422" s="27"/>
      <c r="Q422" s="27" t="s">
        <v>34</v>
      </c>
      <c r="R422" s="27"/>
      <c r="S422" s="29">
        <v>1.32</v>
      </c>
      <c r="T422" s="27"/>
      <c r="U422" s="29">
        <f t="shared" si="8"/>
        <v>7534.23</v>
      </c>
    </row>
    <row r="423" spans="1:21" x14ac:dyDescent="0.25">
      <c r="A423" s="27"/>
      <c r="B423" s="27"/>
      <c r="C423" s="27"/>
      <c r="D423" s="27"/>
      <c r="E423" s="27"/>
      <c r="F423" s="27"/>
      <c r="G423" s="27" t="s">
        <v>111</v>
      </c>
      <c r="H423" s="27"/>
      <c r="I423" s="28">
        <v>42078</v>
      </c>
      <c r="J423" s="27"/>
      <c r="K423" s="27"/>
      <c r="L423" s="27"/>
      <c r="M423" s="27" t="s">
        <v>900</v>
      </c>
      <c r="N423" s="27"/>
      <c r="O423" s="27" t="s">
        <v>933</v>
      </c>
      <c r="P423" s="27"/>
      <c r="Q423" s="27" t="s">
        <v>34</v>
      </c>
      <c r="R423" s="27"/>
      <c r="S423" s="29">
        <v>1.32</v>
      </c>
      <c r="T423" s="27"/>
      <c r="U423" s="29">
        <f t="shared" si="8"/>
        <v>7535.55</v>
      </c>
    </row>
    <row r="424" spans="1:21" x14ac:dyDescent="0.25">
      <c r="A424" s="27"/>
      <c r="B424" s="27"/>
      <c r="C424" s="27"/>
      <c r="D424" s="27"/>
      <c r="E424" s="27"/>
      <c r="F424" s="27"/>
      <c r="G424" s="27" t="s">
        <v>111</v>
      </c>
      <c r="H424" s="27"/>
      <c r="I424" s="28">
        <v>42079</v>
      </c>
      <c r="J424" s="27"/>
      <c r="K424" s="27"/>
      <c r="L424" s="27"/>
      <c r="M424" s="27" t="s">
        <v>900</v>
      </c>
      <c r="N424" s="27"/>
      <c r="O424" s="27" t="s">
        <v>933</v>
      </c>
      <c r="P424" s="27"/>
      <c r="Q424" s="27" t="s">
        <v>34</v>
      </c>
      <c r="R424" s="27"/>
      <c r="S424" s="29">
        <v>1.32</v>
      </c>
      <c r="T424" s="27"/>
      <c r="U424" s="29">
        <f t="shared" si="8"/>
        <v>7536.87</v>
      </c>
    </row>
    <row r="425" spans="1:21" x14ac:dyDescent="0.25">
      <c r="A425" s="27"/>
      <c r="B425" s="27"/>
      <c r="C425" s="27"/>
      <c r="D425" s="27"/>
      <c r="E425" s="27"/>
      <c r="F425" s="27"/>
      <c r="G425" s="27" t="s">
        <v>111</v>
      </c>
      <c r="H425" s="27"/>
      <c r="I425" s="28">
        <v>42080</v>
      </c>
      <c r="J425" s="27"/>
      <c r="K425" s="27"/>
      <c r="L425" s="27"/>
      <c r="M425" s="27" t="s">
        <v>900</v>
      </c>
      <c r="N425" s="27"/>
      <c r="O425" s="27" t="s">
        <v>933</v>
      </c>
      <c r="P425" s="27"/>
      <c r="Q425" s="27" t="s">
        <v>34</v>
      </c>
      <c r="R425" s="27"/>
      <c r="S425" s="29">
        <v>1.32</v>
      </c>
      <c r="T425" s="27"/>
      <c r="U425" s="29">
        <f t="shared" si="8"/>
        <v>7538.19</v>
      </c>
    </row>
    <row r="426" spans="1:21" x14ac:dyDescent="0.25">
      <c r="A426" s="27"/>
      <c r="B426" s="27"/>
      <c r="C426" s="27"/>
      <c r="D426" s="27"/>
      <c r="E426" s="27"/>
      <c r="F426" s="27"/>
      <c r="G426" s="27" t="s">
        <v>111</v>
      </c>
      <c r="H426" s="27"/>
      <c r="I426" s="28">
        <v>42080</v>
      </c>
      <c r="J426" s="27"/>
      <c r="K426" s="27"/>
      <c r="L426" s="27"/>
      <c r="M426" s="27" t="s">
        <v>900</v>
      </c>
      <c r="N426" s="27"/>
      <c r="O426" s="27" t="s">
        <v>933</v>
      </c>
      <c r="P426" s="27"/>
      <c r="Q426" s="27" t="s">
        <v>34</v>
      </c>
      <c r="R426" s="27"/>
      <c r="S426" s="29">
        <v>1.32</v>
      </c>
      <c r="T426" s="27"/>
      <c r="U426" s="29">
        <f t="shared" si="8"/>
        <v>7539.51</v>
      </c>
    </row>
    <row r="427" spans="1:21" x14ac:dyDescent="0.25">
      <c r="A427" s="27"/>
      <c r="B427" s="27"/>
      <c r="C427" s="27"/>
      <c r="D427" s="27"/>
      <c r="E427" s="27"/>
      <c r="F427" s="27"/>
      <c r="G427" s="27" t="s">
        <v>111</v>
      </c>
      <c r="H427" s="27"/>
      <c r="I427" s="28">
        <v>42080</v>
      </c>
      <c r="J427" s="27"/>
      <c r="K427" s="27"/>
      <c r="L427" s="27"/>
      <c r="M427" s="27" t="s">
        <v>900</v>
      </c>
      <c r="N427" s="27"/>
      <c r="O427" s="27" t="s">
        <v>933</v>
      </c>
      <c r="P427" s="27"/>
      <c r="Q427" s="27" t="s">
        <v>34</v>
      </c>
      <c r="R427" s="27"/>
      <c r="S427" s="29">
        <v>1.32</v>
      </c>
      <c r="T427" s="27"/>
      <c r="U427" s="29">
        <f t="shared" si="8"/>
        <v>7540.83</v>
      </c>
    </row>
    <row r="428" spans="1:21" x14ac:dyDescent="0.25">
      <c r="A428" s="27"/>
      <c r="B428" s="27"/>
      <c r="C428" s="27"/>
      <c r="D428" s="27"/>
      <c r="E428" s="27"/>
      <c r="F428" s="27"/>
      <c r="G428" s="27" t="s">
        <v>111</v>
      </c>
      <c r="H428" s="27"/>
      <c r="I428" s="28">
        <v>42081</v>
      </c>
      <c r="J428" s="27"/>
      <c r="K428" s="27"/>
      <c r="L428" s="27"/>
      <c r="M428" s="27" t="s">
        <v>900</v>
      </c>
      <c r="N428" s="27"/>
      <c r="O428" s="27" t="s">
        <v>933</v>
      </c>
      <c r="P428" s="27"/>
      <c r="Q428" s="27" t="s">
        <v>34</v>
      </c>
      <c r="R428" s="27"/>
      <c r="S428" s="29">
        <v>1.32</v>
      </c>
      <c r="T428" s="27"/>
      <c r="U428" s="29">
        <f t="shared" si="8"/>
        <v>7542.15</v>
      </c>
    </row>
    <row r="429" spans="1:21" x14ac:dyDescent="0.25">
      <c r="A429" s="27"/>
      <c r="B429" s="27"/>
      <c r="C429" s="27"/>
      <c r="D429" s="27"/>
      <c r="E429" s="27"/>
      <c r="F429" s="27"/>
      <c r="G429" s="27" t="s">
        <v>111</v>
      </c>
      <c r="H429" s="27"/>
      <c r="I429" s="28">
        <v>42083</v>
      </c>
      <c r="J429" s="27"/>
      <c r="K429" s="27"/>
      <c r="L429" s="27"/>
      <c r="M429" s="27" t="s">
        <v>900</v>
      </c>
      <c r="N429" s="27"/>
      <c r="O429" s="27" t="s">
        <v>933</v>
      </c>
      <c r="P429" s="27"/>
      <c r="Q429" s="27" t="s">
        <v>34</v>
      </c>
      <c r="R429" s="27"/>
      <c r="S429" s="29">
        <v>1.32</v>
      </c>
      <c r="T429" s="27"/>
      <c r="U429" s="29">
        <f t="shared" si="8"/>
        <v>7543.47</v>
      </c>
    </row>
    <row r="430" spans="1:21" x14ac:dyDescent="0.25">
      <c r="A430" s="27"/>
      <c r="B430" s="27"/>
      <c r="C430" s="27"/>
      <c r="D430" s="27"/>
      <c r="E430" s="27"/>
      <c r="F430" s="27"/>
      <c r="G430" s="27" t="s">
        <v>111</v>
      </c>
      <c r="H430" s="27"/>
      <c r="I430" s="28">
        <v>42083</v>
      </c>
      <c r="J430" s="27"/>
      <c r="K430" s="27"/>
      <c r="L430" s="27"/>
      <c r="M430" s="27" t="s">
        <v>900</v>
      </c>
      <c r="N430" s="27"/>
      <c r="O430" s="27" t="s">
        <v>933</v>
      </c>
      <c r="P430" s="27"/>
      <c r="Q430" s="27" t="s">
        <v>34</v>
      </c>
      <c r="R430" s="27"/>
      <c r="S430" s="29">
        <v>1.32</v>
      </c>
      <c r="T430" s="27"/>
      <c r="U430" s="29">
        <f t="shared" si="8"/>
        <v>7544.79</v>
      </c>
    </row>
    <row r="431" spans="1:21" x14ac:dyDescent="0.25">
      <c r="A431" s="27"/>
      <c r="B431" s="27"/>
      <c r="C431" s="27"/>
      <c r="D431" s="27"/>
      <c r="E431" s="27"/>
      <c r="F431" s="27"/>
      <c r="G431" s="27" t="s">
        <v>111</v>
      </c>
      <c r="H431" s="27"/>
      <c r="I431" s="28">
        <v>42084</v>
      </c>
      <c r="J431" s="27"/>
      <c r="K431" s="27"/>
      <c r="L431" s="27"/>
      <c r="M431" s="27" t="s">
        <v>900</v>
      </c>
      <c r="N431" s="27"/>
      <c r="O431" s="27" t="s">
        <v>933</v>
      </c>
      <c r="P431" s="27"/>
      <c r="Q431" s="27" t="s">
        <v>34</v>
      </c>
      <c r="R431" s="27"/>
      <c r="S431" s="29">
        <v>1.32</v>
      </c>
      <c r="T431" s="27"/>
      <c r="U431" s="29">
        <f t="shared" si="8"/>
        <v>7546.11</v>
      </c>
    </row>
    <row r="432" spans="1:21" x14ac:dyDescent="0.25">
      <c r="A432" s="27"/>
      <c r="B432" s="27"/>
      <c r="C432" s="27"/>
      <c r="D432" s="27"/>
      <c r="E432" s="27"/>
      <c r="F432" s="27"/>
      <c r="G432" s="27" t="s">
        <v>111</v>
      </c>
      <c r="H432" s="27"/>
      <c r="I432" s="28">
        <v>42084</v>
      </c>
      <c r="J432" s="27"/>
      <c r="K432" s="27"/>
      <c r="L432" s="27"/>
      <c r="M432" s="27" t="s">
        <v>900</v>
      </c>
      <c r="N432" s="27"/>
      <c r="O432" s="27" t="s">
        <v>933</v>
      </c>
      <c r="P432" s="27"/>
      <c r="Q432" s="27" t="s">
        <v>34</v>
      </c>
      <c r="R432" s="27"/>
      <c r="S432" s="29">
        <v>1.32</v>
      </c>
      <c r="T432" s="27"/>
      <c r="U432" s="29">
        <f t="shared" si="8"/>
        <v>7547.43</v>
      </c>
    </row>
    <row r="433" spans="1:21" x14ac:dyDescent="0.25">
      <c r="A433" s="27"/>
      <c r="B433" s="27"/>
      <c r="C433" s="27"/>
      <c r="D433" s="27"/>
      <c r="E433" s="27"/>
      <c r="F433" s="27"/>
      <c r="G433" s="27" t="s">
        <v>111</v>
      </c>
      <c r="H433" s="27"/>
      <c r="I433" s="28">
        <v>42084</v>
      </c>
      <c r="J433" s="27"/>
      <c r="K433" s="27"/>
      <c r="L433" s="27"/>
      <c r="M433" s="27" t="s">
        <v>900</v>
      </c>
      <c r="N433" s="27"/>
      <c r="O433" s="27" t="s">
        <v>933</v>
      </c>
      <c r="P433" s="27"/>
      <c r="Q433" s="27" t="s">
        <v>34</v>
      </c>
      <c r="R433" s="27"/>
      <c r="S433" s="29">
        <v>1.32</v>
      </c>
      <c r="T433" s="27"/>
      <c r="U433" s="29">
        <f t="shared" si="8"/>
        <v>7548.75</v>
      </c>
    </row>
    <row r="434" spans="1:21" x14ac:dyDescent="0.25">
      <c r="A434" s="27"/>
      <c r="B434" s="27"/>
      <c r="C434" s="27"/>
      <c r="D434" s="27"/>
      <c r="E434" s="27"/>
      <c r="F434" s="27"/>
      <c r="G434" s="27" t="s">
        <v>111</v>
      </c>
      <c r="H434" s="27"/>
      <c r="I434" s="28">
        <v>42084</v>
      </c>
      <c r="J434" s="27"/>
      <c r="K434" s="27"/>
      <c r="L434" s="27"/>
      <c r="M434" s="27" t="s">
        <v>900</v>
      </c>
      <c r="N434" s="27"/>
      <c r="O434" s="27" t="s">
        <v>933</v>
      </c>
      <c r="P434" s="27"/>
      <c r="Q434" s="27" t="s">
        <v>34</v>
      </c>
      <c r="R434" s="27"/>
      <c r="S434" s="29">
        <v>1.32</v>
      </c>
      <c r="T434" s="27"/>
      <c r="U434" s="29">
        <f t="shared" si="8"/>
        <v>7550.07</v>
      </c>
    </row>
    <row r="435" spans="1:21" x14ac:dyDescent="0.25">
      <c r="A435" s="27"/>
      <c r="B435" s="27"/>
      <c r="C435" s="27"/>
      <c r="D435" s="27"/>
      <c r="E435" s="27"/>
      <c r="F435" s="27"/>
      <c r="G435" s="27" t="s">
        <v>111</v>
      </c>
      <c r="H435" s="27"/>
      <c r="I435" s="28">
        <v>42084</v>
      </c>
      <c r="J435" s="27"/>
      <c r="K435" s="27"/>
      <c r="L435" s="27"/>
      <c r="M435" s="27" t="s">
        <v>900</v>
      </c>
      <c r="N435" s="27"/>
      <c r="O435" s="27" t="s">
        <v>933</v>
      </c>
      <c r="P435" s="27"/>
      <c r="Q435" s="27" t="s">
        <v>34</v>
      </c>
      <c r="R435" s="27"/>
      <c r="S435" s="29">
        <v>1.32</v>
      </c>
      <c r="T435" s="27"/>
      <c r="U435" s="29">
        <f t="shared" si="8"/>
        <v>7551.39</v>
      </c>
    </row>
    <row r="436" spans="1:21" x14ac:dyDescent="0.25">
      <c r="A436" s="27"/>
      <c r="B436" s="27"/>
      <c r="C436" s="27"/>
      <c r="D436" s="27"/>
      <c r="E436" s="27"/>
      <c r="F436" s="27"/>
      <c r="G436" s="27" t="s">
        <v>111</v>
      </c>
      <c r="H436" s="27"/>
      <c r="I436" s="28">
        <v>42084</v>
      </c>
      <c r="J436" s="27"/>
      <c r="K436" s="27"/>
      <c r="L436" s="27"/>
      <c r="M436" s="27" t="s">
        <v>900</v>
      </c>
      <c r="N436" s="27"/>
      <c r="O436" s="27" t="s">
        <v>933</v>
      </c>
      <c r="P436" s="27"/>
      <c r="Q436" s="27" t="s">
        <v>34</v>
      </c>
      <c r="R436" s="27"/>
      <c r="S436" s="29">
        <v>1.32</v>
      </c>
      <c r="T436" s="27"/>
      <c r="U436" s="29">
        <f t="shared" si="8"/>
        <v>7552.71</v>
      </c>
    </row>
    <row r="437" spans="1:21" x14ac:dyDescent="0.25">
      <c r="A437" s="27"/>
      <c r="B437" s="27"/>
      <c r="C437" s="27"/>
      <c r="D437" s="27"/>
      <c r="E437" s="27"/>
      <c r="F437" s="27"/>
      <c r="G437" s="27" t="s">
        <v>111</v>
      </c>
      <c r="H437" s="27"/>
      <c r="I437" s="28">
        <v>42085</v>
      </c>
      <c r="J437" s="27"/>
      <c r="K437" s="27"/>
      <c r="L437" s="27"/>
      <c r="M437" s="27" t="s">
        <v>900</v>
      </c>
      <c r="N437" s="27"/>
      <c r="O437" s="27" t="s">
        <v>933</v>
      </c>
      <c r="P437" s="27"/>
      <c r="Q437" s="27" t="s">
        <v>34</v>
      </c>
      <c r="R437" s="27"/>
      <c r="S437" s="29">
        <v>1.32</v>
      </c>
      <c r="T437" s="27"/>
      <c r="U437" s="29">
        <f t="shared" si="8"/>
        <v>7554.03</v>
      </c>
    </row>
    <row r="438" spans="1:21" x14ac:dyDescent="0.25">
      <c r="A438" s="27"/>
      <c r="B438" s="27"/>
      <c r="C438" s="27"/>
      <c r="D438" s="27"/>
      <c r="E438" s="27"/>
      <c r="F438" s="27"/>
      <c r="G438" s="27" t="s">
        <v>111</v>
      </c>
      <c r="H438" s="27"/>
      <c r="I438" s="28">
        <v>42085</v>
      </c>
      <c r="J438" s="27"/>
      <c r="K438" s="27"/>
      <c r="L438" s="27"/>
      <c r="M438" s="27" t="s">
        <v>900</v>
      </c>
      <c r="N438" s="27"/>
      <c r="O438" s="27" t="s">
        <v>933</v>
      </c>
      <c r="P438" s="27"/>
      <c r="Q438" s="27" t="s">
        <v>34</v>
      </c>
      <c r="R438" s="27"/>
      <c r="S438" s="29">
        <v>1.32</v>
      </c>
      <c r="T438" s="27"/>
      <c r="U438" s="29">
        <f t="shared" si="8"/>
        <v>7555.35</v>
      </c>
    </row>
    <row r="439" spans="1:21" x14ac:dyDescent="0.25">
      <c r="A439" s="27"/>
      <c r="B439" s="27"/>
      <c r="C439" s="27"/>
      <c r="D439" s="27"/>
      <c r="E439" s="27"/>
      <c r="F439" s="27"/>
      <c r="G439" s="27" t="s">
        <v>111</v>
      </c>
      <c r="H439" s="27"/>
      <c r="I439" s="28">
        <v>42085</v>
      </c>
      <c r="J439" s="27"/>
      <c r="K439" s="27"/>
      <c r="L439" s="27"/>
      <c r="M439" s="27" t="s">
        <v>900</v>
      </c>
      <c r="N439" s="27"/>
      <c r="O439" s="27" t="s">
        <v>933</v>
      </c>
      <c r="P439" s="27"/>
      <c r="Q439" s="27" t="s">
        <v>34</v>
      </c>
      <c r="R439" s="27"/>
      <c r="S439" s="29">
        <v>1.32</v>
      </c>
      <c r="T439" s="27"/>
      <c r="U439" s="29">
        <f t="shared" si="8"/>
        <v>7556.67</v>
      </c>
    </row>
    <row r="440" spans="1:21" x14ac:dyDescent="0.25">
      <c r="A440" s="27"/>
      <c r="B440" s="27"/>
      <c r="C440" s="27"/>
      <c r="D440" s="27"/>
      <c r="E440" s="27"/>
      <c r="F440" s="27"/>
      <c r="G440" s="27" t="s">
        <v>111</v>
      </c>
      <c r="H440" s="27"/>
      <c r="I440" s="28">
        <v>42085</v>
      </c>
      <c r="J440" s="27"/>
      <c r="K440" s="27"/>
      <c r="L440" s="27"/>
      <c r="M440" s="27" t="s">
        <v>900</v>
      </c>
      <c r="N440" s="27"/>
      <c r="O440" s="27" t="s">
        <v>933</v>
      </c>
      <c r="P440" s="27"/>
      <c r="Q440" s="27" t="s">
        <v>34</v>
      </c>
      <c r="R440" s="27"/>
      <c r="S440" s="29">
        <v>1.32</v>
      </c>
      <c r="T440" s="27"/>
      <c r="U440" s="29">
        <f t="shared" si="8"/>
        <v>7557.99</v>
      </c>
    </row>
    <row r="441" spans="1:21" x14ac:dyDescent="0.25">
      <c r="A441" s="27"/>
      <c r="B441" s="27"/>
      <c r="C441" s="27"/>
      <c r="D441" s="27"/>
      <c r="E441" s="27"/>
      <c r="F441" s="27"/>
      <c r="G441" s="27" t="s">
        <v>111</v>
      </c>
      <c r="H441" s="27"/>
      <c r="I441" s="28">
        <v>42085</v>
      </c>
      <c r="J441" s="27"/>
      <c r="K441" s="27"/>
      <c r="L441" s="27"/>
      <c r="M441" s="27" t="s">
        <v>900</v>
      </c>
      <c r="N441" s="27"/>
      <c r="O441" s="27" t="s">
        <v>1023</v>
      </c>
      <c r="P441" s="27"/>
      <c r="Q441" s="27" t="s">
        <v>34</v>
      </c>
      <c r="R441" s="27"/>
      <c r="S441" s="29">
        <v>1.32</v>
      </c>
      <c r="T441" s="27"/>
      <c r="U441" s="29">
        <f t="shared" si="8"/>
        <v>7559.31</v>
      </c>
    </row>
    <row r="442" spans="1:21" x14ac:dyDescent="0.25">
      <c r="A442" s="27"/>
      <c r="B442" s="27"/>
      <c r="C442" s="27"/>
      <c r="D442" s="27"/>
      <c r="E442" s="27"/>
      <c r="F442" s="27"/>
      <c r="G442" s="27" t="s">
        <v>111</v>
      </c>
      <c r="H442" s="27"/>
      <c r="I442" s="28">
        <v>42085</v>
      </c>
      <c r="J442" s="27"/>
      <c r="K442" s="27"/>
      <c r="L442" s="27"/>
      <c r="M442" s="27" t="s">
        <v>900</v>
      </c>
      <c r="N442" s="27"/>
      <c r="O442" s="27" t="s">
        <v>933</v>
      </c>
      <c r="P442" s="27"/>
      <c r="Q442" s="27" t="s">
        <v>34</v>
      </c>
      <c r="R442" s="27"/>
      <c r="S442" s="29">
        <v>1.32</v>
      </c>
      <c r="T442" s="27"/>
      <c r="U442" s="29">
        <f t="shared" si="8"/>
        <v>7560.63</v>
      </c>
    </row>
    <row r="443" spans="1:21" x14ac:dyDescent="0.25">
      <c r="A443" s="27"/>
      <c r="B443" s="27"/>
      <c r="C443" s="27"/>
      <c r="D443" s="27"/>
      <c r="E443" s="27"/>
      <c r="F443" s="27"/>
      <c r="G443" s="27" t="s">
        <v>111</v>
      </c>
      <c r="H443" s="27"/>
      <c r="I443" s="28">
        <v>42086</v>
      </c>
      <c r="J443" s="27"/>
      <c r="K443" s="27"/>
      <c r="L443" s="27"/>
      <c r="M443" s="27" t="s">
        <v>900</v>
      </c>
      <c r="N443" s="27"/>
      <c r="O443" s="27" t="s">
        <v>933</v>
      </c>
      <c r="P443" s="27"/>
      <c r="Q443" s="27" t="s">
        <v>34</v>
      </c>
      <c r="R443" s="27"/>
      <c r="S443" s="29">
        <v>1.32</v>
      </c>
      <c r="T443" s="27"/>
      <c r="U443" s="29">
        <f t="shared" si="8"/>
        <v>7561.95</v>
      </c>
    </row>
    <row r="444" spans="1:21" x14ac:dyDescent="0.25">
      <c r="A444" s="27"/>
      <c r="B444" s="27"/>
      <c r="C444" s="27"/>
      <c r="D444" s="27"/>
      <c r="E444" s="27"/>
      <c r="F444" s="27"/>
      <c r="G444" s="27" t="s">
        <v>111</v>
      </c>
      <c r="H444" s="27"/>
      <c r="I444" s="28">
        <v>42087</v>
      </c>
      <c r="J444" s="27"/>
      <c r="K444" s="27"/>
      <c r="L444" s="27"/>
      <c r="M444" s="27" t="s">
        <v>900</v>
      </c>
      <c r="N444" s="27"/>
      <c r="O444" s="27" t="s">
        <v>933</v>
      </c>
      <c r="P444" s="27"/>
      <c r="Q444" s="27" t="s">
        <v>34</v>
      </c>
      <c r="R444" s="27"/>
      <c r="S444" s="29">
        <v>1.32</v>
      </c>
      <c r="T444" s="27"/>
      <c r="U444" s="29">
        <f t="shared" si="8"/>
        <v>7563.27</v>
      </c>
    </row>
    <row r="445" spans="1:21" x14ac:dyDescent="0.25">
      <c r="A445" s="27"/>
      <c r="B445" s="27"/>
      <c r="C445" s="27"/>
      <c r="D445" s="27"/>
      <c r="E445" s="27"/>
      <c r="F445" s="27"/>
      <c r="G445" s="27" t="s">
        <v>111</v>
      </c>
      <c r="H445" s="27"/>
      <c r="I445" s="28">
        <v>42087</v>
      </c>
      <c r="J445" s="27"/>
      <c r="K445" s="27"/>
      <c r="L445" s="27"/>
      <c r="M445" s="27" t="s">
        <v>900</v>
      </c>
      <c r="N445" s="27"/>
      <c r="O445" s="27" t="s">
        <v>1023</v>
      </c>
      <c r="P445" s="27"/>
      <c r="Q445" s="27" t="s">
        <v>34</v>
      </c>
      <c r="R445" s="27"/>
      <c r="S445" s="29">
        <v>1.32</v>
      </c>
      <c r="T445" s="27"/>
      <c r="U445" s="29">
        <f t="shared" si="8"/>
        <v>7564.59</v>
      </c>
    </row>
    <row r="446" spans="1:21" x14ac:dyDescent="0.25">
      <c r="A446" s="27"/>
      <c r="B446" s="27"/>
      <c r="C446" s="27"/>
      <c r="D446" s="27"/>
      <c r="E446" s="27"/>
      <c r="F446" s="27"/>
      <c r="G446" s="27" t="s">
        <v>111</v>
      </c>
      <c r="H446" s="27"/>
      <c r="I446" s="28">
        <v>42087</v>
      </c>
      <c r="J446" s="27"/>
      <c r="K446" s="27"/>
      <c r="L446" s="27"/>
      <c r="M446" s="27" t="s">
        <v>900</v>
      </c>
      <c r="N446" s="27"/>
      <c r="O446" s="27" t="s">
        <v>1024</v>
      </c>
      <c r="P446" s="27"/>
      <c r="Q446" s="27" t="s">
        <v>34</v>
      </c>
      <c r="R446" s="27"/>
      <c r="S446" s="29">
        <v>1.23</v>
      </c>
      <c r="T446" s="27"/>
      <c r="U446" s="29">
        <f t="shared" si="8"/>
        <v>7565.82</v>
      </c>
    </row>
    <row r="447" spans="1:21" x14ac:dyDescent="0.25">
      <c r="A447" s="27"/>
      <c r="B447" s="27"/>
      <c r="C447" s="27"/>
      <c r="D447" s="27"/>
      <c r="E447" s="27"/>
      <c r="F447" s="27"/>
      <c r="G447" s="27" t="s">
        <v>111</v>
      </c>
      <c r="H447" s="27"/>
      <c r="I447" s="28">
        <v>42088</v>
      </c>
      <c r="J447" s="27"/>
      <c r="K447" s="27"/>
      <c r="L447" s="27"/>
      <c r="M447" s="27" t="s">
        <v>900</v>
      </c>
      <c r="N447" s="27"/>
      <c r="O447" s="27" t="s">
        <v>933</v>
      </c>
      <c r="P447" s="27"/>
      <c r="Q447" s="27" t="s">
        <v>34</v>
      </c>
      <c r="R447" s="27"/>
      <c r="S447" s="29">
        <v>1.32</v>
      </c>
      <c r="T447" s="27"/>
      <c r="U447" s="29">
        <f t="shared" si="8"/>
        <v>7567.14</v>
      </c>
    </row>
    <row r="448" spans="1:21" x14ac:dyDescent="0.25">
      <c r="A448" s="27"/>
      <c r="B448" s="27"/>
      <c r="C448" s="27"/>
      <c r="D448" s="27"/>
      <c r="E448" s="27"/>
      <c r="F448" s="27"/>
      <c r="G448" s="27" t="s">
        <v>111</v>
      </c>
      <c r="H448" s="27"/>
      <c r="I448" s="28">
        <v>42088</v>
      </c>
      <c r="J448" s="27"/>
      <c r="K448" s="27"/>
      <c r="L448" s="27"/>
      <c r="M448" s="27" t="s">
        <v>900</v>
      </c>
      <c r="N448" s="27"/>
      <c r="O448" s="27" t="s">
        <v>933</v>
      </c>
      <c r="P448" s="27"/>
      <c r="Q448" s="27" t="s">
        <v>34</v>
      </c>
      <c r="R448" s="27"/>
      <c r="S448" s="29">
        <v>1.32</v>
      </c>
      <c r="T448" s="27"/>
      <c r="U448" s="29">
        <f t="shared" si="8"/>
        <v>7568.46</v>
      </c>
    </row>
    <row r="449" spans="1:21" x14ac:dyDescent="0.25">
      <c r="A449" s="27"/>
      <c r="B449" s="27"/>
      <c r="C449" s="27"/>
      <c r="D449" s="27"/>
      <c r="E449" s="27"/>
      <c r="F449" s="27"/>
      <c r="G449" s="27" t="s">
        <v>111</v>
      </c>
      <c r="H449" s="27"/>
      <c r="I449" s="28">
        <v>42088</v>
      </c>
      <c r="J449" s="27"/>
      <c r="K449" s="27"/>
      <c r="L449" s="27"/>
      <c r="M449" s="27" t="s">
        <v>900</v>
      </c>
      <c r="N449" s="27"/>
      <c r="O449" s="27" t="s">
        <v>933</v>
      </c>
      <c r="P449" s="27"/>
      <c r="Q449" s="27" t="s">
        <v>34</v>
      </c>
      <c r="R449" s="27"/>
      <c r="S449" s="29">
        <v>1.32</v>
      </c>
      <c r="T449" s="27"/>
      <c r="U449" s="29">
        <f t="shared" si="8"/>
        <v>7569.78</v>
      </c>
    </row>
    <row r="450" spans="1:21" x14ac:dyDescent="0.25">
      <c r="A450" s="27"/>
      <c r="B450" s="27"/>
      <c r="C450" s="27"/>
      <c r="D450" s="27"/>
      <c r="E450" s="27"/>
      <c r="F450" s="27"/>
      <c r="G450" s="27" t="s">
        <v>111</v>
      </c>
      <c r="H450" s="27"/>
      <c r="I450" s="28">
        <v>42088</v>
      </c>
      <c r="J450" s="27"/>
      <c r="K450" s="27"/>
      <c r="L450" s="27"/>
      <c r="M450" s="27" t="s">
        <v>900</v>
      </c>
      <c r="N450" s="27"/>
      <c r="O450" s="27" t="s">
        <v>933</v>
      </c>
      <c r="P450" s="27"/>
      <c r="Q450" s="27" t="s">
        <v>34</v>
      </c>
      <c r="R450" s="27"/>
      <c r="S450" s="29">
        <v>1.32</v>
      </c>
      <c r="T450" s="27"/>
      <c r="U450" s="29">
        <f t="shared" si="8"/>
        <v>7571.1</v>
      </c>
    </row>
    <row r="451" spans="1:21" x14ac:dyDescent="0.25">
      <c r="A451" s="27"/>
      <c r="B451" s="27"/>
      <c r="C451" s="27"/>
      <c r="D451" s="27"/>
      <c r="E451" s="27"/>
      <c r="F451" s="27"/>
      <c r="G451" s="27" t="s">
        <v>111</v>
      </c>
      <c r="H451" s="27"/>
      <c r="I451" s="28">
        <v>42088</v>
      </c>
      <c r="J451" s="27"/>
      <c r="K451" s="27"/>
      <c r="L451" s="27"/>
      <c r="M451" s="27" t="s">
        <v>900</v>
      </c>
      <c r="N451" s="27"/>
      <c r="O451" s="27" t="s">
        <v>933</v>
      </c>
      <c r="P451" s="27"/>
      <c r="Q451" s="27" t="s">
        <v>34</v>
      </c>
      <c r="R451" s="27"/>
      <c r="S451" s="29">
        <v>1.32</v>
      </c>
      <c r="T451" s="27"/>
      <c r="U451" s="29">
        <f t="shared" si="8"/>
        <v>7572.42</v>
      </c>
    </row>
    <row r="452" spans="1:21" x14ac:dyDescent="0.25">
      <c r="A452" s="27"/>
      <c r="B452" s="27"/>
      <c r="C452" s="27"/>
      <c r="D452" s="27"/>
      <c r="E452" s="27"/>
      <c r="F452" s="27"/>
      <c r="G452" s="27" t="s">
        <v>111</v>
      </c>
      <c r="H452" s="27"/>
      <c r="I452" s="28">
        <v>42089</v>
      </c>
      <c r="J452" s="27"/>
      <c r="K452" s="27"/>
      <c r="L452" s="27"/>
      <c r="M452" s="27" t="s">
        <v>900</v>
      </c>
      <c r="N452" s="27"/>
      <c r="O452" s="27" t="s">
        <v>933</v>
      </c>
      <c r="P452" s="27"/>
      <c r="Q452" s="27" t="s">
        <v>34</v>
      </c>
      <c r="R452" s="27"/>
      <c r="S452" s="29">
        <v>1.32</v>
      </c>
      <c r="T452" s="27"/>
      <c r="U452" s="29">
        <f t="shared" si="8"/>
        <v>7573.74</v>
      </c>
    </row>
    <row r="453" spans="1:21" x14ac:dyDescent="0.25">
      <c r="A453" s="27"/>
      <c r="B453" s="27"/>
      <c r="C453" s="27"/>
      <c r="D453" s="27"/>
      <c r="E453" s="27"/>
      <c r="F453" s="27"/>
      <c r="G453" s="27" t="s">
        <v>111</v>
      </c>
      <c r="H453" s="27"/>
      <c r="I453" s="28">
        <v>42089</v>
      </c>
      <c r="J453" s="27"/>
      <c r="K453" s="27"/>
      <c r="L453" s="27"/>
      <c r="M453" s="27" t="s">
        <v>900</v>
      </c>
      <c r="N453" s="27"/>
      <c r="O453" s="27" t="s">
        <v>933</v>
      </c>
      <c r="P453" s="27"/>
      <c r="Q453" s="27" t="s">
        <v>34</v>
      </c>
      <c r="R453" s="27"/>
      <c r="S453" s="29">
        <v>1.32</v>
      </c>
      <c r="T453" s="27"/>
      <c r="U453" s="29">
        <f t="shared" si="8"/>
        <v>7575.06</v>
      </c>
    </row>
    <row r="454" spans="1:21" x14ac:dyDescent="0.25">
      <c r="A454" s="27"/>
      <c r="B454" s="27"/>
      <c r="C454" s="27"/>
      <c r="D454" s="27"/>
      <c r="E454" s="27"/>
      <c r="F454" s="27"/>
      <c r="G454" s="27" t="s">
        <v>111</v>
      </c>
      <c r="H454" s="27"/>
      <c r="I454" s="28">
        <v>42090</v>
      </c>
      <c r="J454" s="27"/>
      <c r="K454" s="27"/>
      <c r="L454" s="27"/>
      <c r="M454" s="27" t="s">
        <v>900</v>
      </c>
      <c r="N454" s="27"/>
      <c r="O454" s="27" t="s">
        <v>933</v>
      </c>
      <c r="P454" s="27"/>
      <c r="Q454" s="27" t="s">
        <v>34</v>
      </c>
      <c r="R454" s="27"/>
      <c r="S454" s="29">
        <v>1.32</v>
      </c>
      <c r="T454" s="27"/>
      <c r="U454" s="29">
        <f t="shared" si="8"/>
        <v>7576.38</v>
      </c>
    </row>
    <row r="455" spans="1:21" x14ac:dyDescent="0.25">
      <c r="A455" s="27"/>
      <c r="B455" s="27"/>
      <c r="C455" s="27"/>
      <c r="D455" s="27"/>
      <c r="E455" s="27"/>
      <c r="F455" s="27"/>
      <c r="G455" s="27" t="s">
        <v>111</v>
      </c>
      <c r="H455" s="27"/>
      <c r="I455" s="28">
        <v>42090</v>
      </c>
      <c r="J455" s="27"/>
      <c r="K455" s="27"/>
      <c r="L455" s="27"/>
      <c r="M455" s="27" t="s">
        <v>900</v>
      </c>
      <c r="N455" s="27"/>
      <c r="O455" s="27" t="s">
        <v>933</v>
      </c>
      <c r="P455" s="27"/>
      <c r="Q455" s="27" t="s">
        <v>34</v>
      </c>
      <c r="R455" s="27"/>
      <c r="S455" s="29">
        <v>1.32</v>
      </c>
      <c r="T455" s="27"/>
      <c r="U455" s="29">
        <f t="shared" si="8"/>
        <v>7577.7</v>
      </c>
    </row>
    <row r="456" spans="1:21" x14ac:dyDescent="0.25">
      <c r="A456" s="27"/>
      <c r="B456" s="27"/>
      <c r="C456" s="27"/>
      <c r="D456" s="27"/>
      <c r="E456" s="27"/>
      <c r="F456" s="27"/>
      <c r="G456" s="27" t="s">
        <v>111</v>
      </c>
      <c r="H456" s="27"/>
      <c r="I456" s="28">
        <v>42090</v>
      </c>
      <c r="J456" s="27"/>
      <c r="K456" s="27"/>
      <c r="L456" s="27"/>
      <c r="M456" s="27" t="s">
        <v>900</v>
      </c>
      <c r="N456" s="27"/>
      <c r="O456" s="27" t="s">
        <v>933</v>
      </c>
      <c r="P456" s="27"/>
      <c r="Q456" s="27" t="s">
        <v>34</v>
      </c>
      <c r="R456" s="27"/>
      <c r="S456" s="29">
        <v>1.32</v>
      </c>
      <c r="T456" s="27"/>
      <c r="U456" s="29">
        <f t="shared" si="8"/>
        <v>7579.02</v>
      </c>
    </row>
    <row r="457" spans="1:21" x14ac:dyDescent="0.25">
      <c r="A457" s="27"/>
      <c r="B457" s="27"/>
      <c r="C457" s="27"/>
      <c r="D457" s="27"/>
      <c r="E457" s="27"/>
      <c r="F457" s="27"/>
      <c r="G457" s="27" t="s">
        <v>111</v>
      </c>
      <c r="H457" s="27"/>
      <c r="I457" s="28">
        <v>42091</v>
      </c>
      <c r="J457" s="27"/>
      <c r="K457" s="27"/>
      <c r="L457" s="27"/>
      <c r="M457" s="27" t="s">
        <v>900</v>
      </c>
      <c r="N457" s="27"/>
      <c r="O457" s="27" t="s">
        <v>933</v>
      </c>
      <c r="P457" s="27"/>
      <c r="Q457" s="27" t="s">
        <v>34</v>
      </c>
      <c r="R457" s="27"/>
      <c r="S457" s="29">
        <v>1.32</v>
      </c>
      <c r="T457" s="27"/>
      <c r="U457" s="29">
        <f t="shared" si="8"/>
        <v>7580.34</v>
      </c>
    </row>
    <row r="458" spans="1:21" ht="15.75" thickBot="1" x14ac:dyDescent="0.3">
      <c r="A458" s="27"/>
      <c r="B458" s="27"/>
      <c r="C458" s="27"/>
      <c r="D458" s="27"/>
      <c r="E458" s="27"/>
      <c r="F458" s="27"/>
      <c r="G458" s="27" t="s">
        <v>111</v>
      </c>
      <c r="H458" s="27"/>
      <c r="I458" s="28">
        <v>42092</v>
      </c>
      <c r="J458" s="27"/>
      <c r="K458" s="27"/>
      <c r="L458" s="27"/>
      <c r="M458" s="27" t="s">
        <v>900</v>
      </c>
      <c r="N458" s="27"/>
      <c r="O458" s="27" t="s">
        <v>933</v>
      </c>
      <c r="P458" s="27"/>
      <c r="Q458" s="27" t="s">
        <v>34</v>
      </c>
      <c r="R458" s="27"/>
      <c r="S458" s="30">
        <v>1.32</v>
      </c>
      <c r="T458" s="27"/>
      <c r="U458" s="30">
        <f t="shared" si="8"/>
        <v>7581.66</v>
      </c>
    </row>
    <row r="459" spans="1:21" x14ac:dyDescent="0.25">
      <c r="A459" s="27"/>
      <c r="B459" s="27" t="s">
        <v>107</v>
      </c>
      <c r="C459" s="27"/>
      <c r="D459" s="27"/>
      <c r="E459" s="27"/>
      <c r="F459" s="27"/>
      <c r="G459" s="27"/>
      <c r="H459" s="27"/>
      <c r="I459" s="28"/>
      <c r="J459" s="27"/>
      <c r="K459" s="27"/>
      <c r="L459" s="27"/>
      <c r="M459" s="27"/>
      <c r="N459" s="27"/>
      <c r="O459" s="27"/>
      <c r="P459" s="27"/>
      <c r="Q459" s="27"/>
      <c r="R459" s="27"/>
      <c r="S459" s="29">
        <f>ROUND(SUM(S415:S458),5)</f>
        <v>267.12</v>
      </c>
      <c r="T459" s="27"/>
      <c r="U459" s="29">
        <f>U458</f>
        <v>7581.66</v>
      </c>
    </row>
    <row r="460" spans="1:21" ht="30" customHeight="1" x14ac:dyDescent="0.25">
      <c r="A460" s="23"/>
      <c r="B460" s="23" t="s">
        <v>768</v>
      </c>
      <c r="C460" s="23"/>
      <c r="D460" s="23"/>
      <c r="E460" s="23"/>
      <c r="F460" s="23"/>
      <c r="G460" s="23"/>
      <c r="H460" s="23"/>
      <c r="I460" s="26"/>
      <c r="J460" s="23"/>
      <c r="K460" s="23"/>
      <c r="L460" s="23"/>
      <c r="M460" s="23"/>
      <c r="N460" s="23"/>
      <c r="O460" s="23"/>
      <c r="P460" s="23"/>
      <c r="Q460" s="23"/>
      <c r="R460" s="23"/>
      <c r="S460" s="25"/>
      <c r="T460" s="23"/>
      <c r="U460" s="25">
        <v>0</v>
      </c>
    </row>
    <row r="461" spans="1:21" x14ac:dyDescent="0.25">
      <c r="A461" s="27"/>
      <c r="B461" s="27" t="s">
        <v>769</v>
      </c>
      <c r="C461" s="27"/>
      <c r="D461" s="27"/>
      <c r="E461" s="27"/>
      <c r="F461" s="27"/>
      <c r="G461" s="27"/>
      <c r="H461" s="27"/>
      <c r="I461" s="28"/>
      <c r="J461" s="27"/>
      <c r="K461" s="27"/>
      <c r="L461" s="27"/>
      <c r="M461" s="27"/>
      <c r="N461" s="27"/>
      <c r="O461" s="27"/>
      <c r="P461" s="27"/>
      <c r="Q461" s="27"/>
      <c r="R461" s="27"/>
      <c r="S461" s="29"/>
      <c r="T461" s="27"/>
      <c r="U461" s="29">
        <f>U460</f>
        <v>0</v>
      </c>
    </row>
    <row r="462" spans="1:21" ht="30" customHeight="1" x14ac:dyDescent="0.25">
      <c r="A462" s="23"/>
      <c r="B462" s="23" t="s">
        <v>378</v>
      </c>
      <c r="C462" s="23"/>
      <c r="D462" s="23"/>
      <c r="E462" s="23"/>
      <c r="F462" s="23"/>
      <c r="G462" s="23"/>
      <c r="H462" s="23"/>
      <c r="I462" s="26"/>
      <c r="J462" s="23"/>
      <c r="K462" s="23"/>
      <c r="L462" s="23"/>
      <c r="M462" s="23"/>
      <c r="N462" s="23"/>
      <c r="O462" s="23"/>
      <c r="P462" s="23"/>
      <c r="Q462" s="23"/>
      <c r="R462" s="23"/>
      <c r="S462" s="25"/>
      <c r="T462" s="23"/>
      <c r="U462" s="25">
        <v>-87.59</v>
      </c>
    </row>
    <row r="463" spans="1:21" x14ac:dyDescent="0.25">
      <c r="A463" s="27"/>
      <c r="B463" s="27" t="s">
        <v>379</v>
      </c>
      <c r="C463" s="27"/>
      <c r="D463" s="27"/>
      <c r="E463" s="27"/>
      <c r="F463" s="27"/>
      <c r="G463" s="27"/>
      <c r="H463" s="27"/>
      <c r="I463" s="28"/>
      <c r="J463" s="27"/>
      <c r="K463" s="27"/>
      <c r="L463" s="27"/>
      <c r="M463" s="27"/>
      <c r="N463" s="27"/>
      <c r="O463" s="27"/>
      <c r="P463" s="27"/>
      <c r="Q463" s="27"/>
      <c r="R463" s="27"/>
      <c r="S463" s="29"/>
      <c r="T463" s="27"/>
      <c r="U463" s="29">
        <f>U462</f>
        <v>-87.59</v>
      </c>
    </row>
    <row r="464" spans="1:21" ht="30" customHeight="1" x14ac:dyDescent="0.25">
      <c r="A464" s="23"/>
      <c r="B464" s="23" t="s">
        <v>263</v>
      </c>
      <c r="C464" s="23"/>
      <c r="D464" s="23"/>
      <c r="E464" s="23"/>
      <c r="F464" s="23"/>
      <c r="G464" s="23"/>
      <c r="H464" s="23"/>
      <c r="I464" s="26"/>
      <c r="J464" s="23"/>
      <c r="K464" s="23"/>
      <c r="L464" s="23"/>
      <c r="M464" s="23"/>
      <c r="N464" s="23"/>
      <c r="O464" s="23"/>
      <c r="P464" s="23"/>
      <c r="Q464" s="23"/>
      <c r="R464" s="23"/>
      <c r="S464" s="25"/>
      <c r="T464" s="23"/>
      <c r="U464" s="25">
        <v>2000</v>
      </c>
    </row>
    <row r="465" spans="1:21" x14ac:dyDescent="0.25">
      <c r="A465" s="27"/>
      <c r="B465" s="27" t="s">
        <v>264</v>
      </c>
      <c r="C465" s="27"/>
      <c r="D465" s="27"/>
      <c r="E465" s="27"/>
      <c r="F465" s="27"/>
      <c r="G465" s="27"/>
      <c r="H465" s="27"/>
      <c r="I465" s="28"/>
      <c r="J465" s="27"/>
      <c r="K465" s="27"/>
      <c r="L465" s="27"/>
      <c r="M465" s="27"/>
      <c r="N465" s="27"/>
      <c r="O465" s="27"/>
      <c r="P465" s="27"/>
      <c r="Q465" s="27"/>
      <c r="R465" s="27"/>
      <c r="S465" s="29"/>
      <c r="T465" s="27"/>
      <c r="U465" s="29">
        <f>U464</f>
        <v>2000</v>
      </c>
    </row>
    <row r="466" spans="1:21" ht="30" customHeight="1" x14ac:dyDescent="0.25">
      <c r="A466" s="23"/>
      <c r="B466" s="23" t="s">
        <v>770</v>
      </c>
      <c r="C466" s="23"/>
      <c r="D466" s="23"/>
      <c r="E466" s="23"/>
      <c r="F466" s="23"/>
      <c r="G466" s="23"/>
      <c r="H466" s="23"/>
      <c r="I466" s="26"/>
      <c r="J466" s="23"/>
      <c r="K466" s="23"/>
      <c r="L466" s="23"/>
      <c r="M466" s="23"/>
      <c r="N466" s="23"/>
      <c r="O466" s="23"/>
      <c r="P466" s="23"/>
      <c r="Q466" s="23"/>
      <c r="R466" s="23"/>
      <c r="S466" s="25"/>
      <c r="T466" s="23"/>
      <c r="U466" s="25">
        <v>0</v>
      </c>
    </row>
    <row r="467" spans="1:21" x14ac:dyDescent="0.25">
      <c r="A467" s="27"/>
      <c r="B467" s="27" t="s">
        <v>771</v>
      </c>
      <c r="C467" s="27"/>
      <c r="D467" s="27"/>
      <c r="E467" s="27"/>
      <c r="F467" s="27"/>
      <c r="G467" s="27"/>
      <c r="H467" s="27"/>
      <c r="I467" s="28"/>
      <c r="J467" s="27"/>
      <c r="K467" s="27"/>
      <c r="L467" s="27"/>
      <c r="M467" s="27"/>
      <c r="N467" s="27"/>
      <c r="O467" s="27"/>
      <c r="P467" s="27"/>
      <c r="Q467" s="27"/>
      <c r="R467" s="27"/>
      <c r="S467" s="29"/>
      <c r="T467" s="27"/>
      <c r="U467" s="29">
        <f>U466</f>
        <v>0</v>
      </c>
    </row>
    <row r="468" spans="1:21" ht="30" customHeight="1" x14ac:dyDescent="0.25">
      <c r="A468" s="23"/>
      <c r="B468" s="23" t="s">
        <v>772</v>
      </c>
      <c r="C468" s="23"/>
      <c r="D468" s="23"/>
      <c r="E468" s="23"/>
      <c r="F468" s="23"/>
      <c r="G468" s="23"/>
      <c r="H468" s="23"/>
      <c r="I468" s="26"/>
      <c r="J468" s="23"/>
      <c r="K468" s="23"/>
      <c r="L468" s="23"/>
      <c r="M468" s="23"/>
      <c r="N468" s="23"/>
      <c r="O468" s="23"/>
      <c r="P468" s="23"/>
      <c r="Q468" s="23"/>
      <c r="R468" s="23"/>
      <c r="S468" s="25"/>
      <c r="T468" s="23"/>
      <c r="U468" s="25">
        <v>0</v>
      </c>
    </row>
    <row r="469" spans="1:21" x14ac:dyDescent="0.25">
      <c r="A469" s="27"/>
      <c r="B469" s="27" t="s">
        <v>773</v>
      </c>
      <c r="C469" s="27"/>
      <c r="D469" s="27"/>
      <c r="E469" s="27"/>
      <c r="F469" s="27"/>
      <c r="G469" s="27"/>
      <c r="H469" s="27"/>
      <c r="I469" s="28"/>
      <c r="J469" s="27"/>
      <c r="K469" s="27"/>
      <c r="L469" s="27"/>
      <c r="M469" s="27"/>
      <c r="N469" s="27"/>
      <c r="O469" s="27"/>
      <c r="P469" s="27"/>
      <c r="Q469" s="27"/>
      <c r="R469" s="27"/>
      <c r="S469" s="29"/>
      <c r="T469" s="27"/>
      <c r="U469" s="29">
        <f>U468</f>
        <v>0</v>
      </c>
    </row>
    <row r="470" spans="1:21" ht="30" customHeight="1" x14ac:dyDescent="0.25">
      <c r="A470" s="23"/>
      <c r="B470" s="23" t="s">
        <v>774</v>
      </c>
      <c r="C470" s="23"/>
      <c r="D470" s="23"/>
      <c r="E470" s="23"/>
      <c r="F470" s="23"/>
      <c r="G470" s="23"/>
      <c r="H470" s="23"/>
      <c r="I470" s="26"/>
      <c r="J470" s="23"/>
      <c r="K470" s="23"/>
      <c r="L470" s="23"/>
      <c r="M470" s="23"/>
      <c r="N470" s="23"/>
      <c r="O470" s="23"/>
      <c r="P470" s="23"/>
      <c r="Q470" s="23"/>
      <c r="R470" s="23"/>
      <c r="S470" s="25"/>
      <c r="T470" s="23"/>
      <c r="U470" s="25">
        <v>0</v>
      </c>
    </row>
    <row r="471" spans="1:21" x14ac:dyDescent="0.25">
      <c r="A471" s="23"/>
      <c r="B471" s="23"/>
      <c r="C471" s="23" t="s">
        <v>775</v>
      </c>
      <c r="D471" s="23"/>
      <c r="E471" s="23"/>
      <c r="F471" s="23"/>
      <c r="G471" s="23"/>
      <c r="H471" s="23"/>
      <c r="I471" s="26"/>
      <c r="J471" s="23"/>
      <c r="K471" s="23"/>
      <c r="L471" s="23"/>
      <c r="M471" s="23"/>
      <c r="N471" s="23"/>
      <c r="O471" s="23"/>
      <c r="P471" s="23"/>
      <c r="Q471" s="23"/>
      <c r="R471" s="23"/>
      <c r="S471" s="25"/>
      <c r="T471" s="23"/>
      <c r="U471" s="25">
        <v>0</v>
      </c>
    </row>
    <row r="472" spans="1:21" x14ac:dyDescent="0.25">
      <c r="A472" s="27"/>
      <c r="B472" s="27"/>
      <c r="C472" s="27" t="s">
        <v>776</v>
      </c>
      <c r="D472" s="27"/>
      <c r="E472" s="27"/>
      <c r="F472" s="27"/>
      <c r="G472" s="27"/>
      <c r="H472" s="27"/>
      <c r="I472" s="28"/>
      <c r="J472" s="27"/>
      <c r="K472" s="27"/>
      <c r="L472" s="27"/>
      <c r="M472" s="27"/>
      <c r="N472" s="27"/>
      <c r="O472" s="27"/>
      <c r="P472" s="27"/>
      <c r="Q472" s="27"/>
      <c r="R472" s="27"/>
      <c r="S472" s="29"/>
      <c r="T472" s="27"/>
      <c r="U472" s="29">
        <f>U471</f>
        <v>0</v>
      </c>
    </row>
    <row r="473" spans="1:21" ht="30" customHeight="1" x14ac:dyDescent="0.25">
      <c r="A473" s="23"/>
      <c r="B473" s="23"/>
      <c r="C473" s="23" t="s">
        <v>777</v>
      </c>
      <c r="D473" s="23"/>
      <c r="E473" s="23"/>
      <c r="F473" s="23"/>
      <c r="G473" s="23"/>
      <c r="H473" s="23"/>
      <c r="I473" s="26"/>
      <c r="J473" s="23"/>
      <c r="K473" s="23"/>
      <c r="L473" s="23"/>
      <c r="M473" s="23"/>
      <c r="N473" s="23"/>
      <c r="O473" s="23"/>
      <c r="P473" s="23"/>
      <c r="Q473" s="23"/>
      <c r="R473" s="23"/>
      <c r="S473" s="25"/>
      <c r="T473" s="23"/>
      <c r="U473" s="25">
        <v>0</v>
      </c>
    </row>
    <row r="474" spans="1:21" x14ac:dyDescent="0.25">
      <c r="A474" s="27"/>
      <c r="B474" s="27"/>
      <c r="C474" s="27" t="s">
        <v>778</v>
      </c>
      <c r="D474" s="27"/>
      <c r="E474" s="27"/>
      <c r="F474" s="27"/>
      <c r="G474" s="27"/>
      <c r="H474" s="27"/>
      <c r="I474" s="28"/>
      <c r="J474" s="27"/>
      <c r="K474" s="27"/>
      <c r="L474" s="27"/>
      <c r="M474" s="27"/>
      <c r="N474" s="27"/>
      <c r="O474" s="27"/>
      <c r="P474" s="27"/>
      <c r="Q474" s="27"/>
      <c r="R474" s="27"/>
      <c r="S474" s="29"/>
      <c r="T474" s="27"/>
      <c r="U474" s="29">
        <f>U473</f>
        <v>0</v>
      </c>
    </row>
    <row r="475" spans="1:21" ht="30" customHeight="1" x14ac:dyDescent="0.25">
      <c r="A475" s="23"/>
      <c r="B475" s="23"/>
      <c r="C475" s="23" t="s">
        <v>779</v>
      </c>
      <c r="D475" s="23"/>
      <c r="E475" s="23"/>
      <c r="F475" s="23"/>
      <c r="G475" s="23"/>
      <c r="H475" s="23"/>
      <c r="I475" s="26"/>
      <c r="J475" s="23"/>
      <c r="K475" s="23"/>
      <c r="L475" s="23"/>
      <c r="M475" s="23"/>
      <c r="N475" s="23"/>
      <c r="O475" s="23"/>
      <c r="P475" s="23"/>
      <c r="Q475" s="23"/>
      <c r="R475" s="23"/>
      <c r="S475" s="25"/>
      <c r="T475" s="23"/>
      <c r="U475" s="25">
        <v>0</v>
      </c>
    </row>
    <row r="476" spans="1:21" x14ac:dyDescent="0.25">
      <c r="A476" s="27"/>
      <c r="B476" s="27"/>
      <c r="C476" s="27" t="s">
        <v>780</v>
      </c>
      <c r="D476" s="27"/>
      <c r="E476" s="27"/>
      <c r="F476" s="27"/>
      <c r="G476" s="27"/>
      <c r="H476" s="27"/>
      <c r="I476" s="28"/>
      <c r="J476" s="27"/>
      <c r="K476" s="27"/>
      <c r="L476" s="27"/>
      <c r="M476" s="27"/>
      <c r="N476" s="27"/>
      <c r="O476" s="27"/>
      <c r="P476" s="27"/>
      <c r="Q476" s="27"/>
      <c r="R476" s="27"/>
      <c r="S476" s="29"/>
      <c r="T476" s="27"/>
      <c r="U476" s="29">
        <f>U475</f>
        <v>0</v>
      </c>
    </row>
    <row r="477" spans="1:21" ht="30" customHeight="1" x14ac:dyDescent="0.25">
      <c r="A477" s="23"/>
      <c r="B477" s="23"/>
      <c r="C477" s="23" t="s">
        <v>781</v>
      </c>
      <c r="D477" s="23"/>
      <c r="E477" s="23"/>
      <c r="F477" s="23"/>
      <c r="G477" s="23"/>
      <c r="H477" s="23"/>
      <c r="I477" s="26"/>
      <c r="J477" s="23"/>
      <c r="K477" s="23"/>
      <c r="L477" s="23"/>
      <c r="M477" s="23"/>
      <c r="N477" s="23"/>
      <c r="O477" s="23"/>
      <c r="P477" s="23"/>
      <c r="Q477" s="23"/>
      <c r="R477" s="23"/>
      <c r="S477" s="25"/>
      <c r="T477" s="23"/>
      <c r="U477" s="25">
        <v>0</v>
      </c>
    </row>
    <row r="478" spans="1:21" x14ac:dyDescent="0.25">
      <c r="A478" s="27"/>
      <c r="B478" s="27"/>
      <c r="C478" s="27" t="s">
        <v>782</v>
      </c>
      <c r="D478" s="27"/>
      <c r="E478" s="27"/>
      <c r="F478" s="27"/>
      <c r="G478" s="27"/>
      <c r="H478" s="27"/>
      <c r="I478" s="28"/>
      <c r="J478" s="27"/>
      <c r="K478" s="27"/>
      <c r="L478" s="27"/>
      <c r="M478" s="27"/>
      <c r="N478" s="27"/>
      <c r="O478" s="27"/>
      <c r="P478" s="27"/>
      <c r="Q478" s="27"/>
      <c r="R478" s="27"/>
      <c r="S478" s="29"/>
      <c r="T478" s="27"/>
      <c r="U478" s="29">
        <f>U477</f>
        <v>0</v>
      </c>
    </row>
    <row r="479" spans="1:21" ht="30" customHeight="1" x14ac:dyDescent="0.25">
      <c r="A479" s="23"/>
      <c r="B479" s="23"/>
      <c r="C479" s="23" t="s">
        <v>783</v>
      </c>
      <c r="D479" s="23"/>
      <c r="E479" s="23"/>
      <c r="F479" s="23"/>
      <c r="G479" s="23"/>
      <c r="H479" s="23"/>
      <c r="I479" s="26"/>
      <c r="J479" s="23"/>
      <c r="K479" s="23"/>
      <c r="L479" s="23"/>
      <c r="M479" s="23"/>
      <c r="N479" s="23"/>
      <c r="O479" s="23"/>
      <c r="P479" s="23"/>
      <c r="Q479" s="23"/>
      <c r="R479" s="23"/>
      <c r="S479" s="25"/>
      <c r="T479" s="23"/>
      <c r="U479" s="25">
        <v>0</v>
      </c>
    </row>
    <row r="480" spans="1:21" x14ac:dyDescent="0.25">
      <c r="A480" s="27"/>
      <c r="B480" s="27"/>
      <c r="C480" s="27" t="s">
        <v>784</v>
      </c>
      <c r="D480" s="27"/>
      <c r="E480" s="27"/>
      <c r="F480" s="27"/>
      <c r="G480" s="27"/>
      <c r="H480" s="27"/>
      <c r="I480" s="28"/>
      <c r="J480" s="27"/>
      <c r="K480" s="27"/>
      <c r="L480" s="27"/>
      <c r="M480" s="27"/>
      <c r="N480" s="27"/>
      <c r="O480" s="27"/>
      <c r="P480" s="27"/>
      <c r="Q480" s="27"/>
      <c r="R480" s="27"/>
      <c r="S480" s="29"/>
      <c r="T480" s="27"/>
      <c r="U480" s="29">
        <f>U479</f>
        <v>0</v>
      </c>
    </row>
    <row r="481" spans="1:21" ht="30" customHeight="1" x14ac:dyDescent="0.25">
      <c r="A481" s="23"/>
      <c r="B481" s="23"/>
      <c r="C481" s="23" t="s">
        <v>785</v>
      </c>
      <c r="D481" s="23"/>
      <c r="E481" s="23"/>
      <c r="F481" s="23"/>
      <c r="G481" s="23"/>
      <c r="H481" s="23"/>
      <c r="I481" s="26"/>
      <c r="J481" s="23"/>
      <c r="K481" s="23"/>
      <c r="L481" s="23"/>
      <c r="M481" s="23"/>
      <c r="N481" s="23"/>
      <c r="O481" s="23"/>
      <c r="P481" s="23"/>
      <c r="Q481" s="23"/>
      <c r="R481" s="23"/>
      <c r="S481" s="25"/>
      <c r="T481" s="23"/>
      <c r="U481" s="25">
        <v>0</v>
      </c>
    </row>
    <row r="482" spans="1:21" x14ac:dyDescent="0.25">
      <c r="A482" s="27"/>
      <c r="B482" s="27"/>
      <c r="C482" s="27" t="s">
        <v>786</v>
      </c>
      <c r="D482" s="27"/>
      <c r="E482" s="27"/>
      <c r="F482" s="27"/>
      <c r="G482" s="27"/>
      <c r="H482" s="27"/>
      <c r="I482" s="28"/>
      <c r="J482" s="27"/>
      <c r="K482" s="27"/>
      <c r="L482" s="27"/>
      <c r="M482" s="27"/>
      <c r="N482" s="27"/>
      <c r="O482" s="27"/>
      <c r="P482" s="27"/>
      <c r="Q482" s="27"/>
      <c r="R482" s="27"/>
      <c r="S482" s="29"/>
      <c r="T482" s="27"/>
      <c r="U482" s="29">
        <f>U481</f>
        <v>0</v>
      </c>
    </row>
    <row r="483" spans="1:21" ht="30" customHeight="1" x14ac:dyDescent="0.25">
      <c r="A483" s="23"/>
      <c r="B483" s="23"/>
      <c r="C483" s="23" t="s">
        <v>787</v>
      </c>
      <c r="D483" s="23"/>
      <c r="E483" s="23"/>
      <c r="F483" s="23"/>
      <c r="G483" s="23"/>
      <c r="H483" s="23"/>
      <c r="I483" s="26"/>
      <c r="J483" s="23"/>
      <c r="K483" s="23"/>
      <c r="L483" s="23"/>
      <c r="M483" s="23"/>
      <c r="N483" s="23"/>
      <c r="O483" s="23"/>
      <c r="P483" s="23"/>
      <c r="Q483" s="23"/>
      <c r="R483" s="23"/>
      <c r="S483" s="25"/>
      <c r="T483" s="23"/>
      <c r="U483" s="25">
        <v>0</v>
      </c>
    </row>
    <row r="484" spans="1:21" ht="15.75" thickBot="1" x14ac:dyDescent="0.3">
      <c r="A484" s="27"/>
      <c r="B484" s="27"/>
      <c r="C484" s="27" t="s">
        <v>788</v>
      </c>
      <c r="D484" s="27"/>
      <c r="E484" s="27"/>
      <c r="F484" s="27"/>
      <c r="G484" s="27"/>
      <c r="H484" s="27"/>
      <c r="I484" s="28"/>
      <c r="J484" s="27"/>
      <c r="K484" s="27"/>
      <c r="L484" s="27"/>
      <c r="M484" s="27"/>
      <c r="N484" s="27"/>
      <c r="O484" s="27"/>
      <c r="P484" s="27"/>
      <c r="Q484" s="27"/>
      <c r="R484" s="27"/>
      <c r="S484" s="30"/>
      <c r="T484" s="27"/>
      <c r="U484" s="30">
        <f>U483</f>
        <v>0</v>
      </c>
    </row>
    <row r="485" spans="1:21" ht="30" customHeight="1" x14ac:dyDescent="0.25">
      <c r="A485" s="27"/>
      <c r="B485" s="27" t="s">
        <v>789</v>
      </c>
      <c r="C485" s="27"/>
      <c r="D485" s="27"/>
      <c r="E485" s="27"/>
      <c r="F485" s="27"/>
      <c r="G485" s="27"/>
      <c r="H485" s="27"/>
      <c r="I485" s="28"/>
      <c r="J485" s="27"/>
      <c r="K485" s="27"/>
      <c r="L485" s="27"/>
      <c r="M485" s="27"/>
      <c r="N485" s="27"/>
      <c r="O485" s="27"/>
      <c r="P485" s="27"/>
      <c r="Q485" s="27"/>
      <c r="R485" s="27"/>
      <c r="S485" s="29"/>
      <c r="T485" s="27"/>
      <c r="U485" s="29">
        <f>ROUND(U472+U474+U476+U478+U480+U482+U484,5)</f>
        <v>0</v>
      </c>
    </row>
    <row r="486" spans="1:21" ht="30" customHeight="1" x14ac:dyDescent="0.25">
      <c r="A486" s="23"/>
      <c r="B486" s="23" t="s">
        <v>219</v>
      </c>
      <c r="C486" s="23"/>
      <c r="D486" s="23"/>
      <c r="E486" s="23"/>
      <c r="F486" s="23"/>
      <c r="G486" s="23"/>
      <c r="H486" s="23"/>
      <c r="I486" s="26"/>
      <c r="J486" s="23"/>
      <c r="K486" s="23"/>
      <c r="L486" s="23"/>
      <c r="M486" s="23"/>
      <c r="N486" s="23"/>
      <c r="O486" s="23"/>
      <c r="P486" s="23"/>
      <c r="Q486" s="23"/>
      <c r="R486" s="23"/>
      <c r="S486" s="25"/>
      <c r="T486" s="23"/>
      <c r="U486" s="25">
        <v>9404.65</v>
      </c>
    </row>
    <row r="487" spans="1:21" x14ac:dyDescent="0.25">
      <c r="A487" s="23"/>
      <c r="B487" s="23"/>
      <c r="C487" s="23" t="s">
        <v>790</v>
      </c>
      <c r="D487" s="23"/>
      <c r="E487" s="23"/>
      <c r="F487" s="23"/>
      <c r="G487" s="23"/>
      <c r="H487" s="23"/>
      <c r="I487" s="26"/>
      <c r="J487" s="23"/>
      <c r="K487" s="23"/>
      <c r="L487" s="23"/>
      <c r="M487" s="23"/>
      <c r="N487" s="23"/>
      <c r="O487" s="23"/>
      <c r="P487" s="23"/>
      <c r="Q487" s="23"/>
      <c r="R487" s="23"/>
      <c r="S487" s="25"/>
      <c r="T487" s="23"/>
      <c r="U487" s="25">
        <v>180.2</v>
      </c>
    </row>
    <row r="488" spans="1:21" x14ac:dyDescent="0.25">
      <c r="A488" s="27"/>
      <c r="B488" s="27"/>
      <c r="C488" s="27" t="s">
        <v>791</v>
      </c>
      <c r="D488" s="27"/>
      <c r="E488" s="27"/>
      <c r="F488" s="27"/>
      <c r="G488" s="27"/>
      <c r="H488" s="27"/>
      <c r="I488" s="28"/>
      <c r="J488" s="27"/>
      <c r="K488" s="27"/>
      <c r="L488" s="27"/>
      <c r="M488" s="27"/>
      <c r="N488" s="27"/>
      <c r="O488" s="27"/>
      <c r="P488" s="27"/>
      <c r="Q488" s="27"/>
      <c r="R488" s="27"/>
      <c r="S488" s="29"/>
      <c r="T488" s="27"/>
      <c r="U488" s="29">
        <f>U487</f>
        <v>180.2</v>
      </c>
    </row>
    <row r="489" spans="1:21" ht="30" customHeight="1" x14ac:dyDescent="0.25">
      <c r="A489" s="23"/>
      <c r="B489" s="23"/>
      <c r="C489" s="23" t="s">
        <v>792</v>
      </c>
      <c r="D489" s="23"/>
      <c r="E489" s="23"/>
      <c r="F489" s="23"/>
      <c r="G489" s="23"/>
      <c r="H489" s="23"/>
      <c r="I489" s="26"/>
      <c r="J489" s="23"/>
      <c r="K489" s="23"/>
      <c r="L489" s="23"/>
      <c r="M489" s="23"/>
      <c r="N489" s="23"/>
      <c r="O489" s="23"/>
      <c r="P489" s="23"/>
      <c r="Q489" s="23"/>
      <c r="R489" s="23"/>
      <c r="S489" s="25"/>
      <c r="T489" s="23"/>
      <c r="U489" s="25">
        <v>0</v>
      </c>
    </row>
    <row r="490" spans="1:21" x14ac:dyDescent="0.25">
      <c r="A490" s="27"/>
      <c r="B490" s="27"/>
      <c r="C490" s="27" t="s">
        <v>793</v>
      </c>
      <c r="D490" s="27"/>
      <c r="E490" s="27"/>
      <c r="F490" s="27"/>
      <c r="G490" s="27"/>
      <c r="H490" s="27"/>
      <c r="I490" s="28"/>
      <c r="J490" s="27"/>
      <c r="K490" s="27"/>
      <c r="L490" s="27"/>
      <c r="M490" s="27"/>
      <c r="N490" s="27"/>
      <c r="O490" s="27"/>
      <c r="P490" s="27"/>
      <c r="Q490" s="27"/>
      <c r="R490" s="27"/>
      <c r="S490" s="29"/>
      <c r="T490" s="27"/>
      <c r="U490" s="29">
        <f>U489</f>
        <v>0</v>
      </c>
    </row>
    <row r="491" spans="1:21" ht="30" customHeight="1" x14ac:dyDescent="0.25">
      <c r="A491" s="23"/>
      <c r="B491" s="23"/>
      <c r="C491" s="23" t="s">
        <v>794</v>
      </c>
      <c r="D491" s="23"/>
      <c r="E491" s="23"/>
      <c r="F491" s="23"/>
      <c r="G491" s="23"/>
      <c r="H491" s="23"/>
      <c r="I491" s="26"/>
      <c r="J491" s="23"/>
      <c r="K491" s="23"/>
      <c r="L491" s="23"/>
      <c r="M491" s="23"/>
      <c r="N491" s="23"/>
      <c r="O491" s="23"/>
      <c r="P491" s="23"/>
      <c r="Q491" s="23"/>
      <c r="R491" s="23"/>
      <c r="S491" s="25"/>
      <c r="T491" s="23"/>
      <c r="U491" s="25">
        <v>0</v>
      </c>
    </row>
    <row r="492" spans="1:21" x14ac:dyDescent="0.25">
      <c r="A492" s="27"/>
      <c r="B492" s="27"/>
      <c r="C492" s="27" t="s">
        <v>795</v>
      </c>
      <c r="D492" s="27"/>
      <c r="E492" s="27"/>
      <c r="F492" s="27"/>
      <c r="G492" s="27"/>
      <c r="H492" s="27"/>
      <c r="I492" s="28"/>
      <c r="J492" s="27"/>
      <c r="K492" s="27"/>
      <c r="L492" s="27"/>
      <c r="M492" s="27"/>
      <c r="N492" s="27"/>
      <c r="O492" s="27"/>
      <c r="P492" s="27"/>
      <c r="Q492" s="27"/>
      <c r="R492" s="27"/>
      <c r="S492" s="29"/>
      <c r="T492" s="27"/>
      <c r="U492" s="29">
        <f>U491</f>
        <v>0</v>
      </c>
    </row>
    <row r="493" spans="1:21" ht="30" customHeight="1" x14ac:dyDescent="0.25">
      <c r="A493" s="23"/>
      <c r="B493" s="23"/>
      <c r="C493" s="23" t="s">
        <v>796</v>
      </c>
      <c r="D493" s="23"/>
      <c r="E493" s="23"/>
      <c r="F493" s="23"/>
      <c r="G493" s="23"/>
      <c r="H493" s="23"/>
      <c r="I493" s="26"/>
      <c r="J493" s="23"/>
      <c r="K493" s="23"/>
      <c r="L493" s="23"/>
      <c r="M493" s="23"/>
      <c r="N493" s="23"/>
      <c r="O493" s="23"/>
      <c r="P493" s="23"/>
      <c r="Q493" s="23"/>
      <c r="R493" s="23"/>
      <c r="S493" s="25"/>
      <c r="T493" s="23"/>
      <c r="U493" s="25">
        <v>0</v>
      </c>
    </row>
    <row r="494" spans="1:21" x14ac:dyDescent="0.25">
      <c r="A494" s="27"/>
      <c r="B494" s="27"/>
      <c r="C494" s="27" t="s">
        <v>797</v>
      </c>
      <c r="D494" s="27"/>
      <c r="E494" s="27"/>
      <c r="F494" s="27"/>
      <c r="G494" s="27"/>
      <c r="H494" s="27"/>
      <c r="I494" s="28"/>
      <c r="J494" s="27"/>
      <c r="K494" s="27"/>
      <c r="L494" s="27"/>
      <c r="M494" s="27"/>
      <c r="N494" s="27"/>
      <c r="O494" s="27"/>
      <c r="P494" s="27"/>
      <c r="Q494" s="27"/>
      <c r="R494" s="27"/>
      <c r="S494" s="29"/>
      <c r="T494" s="27"/>
      <c r="U494" s="29">
        <f>U493</f>
        <v>0</v>
      </c>
    </row>
    <row r="495" spans="1:21" ht="30" customHeight="1" x14ac:dyDescent="0.25">
      <c r="A495" s="23"/>
      <c r="B495" s="23"/>
      <c r="C495" s="23" t="s">
        <v>798</v>
      </c>
      <c r="D495" s="23"/>
      <c r="E495" s="23"/>
      <c r="F495" s="23"/>
      <c r="G495" s="23"/>
      <c r="H495" s="23"/>
      <c r="I495" s="26"/>
      <c r="J495" s="23"/>
      <c r="K495" s="23"/>
      <c r="L495" s="23"/>
      <c r="M495" s="23"/>
      <c r="N495" s="23"/>
      <c r="O495" s="23"/>
      <c r="P495" s="23"/>
      <c r="Q495" s="23"/>
      <c r="R495" s="23"/>
      <c r="S495" s="25"/>
      <c r="T495" s="23"/>
      <c r="U495" s="25">
        <v>0</v>
      </c>
    </row>
    <row r="496" spans="1:21" x14ac:dyDescent="0.25">
      <c r="A496" s="27"/>
      <c r="B496" s="27"/>
      <c r="C496" s="27" t="s">
        <v>799</v>
      </c>
      <c r="D496" s="27"/>
      <c r="E496" s="27"/>
      <c r="F496" s="27"/>
      <c r="G496" s="27"/>
      <c r="H496" s="27"/>
      <c r="I496" s="28"/>
      <c r="J496" s="27"/>
      <c r="K496" s="27"/>
      <c r="L496" s="27"/>
      <c r="M496" s="27"/>
      <c r="N496" s="27"/>
      <c r="O496" s="27"/>
      <c r="P496" s="27"/>
      <c r="Q496" s="27"/>
      <c r="R496" s="27"/>
      <c r="S496" s="29"/>
      <c r="T496" s="27"/>
      <c r="U496" s="29">
        <f>U495</f>
        <v>0</v>
      </c>
    </row>
    <row r="497" spans="1:21" ht="30" customHeight="1" x14ac:dyDescent="0.25">
      <c r="A497" s="23"/>
      <c r="B497" s="23"/>
      <c r="C497" s="23" t="s">
        <v>800</v>
      </c>
      <c r="D497" s="23"/>
      <c r="E497" s="23"/>
      <c r="F497" s="23"/>
      <c r="G497" s="23"/>
      <c r="H497" s="23"/>
      <c r="I497" s="26"/>
      <c r="J497" s="23"/>
      <c r="K497" s="23"/>
      <c r="L497" s="23"/>
      <c r="M497" s="23"/>
      <c r="N497" s="23"/>
      <c r="O497" s="23"/>
      <c r="P497" s="23"/>
      <c r="Q497" s="23"/>
      <c r="R497" s="23"/>
      <c r="S497" s="25"/>
      <c r="T497" s="23"/>
      <c r="U497" s="25">
        <v>0</v>
      </c>
    </row>
    <row r="498" spans="1:21" x14ac:dyDescent="0.25">
      <c r="A498" s="27"/>
      <c r="B498" s="27"/>
      <c r="C498" s="27" t="s">
        <v>801</v>
      </c>
      <c r="D498" s="27"/>
      <c r="E498" s="27"/>
      <c r="F498" s="27"/>
      <c r="G498" s="27"/>
      <c r="H498" s="27"/>
      <c r="I498" s="28"/>
      <c r="J498" s="27"/>
      <c r="K498" s="27"/>
      <c r="L498" s="27"/>
      <c r="M498" s="27"/>
      <c r="N498" s="27"/>
      <c r="O498" s="27"/>
      <c r="P498" s="27"/>
      <c r="Q498" s="27"/>
      <c r="R498" s="27"/>
      <c r="S498" s="29"/>
      <c r="T498" s="27"/>
      <c r="U498" s="29">
        <f>U497</f>
        <v>0</v>
      </c>
    </row>
    <row r="499" spans="1:21" ht="30" customHeight="1" x14ac:dyDescent="0.25">
      <c r="A499" s="23"/>
      <c r="B499" s="23"/>
      <c r="C499" s="23" t="s">
        <v>802</v>
      </c>
      <c r="D499" s="23"/>
      <c r="E499" s="23"/>
      <c r="F499" s="23"/>
      <c r="G499" s="23"/>
      <c r="H499" s="23"/>
      <c r="I499" s="26"/>
      <c r="J499" s="23"/>
      <c r="K499" s="23"/>
      <c r="L499" s="23"/>
      <c r="M499" s="23"/>
      <c r="N499" s="23"/>
      <c r="O499" s="23"/>
      <c r="P499" s="23"/>
      <c r="Q499" s="23"/>
      <c r="R499" s="23"/>
      <c r="S499" s="25"/>
      <c r="T499" s="23"/>
      <c r="U499" s="25">
        <v>0</v>
      </c>
    </row>
    <row r="500" spans="1:21" x14ac:dyDescent="0.25">
      <c r="A500" s="27"/>
      <c r="B500" s="27"/>
      <c r="C500" s="27" t="s">
        <v>803</v>
      </c>
      <c r="D500" s="27"/>
      <c r="E500" s="27"/>
      <c r="F500" s="27"/>
      <c r="G500" s="27"/>
      <c r="H500" s="27"/>
      <c r="I500" s="28"/>
      <c r="J500" s="27"/>
      <c r="K500" s="27"/>
      <c r="L500" s="27"/>
      <c r="M500" s="27"/>
      <c r="N500" s="27"/>
      <c r="O500" s="27"/>
      <c r="P500" s="27"/>
      <c r="Q500" s="27"/>
      <c r="R500" s="27"/>
      <c r="S500" s="29"/>
      <c r="T500" s="27"/>
      <c r="U500" s="29">
        <f>U499</f>
        <v>0</v>
      </c>
    </row>
    <row r="501" spans="1:21" ht="30" customHeight="1" x14ac:dyDescent="0.25">
      <c r="A501" s="23"/>
      <c r="B501" s="23"/>
      <c r="C501" s="23" t="s">
        <v>804</v>
      </c>
      <c r="D501" s="23"/>
      <c r="E501" s="23"/>
      <c r="F501" s="23"/>
      <c r="G501" s="23"/>
      <c r="H501" s="23"/>
      <c r="I501" s="26"/>
      <c r="J501" s="23"/>
      <c r="K501" s="23"/>
      <c r="L501" s="23"/>
      <c r="M501" s="23"/>
      <c r="N501" s="23"/>
      <c r="O501" s="23"/>
      <c r="P501" s="23"/>
      <c r="Q501" s="23"/>
      <c r="R501" s="23"/>
      <c r="S501" s="25"/>
      <c r="T501" s="23"/>
      <c r="U501" s="25">
        <v>0</v>
      </c>
    </row>
    <row r="502" spans="1:21" x14ac:dyDescent="0.25">
      <c r="A502" s="27"/>
      <c r="B502" s="27"/>
      <c r="C502" s="27" t="s">
        <v>805</v>
      </c>
      <c r="D502" s="27"/>
      <c r="E502" s="27"/>
      <c r="F502" s="27"/>
      <c r="G502" s="27"/>
      <c r="H502" s="27"/>
      <c r="I502" s="28"/>
      <c r="J502" s="27"/>
      <c r="K502" s="27"/>
      <c r="L502" s="27"/>
      <c r="M502" s="27"/>
      <c r="N502" s="27"/>
      <c r="O502" s="27"/>
      <c r="P502" s="27"/>
      <c r="Q502" s="27"/>
      <c r="R502" s="27"/>
      <c r="S502" s="29"/>
      <c r="T502" s="27"/>
      <c r="U502" s="29">
        <f>U501</f>
        <v>0</v>
      </c>
    </row>
    <row r="503" spans="1:21" ht="30" customHeight="1" x14ac:dyDescent="0.25">
      <c r="A503" s="23"/>
      <c r="B503" s="23"/>
      <c r="C503" s="23" t="s">
        <v>806</v>
      </c>
      <c r="D503" s="23"/>
      <c r="E503" s="23"/>
      <c r="F503" s="23"/>
      <c r="G503" s="23"/>
      <c r="H503" s="23"/>
      <c r="I503" s="26"/>
      <c r="J503" s="23"/>
      <c r="K503" s="23"/>
      <c r="L503" s="23"/>
      <c r="M503" s="23"/>
      <c r="N503" s="23"/>
      <c r="O503" s="23"/>
      <c r="P503" s="23"/>
      <c r="Q503" s="23"/>
      <c r="R503" s="23"/>
      <c r="S503" s="25"/>
      <c r="T503" s="23"/>
      <c r="U503" s="25">
        <v>0</v>
      </c>
    </row>
    <row r="504" spans="1:21" x14ac:dyDescent="0.25">
      <c r="A504" s="27"/>
      <c r="B504" s="27"/>
      <c r="C504" s="27" t="s">
        <v>807</v>
      </c>
      <c r="D504" s="27"/>
      <c r="E504" s="27"/>
      <c r="F504" s="27"/>
      <c r="G504" s="27"/>
      <c r="H504" s="27"/>
      <c r="I504" s="28"/>
      <c r="J504" s="27"/>
      <c r="K504" s="27"/>
      <c r="L504" s="27"/>
      <c r="M504" s="27"/>
      <c r="N504" s="27"/>
      <c r="O504" s="27"/>
      <c r="P504" s="27"/>
      <c r="Q504" s="27"/>
      <c r="R504" s="27"/>
      <c r="S504" s="29"/>
      <c r="T504" s="27"/>
      <c r="U504" s="29">
        <f>U503</f>
        <v>0</v>
      </c>
    </row>
    <row r="505" spans="1:21" ht="30" customHeight="1" x14ac:dyDescent="0.25">
      <c r="A505" s="23"/>
      <c r="B505" s="23"/>
      <c r="C505" s="23" t="s">
        <v>808</v>
      </c>
      <c r="D505" s="23"/>
      <c r="E505" s="23"/>
      <c r="F505" s="23"/>
      <c r="G505" s="23"/>
      <c r="H505" s="23"/>
      <c r="I505" s="26"/>
      <c r="J505" s="23"/>
      <c r="K505" s="23"/>
      <c r="L505" s="23"/>
      <c r="M505" s="23"/>
      <c r="N505" s="23"/>
      <c r="O505" s="23"/>
      <c r="P505" s="23"/>
      <c r="Q505" s="23"/>
      <c r="R505" s="23"/>
      <c r="S505" s="25"/>
      <c r="T505" s="23"/>
      <c r="U505" s="25">
        <v>0</v>
      </c>
    </row>
    <row r="506" spans="1:21" x14ac:dyDescent="0.25">
      <c r="A506" s="27"/>
      <c r="B506" s="27"/>
      <c r="C506" s="27" t="s">
        <v>809</v>
      </c>
      <c r="D506" s="27"/>
      <c r="E506" s="27"/>
      <c r="F506" s="27"/>
      <c r="G506" s="27"/>
      <c r="H506" s="27"/>
      <c r="I506" s="28"/>
      <c r="J506" s="27"/>
      <c r="K506" s="27"/>
      <c r="L506" s="27"/>
      <c r="M506" s="27"/>
      <c r="N506" s="27"/>
      <c r="O506" s="27"/>
      <c r="P506" s="27"/>
      <c r="Q506" s="27"/>
      <c r="R506" s="27"/>
      <c r="S506" s="29"/>
      <c r="T506" s="27"/>
      <c r="U506" s="29">
        <f>U505</f>
        <v>0</v>
      </c>
    </row>
    <row r="507" spans="1:21" ht="30" customHeight="1" x14ac:dyDescent="0.25">
      <c r="A507" s="23"/>
      <c r="B507" s="23"/>
      <c r="C507" s="23" t="s">
        <v>810</v>
      </c>
      <c r="D507" s="23"/>
      <c r="E507" s="23"/>
      <c r="F507" s="23"/>
      <c r="G507" s="23"/>
      <c r="H507" s="23"/>
      <c r="I507" s="26"/>
      <c r="J507" s="23"/>
      <c r="K507" s="23"/>
      <c r="L507" s="23"/>
      <c r="M507" s="23"/>
      <c r="N507" s="23"/>
      <c r="O507" s="23"/>
      <c r="P507" s="23"/>
      <c r="Q507" s="23"/>
      <c r="R507" s="23"/>
      <c r="S507" s="25"/>
      <c r="T507" s="23"/>
      <c r="U507" s="25">
        <v>0</v>
      </c>
    </row>
    <row r="508" spans="1:21" x14ac:dyDescent="0.25">
      <c r="A508" s="27"/>
      <c r="B508" s="27"/>
      <c r="C508" s="27" t="s">
        <v>811</v>
      </c>
      <c r="D508" s="27"/>
      <c r="E508" s="27"/>
      <c r="F508" s="27"/>
      <c r="G508" s="27"/>
      <c r="H508" s="27"/>
      <c r="I508" s="28"/>
      <c r="J508" s="27"/>
      <c r="K508" s="27"/>
      <c r="L508" s="27"/>
      <c r="M508" s="27"/>
      <c r="N508" s="27"/>
      <c r="O508" s="27"/>
      <c r="P508" s="27"/>
      <c r="Q508" s="27"/>
      <c r="R508" s="27"/>
      <c r="S508" s="29"/>
      <c r="T508" s="27"/>
      <c r="U508" s="29">
        <f>U507</f>
        <v>0</v>
      </c>
    </row>
    <row r="509" spans="1:21" ht="30" customHeight="1" x14ac:dyDescent="0.25">
      <c r="A509" s="23"/>
      <c r="B509" s="23"/>
      <c r="C509" s="23" t="s">
        <v>812</v>
      </c>
      <c r="D509" s="23"/>
      <c r="E509" s="23"/>
      <c r="F509" s="23"/>
      <c r="G509" s="23"/>
      <c r="H509" s="23"/>
      <c r="I509" s="26"/>
      <c r="J509" s="23"/>
      <c r="K509" s="23"/>
      <c r="L509" s="23"/>
      <c r="M509" s="23"/>
      <c r="N509" s="23"/>
      <c r="O509" s="23"/>
      <c r="P509" s="23"/>
      <c r="Q509" s="23"/>
      <c r="R509" s="23"/>
      <c r="S509" s="25"/>
      <c r="T509" s="23"/>
      <c r="U509" s="25">
        <v>0</v>
      </c>
    </row>
    <row r="510" spans="1:21" x14ac:dyDescent="0.25">
      <c r="A510" s="27"/>
      <c r="B510" s="27"/>
      <c r="C510" s="27" t="s">
        <v>813</v>
      </c>
      <c r="D510" s="27"/>
      <c r="E510" s="27"/>
      <c r="F510" s="27"/>
      <c r="G510" s="27"/>
      <c r="H510" s="27"/>
      <c r="I510" s="28"/>
      <c r="J510" s="27"/>
      <c r="K510" s="27"/>
      <c r="L510" s="27"/>
      <c r="M510" s="27"/>
      <c r="N510" s="27"/>
      <c r="O510" s="27"/>
      <c r="P510" s="27"/>
      <c r="Q510" s="27"/>
      <c r="R510" s="27"/>
      <c r="S510" s="29"/>
      <c r="T510" s="27"/>
      <c r="U510" s="29">
        <f>U509</f>
        <v>0</v>
      </c>
    </row>
    <row r="511" spans="1:21" ht="30" customHeight="1" x14ac:dyDescent="0.25">
      <c r="A511" s="23"/>
      <c r="B511" s="23"/>
      <c r="C511" s="23" t="s">
        <v>814</v>
      </c>
      <c r="D511" s="23"/>
      <c r="E511" s="23"/>
      <c r="F511" s="23"/>
      <c r="G511" s="23"/>
      <c r="H511" s="23"/>
      <c r="I511" s="26"/>
      <c r="J511" s="23"/>
      <c r="K511" s="23"/>
      <c r="L511" s="23"/>
      <c r="M511" s="23"/>
      <c r="N511" s="23"/>
      <c r="O511" s="23"/>
      <c r="P511" s="23"/>
      <c r="Q511" s="23"/>
      <c r="R511" s="23"/>
      <c r="S511" s="25"/>
      <c r="T511" s="23"/>
      <c r="U511" s="25">
        <v>9224.4500000000007</v>
      </c>
    </row>
    <row r="512" spans="1:21" ht="15.75" thickBot="1" x14ac:dyDescent="0.3">
      <c r="A512" s="27"/>
      <c r="B512" s="27"/>
      <c r="C512" s="27" t="s">
        <v>815</v>
      </c>
      <c r="D512" s="27"/>
      <c r="E512" s="27"/>
      <c r="F512" s="27"/>
      <c r="G512" s="27"/>
      <c r="H512" s="27"/>
      <c r="I512" s="28"/>
      <c r="J512" s="27"/>
      <c r="K512" s="27"/>
      <c r="L512" s="27"/>
      <c r="M512" s="27"/>
      <c r="N512" s="27"/>
      <c r="O512" s="27"/>
      <c r="P512" s="27"/>
      <c r="Q512" s="27"/>
      <c r="R512" s="27"/>
      <c r="S512" s="30"/>
      <c r="T512" s="27"/>
      <c r="U512" s="30">
        <f>U511</f>
        <v>9224.4500000000007</v>
      </c>
    </row>
    <row r="513" spans="1:21" ht="30" customHeight="1" x14ac:dyDescent="0.25">
      <c r="A513" s="27"/>
      <c r="B513" s="27" t="s">
        <v>220</v>
      </c>
      <c r="C513" s="27"/>
      <c r="D513" s="27"/>
      <c r="E513" s="27"/>
      <c r="F513" s="27"/>
      <c r="G513" s="27"/>
      <c r="H513" s="27"/>
      <c r="I513" s="28"/>
      <c r="J513" s="27"/>
      <c r="K513" s="27"/>
      <c r="L513" s="27"/>
      <c r="M513" s="27"/>
      <c r="N513" s="27"/>
      <c r="O513" s="27"/>
      <c r="P513" s="27"/>
      <c r="Q513" s="27"/>
      <c r="R513" s="27"/>
      <c r="S513" s="29"/>
      <c r="T513" s="27"/>
      <c r="U513" s="29">
        <f>ROUND(U488+U490+U492+U494+U496+U498+U500+U502+U504+U506+U508+U510+U512,5)</f>
        <v>9404.65</v>
      </c>
    </row>
    <row r="514" spans="1:21" ht="30" customHeight="1" x14ac:dyDescent="0.25">
      <c r="A514" s="23"/>
      <c r="B514" s="23" t="s">
        <v>816</v>
      </c>
      <c r="C514" s="23"/>
      <c r="D514" s="23"/>
      <c r="E514" s="23"/>
      <c r="F514" s="23"/>
      <c r="G514" s="23"/>
      <c r="H514" s="23"/>
      <c r="I514" s="26"/>
      <c r="J514" s="23"/>
      <c r="K514" s="23"/>
      <c r="L514" s="23"/>
      <c r="M514" s="23"/>
      <c r="N514" s="23"/>
      <c r="O514" s="23"/>
      <c r="P514" s="23"/>
      <c r="Q514" s="23"/>
      <c r="R514" s="23"/>
      <c r="S514" s="25"/>
      <c r="T514" s="23"/>
      <c r="U514" s="25">
        <v>0</v>
      </c>
    </row>
    <row r="515" spans="1:21" x14ac:dyDescent="0.25">
      <c r="A515" s="27"/>
      <c r="B515" s="27" t="s">
        <v>817</v>
      </c>
      <c r="C515" s="27"/>
      <c r="D515" s="27"/>
      <c r="E515" s="27"/>
      <c r="F515" s="27"/>
      <c r="G515" s="27"/>
      <c r="H515" s="27"/>
      <c r="I515" s="28"/>
      <c r="J515" s="27"/>
      <c r="K515" s="27"/>
      <c r="L515" s="27"/>
      <c r="M515" s="27"/>
      <c r="N515" s="27"/>
      <c r="O515" s="27"/>
      <c r="P515" s="27"/>
      <c r="Q515" s="27"/>
      <c r="R515" s="27"/>
      <c r="S515" s="29"/>
      <c r="T515" s="27"/>
      <c r="U515" s="29">
        <f>U514</f>
        <v>0</v>
      </c>
    </row>
    <row r="516" spans="1:21" ht="30" customHeight="1" x14ac:dyDescent="0.25">
      <c r="A516" s="23"/>
      <c r="B516" s="23" t="s">
        <v>818</v>
      </c>
      <c r="C516" s="23"/>
      <c r="D516" s="23"/>
      <c r="E516" s="23"/>
      <c r="F516" s="23"/>
      <c r="G516" s="23"/>
      <c r="H516" s="23"/>
      <c r="I516" s="26"/>
      <c r="J516" s="23"/>
      <c r="K516" s="23"/>
      <c r="L516" s="23"/>
      <c r="M516" s="23"/>
      <c r="N516" s="23"/>
      <c r="O516" s="23"/>
      <c r="P516" s="23"/>
      <c r="Q516" s="23"/>
      <c r="R516" s="23"/>
      <c r="S516" s="25"/>
      <c r="T516" s="23"/>
      <c r="U516" s="25">
        <v>0</v>
      </c>
    </row>
    <row r="517" spans="1:21" x14ac:dyDescent="0.25">
      <c r="A517" s="27"/>
      <c r="B517" s="27" t="s">
        <v>819</v>
      </c>
      <c r="C517" s="27"/>
      <c r="D517" s="27"/>
      <c r="E517" s="27"/>
      <c r="F517" s="27"/>
      <c r="G517" s="27"/>
      <c r="H517" s="27"/>
      <c r="I517" s="28"/>
      <c r="J517" s="27"/>
      <c r="K517" s="27"/>
      <c r="L517" s="27"/>
      <c r="M517" s="27"/>
      <c r="N517" s="27"/>
      <c r="O517" s="27"/>
      <c r="P517" s="27"/>
      <c r="Q517" s="27"/>
      <c r="R517" s="27"/>
      <c r="S517" s="29"/>
      <c r="T517" s="27"/>
      <c r="U517" s="29">
        <f>U516</f>
        <v>0</v>
      </c>
    </row>
    <row r="518" spans="1:21" ht="30" customHeight="1" x14ac:dyDescent="0.25">
      <c r="A518" s="23"/>
      <c r="B518" s="23" t="s">
        <v>820</v>
      </c>
      <c r="C518" s="23"/>
      <c r="D518" s="23"/>
      <c r="E518" s="23"/>
      <c r="F518" s="23"/>
      <c r="G518" s="23"/>
      <c r="H518" s="23"/>
      <c r="I518" s="26"/>
      <c r="J518" s="23"/>
      <c r="K518" s="23"/>
      <c r="L518" s="23"/>
      <c r="M518" s="23"/>
      <c r="N518" s="23"/>
      <c r="O518" s="23"/>
      <c r="P518" s="23"/>
      <c r="Q518" s="23"/>
      <c r="R518" s="23"/>
      <c r="S518" s="25"/>
      <c r="T518" s="23"/>
      <c r="U518" s="25">
        <v>0</v>
      </c>
    </row>
    <row r="519" spans="1:21" x14ac:dyDescent="0.25">
      <c r="A519" s="23"/>
      <c r="B519" s="23"/>
      <c r="C519" s="23" t="s">
        <v>821</v>
      </c>
      <c r="D519" s="23"/>
      <c r="E519" s="23"/>
      <c r="F519" s="23"/>
      <c r="G519" s="23"/>
      <c r="H519" s="23"/>
      <c r="I519" s="26"/>
      <c r="J519" s="23"/>
      <c r="K519" s="23"/>
      <c r="L519" s="23"/>
      <c r="M519" s="23"/>
      <c r="N519" s="23"/>
      <c r="O519" s="23"/>
      <c r="P519" s="23"/>
      <c r="Q519" s="23"/>
      <c r="R519" s="23"/>
      <c r="S519" s="25"/>
      <c r="T519" s="23"/>
      <c r="U519" s="25">
        <v>0</v>
      </c>
    </row>
    <row r="520" spans="1:21" x14ac:dyDescent="0.25">
      <c r="A520" s="27"/>
      <c r="B520" s="27"/>
      <c r="C520" s="27" t="s">
        <v>822</v>
      </c>
      <c r="D520" s="27"/>
      <c r="E520" s="27"/>
      <c r="F520" s="27"/>
      <c r="G520" s="27"/>
      <c r="H520" s="27"/>
      <c r="I520" s="28"/>
      <c r="J520" s="27"/>
      <c r="K520" s="27"/>
      <c r="L520" s="27"/>
      <c r="M520" s="27"/>
      <c r="N520" s="27"/>
      <c r="O520" s="27"/>
      <c r="P520" s="27"/>
      <c r="Q520" s="27"/>
      <c r="R520" s="27"/>
      <c r="S520" s="29"/>
      <c r="T520" s="27"/>
      <c r="U520" s="29">
        <f>U519</f>
        <v>0</v>
      </c>
    </row>
    <row r="521" spans="1:21" ht="30" customHeight="1" x14ac:dyDescent="0.25">
      <c r="A521" s="23"/>
      <c r="B521" s="23"/>
      <c r="C521" s="23" t="s">
        <v>823</v>
      </c>
      <c r="D521" s="23"/>
      <c r="E521" s="23"/>
      <c r="F521" s="23"/>
      <c r="G521" s="23"/>
      <c r="H521" s="23"/>
      <c r="I521" s="26"/>
      <c r="J521" s="23"/>
      <c r="K521" s="23"/>
      <c r="L521" s="23"/>
      <c r="M521" s="23"/>
      <c r="N521" s="23"/>
      <c r="O521" s="23"/>
      <c r="P521" s="23"/>
      <c r="Q521" s="23"/>
      <c r="R521" s="23"/>
      <c r="S521" s="25"/>
      <c r="T521" s="23"/>
      <c r="U521" s="25">
        <v>0</v>
      </c>
    </row>
    <row r="522" spans="1:21" x14ac:dyDescent="0.25">
      <c r="A522" s="27"/>
      <c r="B522" s="27"/>
      <c r="C522" s="27" t="s">
        <v>824</v>
      </c>
      <c r="D522" s="27"/>
      <c r="E522" s="27"/>
      <c r="F522" s="27"/>
      <c r="G522" s="27"/>
      <c r="H522" s="27"/>
      <c r="I522" s="28"/>
      <c r="J522" s="27"/>
      <c r="K522" s="27"/>
      <c r="L522" s="27"/>
      <c r="M522" s="27"/>
      <c r="N522" s="27"/>
      <c r="O522" s="27"/>
      <c r="P522" s="27"/>
      <c r="Q522" s="27"/>
      <c r="R522" s="27"/>
      <c r="S522" s="29"/>
      <c r="T522" s="27"/>
      <c r="U522" s="29">
        <f>U521</f>
        <v>0</v>
      </c>
    </row>
    <row r="523" spans="1:21" ht="30" customHeight="1" x14ac:dyDescent="0.25">
      <c r="A523" s="23"/>
      <c r="B523" s="23"/>
      <c r="C523" s="23" t="s">
        <v>825</v>
      </c>
      <c r="D523" s="23"/>
      <c r="E523" s="23"/>
      <c r="F523" s="23"/>
      <c r="G523" s="23"/>
      <c r="H523" s="23"/>
      <c r="I523" s="26"/>
      <c r="J523" s="23"/>
      <c r="K523" s="23"/>
      <c r="L523" s="23"/>
      <c r="M523" s="23"/>
      <c r="N523" s="23"/>
      <c r="O523" s="23"/>
      <c r="P523" s="23"/>
      <c r="Q523" s="23"/>
      <c r="R523" s="23"/>
      <c r="S523" s="25"/>
      <c r="T523" s="23"/>
      <c r="U523" s="25">
        <v>0</v>
      </c>
    </row>
    <row r="524" spans="1:21" ht="15.75" thickBot="1" x14ac:dyDescent="0.3">
      <c r="A524" s="27"/>
      <c r="B524" s="27"/>
      <c r="C524" s="27" t="s">
        <v>826</v>
      </c>
      <c r="D524" s="27"/>
      <c r="E524" s="27"/>
      <c r="F524" s="27"/>
      <c r="G524" s="27"/>
      <c r="H524" s="27"/>
      <c r="I524" s="28"/>
      <c r="J524" s="27"/>
      <c r="K524" s="27"/>
      <c r="L524" s="27"/>
      <c r="M524" s="27"/>
      <c r="N524" s="27"/>
      <c r="O524" s="27"/>
      <c r="P524" s="27"/>
      <c r="Q524" s="27"/>
      <c r="R524" s="27"/>
      <c r="S524" s="30"/>
      <c r="T524" s="27"/>
      <c r="U524" s="30">
        <f>U523</f>
        <v>0</v>
      </c>
    </row>
    <row r="525" spans="1:21" ht="30" customHeight="1" x14ac:dyDescent="0.25">
      <c r="A525" s="27"/>
      <c r="B525" s="27" t="s">
        <v>827</v>
      </c>
      <c r="C525" s="27"/>
      <c r="D525" s="27"/>
      <c r="E525" s="27"/>
      <c r="F525" s="27"/>
      <c r="G525" s="27"/>
      <c r="H525" s="27"/>
      <c r="I525" s="28"/>
      <c r="J525" s="27"/>
      <c r="K525" s="27"/>
      <c r="L525" s="27"/>
      <c r="M525" s="27"/>
      <c r="N525" s="27"/>
      <c r="O525" s="27"/>
      <c r="P525" s="27"/>
      <c r="Q525" s="27"/>
      <c r="R525" s="27"/>
      <c r="S525" s="29"/>
      <c r="T525" s="27"/>
      <c r="U525" s="29">
        <f>ROUND(U520+U522+U524,5)</f>
        <v>0</v>
      </c>
    </row>
    <row r="526" spans="1:21" ht="30" customHeight="1" x14ac:dyDescent="0.25">
      <c r="A526" s="23"/>
      <c r="B526" s="23" t="s">
        <v>828</v>
      </c>
      <c r="C526" s="23"/>
      <c r="D526" s="23"/>
      <c r="E526" s="23"/>
      <c r="F526" s="23"/>
      <c r="G526" s="23"/>
      <c r="H526" s="23"/>
      <c r="I526" s="26"/>
      <c r="J526" s="23"/>
      <c r="K526" s="23"/>
      <c r="L526" s="23"/>
      <c r="M526" s="23"/>
      <c r="N526" s="23"/>
      <c r="O526" s="23"/>
      <c r="P526" s="23"/>
      <c r="Q526" s="23"/>
      <c r="R526" s="23"/>
      <c r="S526" s="25"/>
      <c r="T526" s="23"/>
      <c r="U526" s="25">
        <v>0</v>
      </c>
    </row>
    <row r="527" spans="1:21" x14ac:dyDescent="0.25">
      <c r="A527" s="27"/>
      <c r="B527" s="27" t="s">
        <v>829</v>
      </c>
      <c r="C527" s="27"/>
      <c r="D527" s="27"/>
      <c r="E527" s="27"/>
      <c r="F527" s="27"/>
      <c r="G527" s="27"/>
      <c r="H527" s="27"/>
      <c r="I527" s="28"/>
      <c r="J527" s="27"/>
      <c r="K527" s="27"/>
      <c r="L527" s="27"/>
      <c r="M527" s="27"/>
      <c r="N527" s="27"/>
      <c r="O527" s="27"/>
      <c r="P527" s="27"/>
      <c r="Q527" s="27"/>
      <c r="R527" s="27"/>
      <c r="S527" s="29"/>
      <c r="T527" s="27"/>
      <c r="U527" s="29">
        <f>U526</f>
        <v>0</v>
      </c>
    </row>
    <row r="528" spans="1:21" ht="30" customHeight="1" x14ac:dyDescent="0.25">
      <c r="A528" s="23"/>
      <c r="B528" s="23" t="s">
        <v>830</v>
      </c>
      <c r="C528" s="23"/>
      <c r="D528" s="23"/>
      <c r="E528" s="23"/>
      <c r="F528" s="23"/>
      <c r="G528" s="23"/>
      <c r="H528" s="23"/>
      <c r="I528" s="26"/>
      <c r="J528" s="23"/>
      <c r="K528" s="23"/>
      <c r="L528" s="23"/>
      <c r="M528" s="23"/>
      <c r="N528" s="23"/>
      <c r="O528" s="23"/>
      <c r="P528" s="23"/>
      <c r="Q528" s="23"/>
      <c r="R528" s="23"/>
      <c r="S528" s="25"/>
      <c r="T528" s="23"/>
      <c r="U528" s="25">
        <v>0</v>
      </c>
    </row>
    <row r="529" spans="1:21" x14ac:dyDescent="0.25">
      <c r="A529" s="27"/>
      <c r="B529" s="27" t="s">
        <v>831</v>
      </c>
      <c r="C529" s="27"/>
      <c r="D529" s="27"/>
      <c r="E529" s="27"/>
      <c r="F529" s="27"/>
      <c r="G529" s="27"/>
      <c r="H529" s="27"/>
      <c r="I529" s="28"/>
      <c r="J529" s="27"/>
      <c r="K529" s="27"/>
      <c r="L529" s="27"/>
      <c r="M529" s="27"/>
      <c r="N529" s="27"/>
      <c r="O529" s="27"/>
      <c r="P529" s="27"/>
      <c r="Q529" s="27"/>
      <c r="R529" s="27"/>
      <c r="S529" s="29"/>
      <c r="T529" s="27"/>
      <c r="U529" s="29">
        <f>U528</f>
        <v>0</v>
      </c>
    </row>
    <row r="530" spans="1:21" ht="30" customHeight="1" x14ac:dyDescent="0.25">
      <c r="A530" s="23"/>
      <c r="B530" s="23" t="s">
        <v>832</v>
      </c>
      <c r="C530" s="23"/>
      <c r="D530" s="23"/>
      <c r="E530" s="23"/>
      <c r="F530" s="23"/>
      <c r="G530" s="23"/>
      <c r="H530" s="23"/>
      <c r="I530" s="26"/>
      <c r="J530" s="23"/>
      <c r="K530" s="23"/>
      <c r="L530" s="23"/>
      <c r="M530" s="23"/>
      <c r="N530" s="23"/>
      <c r="O530" s="23"/>
      <c r="P530" s="23"/>
      <c r="Q530" s="23"/>
      <c r="R530" s="23"/>
      <c r="S530" s="25"/>
      <c r="T530" s="23"/>
      <c r="U530" s="25">
        <v>0</v>
      </c>
    </row>
    <row r="531" spans="1:21" x14ac:dyDescent="0.25">
      <c r="A531" s="27"/>
      <c r="B531" s="27" t="s">
        <v>833</v>
      </c>
      <c r="C531" s="27"/>
      <c r="D531" s="27"/>
      <c r="E531" s="27"/>
      <c r="F531" s="27"/>
      <c r="G531" s="27"/>
      <c r="H531" s="27"/>
      <c r="I531" s="28"/>
      <c r="J531" s="27"/>
      <c r="K531" s="27"/>
      <c r="L531" s="27"/>
      <c r="M531" s="27"/>
      <c r="N531" s="27"/>
      <c r="O531" s="27"/>
      <c r="P531" s="27"/>
      <c r="Q531" s="27"/>
      <c r="R531" s="27"/>
      <c r="S531" s="29"/>
      <c r="T531" s="27"/>
      <c r="U531" s="29">
        <f>U530</f>
        <v>0</v>
      </c>
    </row>
    <row r="532" spans="1:21" ht="30" customHeight="1" x14ac:dyDescent="0.25">
      <c r="A532" s="23"/>
      <c r="B532" s="23" t="s">
        <v>834</v>
      </c>
      <c r="C532" s="23"/>
      <c r="D532" s="23"/>
      <c r="E532" s="23"/>
      <c r="F532" s="23"/>
      <c r="G532" s="23"/>
      <c r="H532" s="23"/>
      <c r="I532" s="26"/>
      <c r="J532" s="23"/>
      <c r="K532" s="23"/>
      <c r="L532" s="23"/>
      <c r="M532" s="23"/>
      <c r="N532" s="23"/>
      <c r="O532" s="23"/>
      <c r="P532" s="23"/>
      <c r="Q532" s="23"/>
      <c r="R532" s="23"/>
      <c r="S532" s="25"/>
      <c r="T532" s="23"/>
      <c r="U532" s="25">
        <v>0</v>
      </c>
    </row>
    <row r="533" spans="1:21" x14ac:dyDescent="0.25">
      <c r="A533" s="27"/>
      <c r="B533" s="27" t="s">
        <v>835</v>
      </c>
      <c r="C533" s="27"/>
      <c r="D533" s="27"/>
      <c r="E533" s="27"/>
      <c r="F533" s="27"/>
      <c r="G533" s="27"/>
      <c r="H533" s="27"/>
      <c r="I533" s="28"/>
      <c r="J533" s="27"/>
      <c r="K533" s="27"/>
      <c r="L533" s="27"/>
      <c r="M533" s="27"/>
      <c r="N533" s="27"/>
      <c r="O533" s="27"/>
      <c r="P533" s="27"/>
      <c r="Q533" s="27"/>
      <c r="R533" s="27"/>
      <c r="S533" s="29"/>
      <c r="T533" s="27"/>
      <c r="U533" s="29">
        <f>U532</f>
        <v>0</v>
      </c>
    </row>
    <row r="534" spans="1:21" ht="30" customHeight="1" x14ac:dyDescent="0.25">
      <c r="A534" s="23"/>
      <c r="B534" s="23" t="s">
        <v>384</v>
      </c>
      <c r="C534" s="23"/>
      <c r="D534" s="23"/>
      <c r="E534" s="23"/>
      <c r="F534" s="23"/>
      <c r="G534" s="23"/>
      <c r="H534" s="23"/>
      <c r="I534" s="26"/>
      <c r="J534" s="23"/>
      <c r="K534" s="23"/>
      <c r="L534" s="23"/>
      <c r="M534" s="23"/>
      <c r="N534" s="23"/>
      <c r="O534" s="23"/>
      <c r="P534" s="23"/>
      <c r="Q534" s="23"/>
      <c r="R534" s="23"/>
      <c r="S534" s="25"/>
      <c r="T534" s="23"/>
      <c r="U534" s="25">
        <v>20</v>
      </c>
    </row>
    <row r="535" spans="1:21" x14ac:dyDescent="0.25">
      <c r="A535" s="27"/>
      <c r="B535" s="27" t="s">
        <v>385</v>
      </c>
      <c r="C535" s="27"/>
      <c r="D535" s="27"/>
      <c r="E535" s="27"/>
      <c r="F535" s="27"/>
      <c r="G535" s="27"/>
      <c r="H535" s="27"/>
      <c r="I535" s="28"/>
      <c r="J535" s="27"/>
      <c r="K535" s="27"/>
      <c r="L535" s="27"/>
      <c r="M535" s="27"/>
      <c r="N535" s="27"/>
      <c r="O535" s="27"/>
      <c r="P535" s="27"/>
      <c r="Q535" s="27"/>
      <c r="R535" s="27"/>
      <c r="S535" s="29"/>
      <c r="T535" s="27"/>
      <c r="U535" s="29">
        <f>U534</f>
        <v>20</v>
      </c>
    </row>
    <row r="536" spans="1:21" ht="30" customHeight="1" x14ac:dyDescent="0.25">
      <c r="A536" s="23"/>
      <c r="B536" s="23" t="s">
        <v>836</v>
      </c>
      <c r="C536" s="23"/>
      <c r="D536" s="23"/>
      <c r="E536" s="23"/>
      <c r="F536" s="23"/>
      <c r="G536" s="23"/>
      <c r="H536" s="23"/>
      <c r="I536" s="26"/>
      <c r="J536" s="23"/>
      <c r="K536" s="23"/>
      <c r="L536" s="23"/>
      <c r="M536" s="23"/>
      <c r="N536" s="23"/>
      <c r="O536" s="23"/>
      <c r="P536" s="23"/>
      <c r="Q536" s="23"/>
      <c r="R536" s="23"/>
      <c r="S536" s="25"/>
      <c r="T536" s="23"/>
      <c r="U536" s="25">
        <v>0</v>
      </c>
    </row>
    <row r="537" spans="1:21" x14ac:dyDescent="0.25">
      <c r="A537" s="27"/>
      <c r="B537" s="27" t="s">
        <v>837</v>
      </c>
      <c r="C537" s="27"/>
      <c r="D537" s="27"/>
      <c r="E537" s="27"/>
      <c r="F537" s="27"/>
      <c r="G537" s="27"/>
      <c r="H537" s="27"/>
      <c r="I537" s="28"/>
      <c r="J537" s="27"/>
      <c r="K537" s="27"/>
      <c r="L537" s="27"/>
      <c r="M537" s="27"/>
      <c r="N537" s="27"/>
      <c r="O537" s="27"/>
      <c r="P537" s="27"/>
      <c r="Q537" s="27"/>
      <c r="R537" s="27"/>
      <c r="S537" s="29"/>
      <c r="T537" s="27"/>
      <c r="U537" s="29">
        <f>U536</f>
        <v>0</v>
      </c>
    </row>
    <row r="538" spans="1:21" ht="30" customHeight="1" x14ac:dyDescent="0.25">
      <c r="A538" s="23"/>
      <c r="B538" s="23" t="s">
        <v>838</v>
      </c>
      <c r="C538" s="23"/>
      <c r="D538" s="23"/>
      <c r="E538" s="23"/>
      <c r="F538" s="23"/>
      <c r="G538" s="23"/>
      <c r="H538" s="23"/>
      <c r="I538" s="26"/>
      <c r="J538" s="23"/>
      <c r="K538" s="23"/>
      <c r="L538" s="23"/>
      <c r="M538" s="23"/>
      <c r="N538" s="23"/>
      <c r="O538" s="23"/>
      <c r="P538" s="23"/>
      <c r="Q538" s="23"/>
      <c r="R538" s="23"/>
      <c r="S538" s="25"/>
      <c r="T538" s="23"/>
      <c r="U538" s="25">
        <v>0</v>
      </c>
    </row>
    <row r="539" spans="1:21" ht="15.75" thickBot="1" x14ac:dyDescent="0.3">
      <c r="A539" s="27"/>
      <c r="B539" s="27" t="s">
        <v>839</v>
      </c>
      <c r="C539" s="27"/>
      <c r="D539" s="27"/>
      <c r="E539" s="27"/>
      <c r="F539" s="27"/>
      <c r="G539" s="27"/>
      <c r="H539" s="27"/>
      <c r="I539" s="28"/>
      <c r="J539" s="27"/>
      <c r="K539" s="27"/>
      <c r="L539" s="27"/>
      <c r="M539" s="27"/>
      <c r="N539" s="27"/>
      <c r="O539" s="27"/>
      <c r="P539" s="27"/>
      <c r="Q539" s="27"/>
      <c r="R539" s="27"/>
      <c r="S539" s="31"/>
      <c r="T539" s="27"/>
      <c r="U539" s="31">
        <f>U538</f>
        <v>0</v>
      </c>
    </row>
    <row r="540" spans="1:21" s="35" customFormat="1" ht="30" customHeight="1" thickBot="1" x14ac:dyDescent="0.25">
      <c r="A540" s="23" t="s">
        <v>108</v>
      </c>
      <c r="B540" s="23"/>
      <c r="C540" s="23"/>
      <c r="D540" s="23"/>
      <c r="E540" s="23"/>
      <c r="F540" s="23"/>
      <c r="G540" s="23"/>
      <c r="H540" s="23"/>
      <c r="I540" s="26"/>
      <c r="J540" s="23"/>
      <c r="K540" s="23"/>
      <c r="L540" s="23"/>
      <c r="M540" s="23"/>
      <c r="N540" s="23"/>
      <c r="O540" s="23"/>
      <c r="P540" s="23"/>
      <c r="Q540" s="23"/>
      <c r="R540" s="23"/>
      <c r="S540" s="34" t="e">
        <f>ROUND(#REF!+S40+S42+S44+S88+S90+S92+S94+S113+S115+S117+S119+S121+S123+S125+S127+S129+S131+S133+S135+S137+S143+S146+S148+S150+S152+S154+S156+S158+S160+S162+S164+S166+S168+S170+S172+S190+S192+S194+S201+S213+S217+S219+S229+S231+S233+S235+S237+S239+S241+S284+S287+S289+S291+S293+S295+S297+S327+S331+S355+S365+S393+S397+S408+S414+S459+S461+S463+S465+S467+S469+S485+S513+S515+S517+S525+S527+S529+S531+S533+S535+S537+S539,5)</f>
        <v>#REF!</v>
      </c>
      <c r="T540" s="23"/>
      <c r="U540" s="34" t="e">
        <f>ROUND(#REF!+U40+U42+U44+U88+U90+U92+U94+U113+U115+U117+U119+U121+U123+U125+U127+U129+U131+U133+U135+U137+U143+U146+U148+U150+U152+U154+U156+U158+U160+U162+U164+U166+U168+U170+U172+U190+U192+U194+U201+U213+U217+U219+U229+U231+U233+U235+U237+U239+U241+U284+U287+U289+U291+U293+U295+U297+U327+U331+U355+U365+U393+U397+U408+U414+U459+U461+U463+U465+U467+U469+U485+U513+U515+U517+U525+U527+U529+U531+U533+U535+U537+U539,5)</f>
        <v>#REF!</v>
      </c>
    </row>
    <row r="541" spans="1:21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11:37 AM
&amp;"Arial,Bold"&amp;8 05/05/15
&amp;"Arial,Bold"&amp;8 Accrual Basis&amp;C&amp;"Arial,Bold"&amp;12 ICSB - International Council for Small Business
&amp;"Arial,Bold"&amp;14 General Ledger
&amp;"Arial,Bold"&amp;10 As of March 31,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49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4993" r:id="rId4" name="FILTER"/>
      </mc:Fallback>
    </mc:AlternateContent>
    <mc:AlternateContent xmlns:mc="http://schemas.openxmlformats.org/markup-compatibility/2006">
      <mc:Choice Requires="x14">
        <control shapeId="8499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84994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U347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21" sqref="D21"/>
    </sheetView>
  </sheetViews>
  <sheetFormatPr defaultRowHeight="15" x14ac:dyDescent="0.25"/>
  <cols>
    <col min="1" max="3" width="3" style="39" customWidth="1"/>
    <col min="4" max="4" width="32.5703125" style="39" bestFit="1" customWidth="1"/>
    <col min="5" max="6" width="2.28515625" style="39" customWidth="1"/>
    <col min="7" max="7" width="6.85546875" style="39" bestFit="1" customWidth="1"/>
    <col min="8" max="8" width="2.28515625" style="39" customWidth="1"/>
    <col min="9" max="9" width="8.7109375" style="39" bestFit="1" customWidth="1"/>
    <col min="10" max="10" width="2.28515625" style="39" customWidth="1"/>
    <col min="11" max="11" width="16.42578125" style="39" bestFit="1" customWidth="1"/>
    <col min="12" max="12" width="2.28515625" style="39" customWidth="1"/>
    <col min="13" max="13" width="21.5703125" style="39" bestFit="1" customWidth="1"/>
    <col min="14" max="14" width="2.28515625" style="39" customWidth="1"/>
    <col min="15" max="15" width="30.7109375" style="39" customWidth="1"/>
    <col min="16" max="16" width="2.28515625" style="39" customWidth="1"/>
    <col min="17" max="17" width="27.7109375" style="39" bestFit="1" customWidth="1"/>
    <col min="18" max="18" width="2.28515625" style="39" customWidth="1"/>
    <col min="19" max="19" width="7.5703125" style="39" bestFit="1" customWidth="1"/>
    <col min="20" max="20" width="2.28515625" style="39" customWidth="1"/>
    <col min="21" max="21" width="9.28515625" style="39" bestFit="1" customWidth="1"/>
  </cols>
  <sheetData>
    <row r="1" spans="1:21" s="38" customFormat="1" ht="15.75" thickBot="1" x14ac:dyDescent="0.3">
      <c r="A1" s="36"/>
      <c r="B1" s="36"/>
      <c r="C1" s="36"/>
      <c r="D1" s="36"/>
      <c r="E1" s="36"/>
      <c r="F1" s="36"/>
      <c r="G1" s="37" t="s">
        <v>20</v>
      </c>
      <c r="H1" s="36"/>
      <c r="I1" s="37" t="s">
        <v>21</v>
      </c>
      <c r="J1" s="36"/>
      <c r="K1" s="37" t="s">
        <v>22</v>
      </c>
      <c r="L1" s="36"/>
      <c r="M1" s="37" t="s">
        <v>23</v>
      </c>
      <c r="N1" s="36"/>
      <c r="O1" s="37" t="s">
        <v>24</v>
      </c>
      <c r="P1" s="36"/>
      <c r="Q1" s="37" t="s">
        <v>25</v>
      </c>
      <c r="R1" s="36"/>
      <c r="S1" s="37" t="s">
        <v>26</v>
      </c>
      <c r="T1" s="36"/>
      <c r="U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3"/>
      <c r="H2" s="23"/>
      <c r="I2" s="26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>
        <v>19297.419999999998</v>
      </c>
    </row>
    <row r="3" spans="1:21" x14ac:dyDescent="0.25">
      <c r="A3" s="27"/>
      <c r="B3" s="27"/>
      <c r="C3" s="27"/>
      <c r="D3" s="27"/>
      <c r="E3" s="27"/>
      <c r="F3" s="27"/>
      <c r="G3" s="27" t="s">
        <v>109</v>
      </c>
      <c r="H3" s="27"/>
      <c r="I3" s="28">
        <v>42037</v>
      </c>
      <c r="J3" s="27"/>
      <c r="K3" s="27" t="s">
        <v>1036</v>
      </c>
      <c r="L3" s="27"/>
      <c r="M3" s="27" t="s">
        <v>1044</v>
      </c>
      <c r="N3" s="27"/>
      <c r="O3" s="27" t="s">
        <v>1045</v>
      </c>
      <c r="P3" s="27"/>
      <c r="Q3" s="27" t="s">
        <v>742</v>
      </c>
      <c r="R3" s="27"/>
      <c r="S3" s="29">
        <v>-6236.92</v>
      </c>
      <c r="T3" s="27"/>
      <c r="U3" s="29">
        <f t="shared" ref="U3:U24" si="0">ROUND(U2+S3,5)</f>
        <v>13060.5</v>
      </c>
    </row>
    <row r="4" spans="1:21" x14ac:dyDescent="0.25">
      <c r="A4" s="27"/>
      <c r="B4" s="27"/>
      <c r="C4" s="27"/>
      <c r="D4" s="27"/>
      <c r="E4" s="27"/>
      <c r="F4" s="27"/>
      <c r="G4" s="27" t="s">
        <v>109</v>
      </c>
      <c r="H4" s="27"/>
      <c r="I4" s="28">
        <v>42037</v>
      </c>
      <c r="J4" s="27"/>
      <c r="K4" s="27"/>
      <c r="L4" s="27"/>
      <c r="M4" s="27" t="s">
        <v>416</v>
      </c>
      <c r="N4" s="27"/>
      <c r="O4" s="27" t="s">
        <v>1046</v>
      </c>
      <c r="P4" s="27"/>
      <c r="Q4" s="27" t="s">
        <v>102</v>
      </c>
      <c r="R4" s="27"/>
      <c r="S4" s="29">
        <v>-200</v>
      </c>
      <c r="T4" s="27"/>
      <c r="U4" s="29">
        <f t="shared" si="0"/>
        <v>12860.5</v>
      </c>
    </row>
    <row r="5" spans="1:21" x14ac:dyDescent="0.25">
      <c r="A5" s="27"/>
      <c r="B5" s="27"/>
      <c r="C5" s="27"/>
      <c r="D5" s="27"/>
      <c r="E5" s="27"/>
      <c r="F5" s="27"/>
      <c r="G5" s="27" t="s">
        <v>109</v>
      </c>
      <c r="H5" s="27"/>
      <c r="I5" s="28">
        <v>42037</v>
      </c>
      <c r="J5" s="27"/>
      <c r="K5" s="27"/>
      <c r="L5" s="27"/>
      <c r="M5" s="27" t="s">
        <v>229</v>
      </c>
      <c r="N5" s="27"/>
      <c r="O5" s="27" t="s">
        <v>562</v>
      </c>
      <c r="P5" s="27"/>
      <c r="Q5" s="27" t="s">
        <v>104</v>
      </c>
      <c r="R5" s="27"/>
      <c r="S5" s="29">
        <v>-82.1</v>
      </c>
      <c r="T5" s="27"/>
      <c r="U5" s="29">
        <f t="shared" si="0"/>
        <v>12778.4</v>
      </c>
    </row>
    <row r="6" spans="1:21" x14ac:dyDescent="0.25">
      <c r="A6" s="27"/>
      <c r="B6" s="27"/>
      <c r="C6" s="27"/>
      <c r="D6" s="27"/>
      <c r="E6" s="27"/>
      <c r="F6" s="27"/>
      <c r="G6" s="27" t="s">
        <v>109</v>
      </c>
      <c r="H6" s="27"/>
      <c r="I6" s="28">
        <v>42037</v>
      </c>
      <c r="J6" s="27"/>
      <c r="K6" s="27"/>
      <c r="L6" s="27"/>
      <c r="M6" s="27" t="s">
        <v>416</v>
      </c>
      <c r="N6" s="27"/>
      <c r="O6" s="27" t="s">
        <v>1046</v>
      </c>
      <c r="P6" s="27"/>
      <c r="Q6" s="27" t="s">
        <v>102</v>
      </c>
      <c r="R6" s="27"/>
      <c r="S6" s="29">
        <v>-6.45</v>
      </c>
      <c r="T6" s="27"/>
      <c r="U6" s="29">
        <f t="shared" si="0"/>
        <v>12771.95</v>
      </c>
    </row>
    <row r="7" spans="1:21" x14ac:dyDescent="0.25">
      <c r="A7" s="27"/>
      <c r="B7" s="27"/>
      <c r="C7" s="27"/>
      <c r="D7" s="27"/>
      <c r="E7" s="27"/>
      <c r="F7" s="27"/>
      <c r="G7" s="27" t="s">
        <v>110</v>
      </c>
      <c r="H7" s="27"/>
      <c r="I7" s="28">
        <v>42038</v>
      </c>
      <c r="J7" s="27"/>
      <c r="K7" s="27" t="s">
        <v>1037</v>
      </c>
      <c r="L7" s="27"/>
      <c r="M7" s="27" t="s">
        <v>359</v>
      </c>
      <c r="N7" s="27"/>
      <c r="O7" s="27" t="s">
        <v>1047</v>
      </c>
      <c r="P7" s="27"/>
      <c r="Q7" s="27" t="s">
        <v>36</v>
      </c>
      <c r="R7" s="27"/>
      <c r="S7" s="29">
        <v>975</v>
      </c>
      <c r="T7" s="27"/>
      <c r="U7" s="29">
        <f t="shared" si="0"/>
        <v>13746.95</v>
      </c>
    </row>
    <row r="8" spans="1:21" x14ac:dyDescent="0.25">
      <c r="A8" s="27"/>
      <c r="B8" s="27"/>
      <c r="C8" s="27"/>
      <c r="D8" s="27"/>
      <c r="E8" s="27"/>
      <c r="F8" s="27"/>
      <c r="G8" s="27" t="s">
        <v>110</v>
      </c>
      <c r="H8" s="27"/>
      <c r="I8" s="28">
        <v>42039</v>
      </c>
      <c r="J8" s="27"/>
      <c r="K8" s="27" t="s">
        <v>1038</v>
      </c>
      <c r="L8" s="27"/>
      <c r="M8" s="27" t="s">
        <v>169</v>
      </c>
      <c r="N8" s="27"/>
      <c r="O8" s="27" t="s">
        <v>1048</v>
      </c>
      <c r="P8" s="27"/>
      <c r="Q8" s="27" t="s">
        <v>36</v>
      </c>
      <c r="R8" s="27"/>
      <c r="S8" s="29">
        <v>4087.5</v>
      </c>
      <c r="T8" s="27"/>
      <c r="U8" s="29">
        <f t="shared" si="0"/>
        <v>17834.45</v>
      </c>
    </row>
    <row r="9" spans="1:21" x14ac:dyDescent="0.25">
      <c r="A9" s="27"/>
      <c r="B9" s="27"/>
      <c r="C9" s="27"/>
      <c r="D9" s="27"/>
      <c r="E9" s="27"/>
      <c r="F9" s="27"/>
      <c r="G9" s="27" t="s">
        <v>109</v>
      </c>
      <c r="H9" s="27"/>
      <c r="I9" s="28">
        <v>42039</v>
      </c>
      <c r="J9" s="27"/>
      <c r="K9" s="27"/>
      <c r="L9" s="27"/>
      <c r="M9" s="27" t="s">
        <v>349</v>
      </c>
      <c r="N9" s="27"/>
      <c r="O9" s="27" t="s">
        <v>360</v>
      </c>
      <c r="P9" s="27"/>
      <c r="Q9" s="27" t="s">
        <v>104</v>
      </c>
      <c r="R9" s="27"/>
      <c r="S9" s="29">
        <v>-165</v>
      </c>
      <c r="T9" s="27"/>
      <c r="U9" s="29">
        <f t="shared" si="0"/>
        <v>17669.45</v>
      </c>
    </row>
    <row r="10" spans="1:21" x14ac:dyDescent="0.25">
      <c r="A10" s="27"/>
      <c r="B10" s="27"/>
      <c r="C10" s="27"/>
      <c r="D10" s="27"/>
      <c r="E10" s="27"/>
      <c r="F10" s="27"/>
      <c r="G10" s="27" t="s">
        <v>110</v>
      </c>
      <c r="H10" s="27"/>
      <c r="I10" s="28">
        <v>42041</v>
      </c>
      <c r="J10" s="27"/>
      <c r="K10" s="27" t="s">
        <v>1039</v>
      </c>
      <c r="L10" s="27"/>
      <c r="M10" s="27" t="s">
        <v>150</v>
      </c>
      <c r="N10" s="27"/>
      <c r="O10" s="27" t="s">
        <v>1049</v>
      </c>
      <c r="P10" s="27"/>
      <c r="Q10" s="27" t="s">
        <v>36</v>
      </c>
      <c r="R10" s="27"/>
      <c r="S10" s="29">
        <v>1169.75</v>
      </c>
      <c r="T10" s="27"/>
      <c r="U10" s="29">
        <f t="shared" si="0"/>
        <v>18839.2</v>
      </c>
    </row>
    <row r="11" spans="1:21" x14ac:dyDescent="0.25">
      <c r="A11" s="27"/>
      <c r="B11" s="27"/>
      <c r="C11" s="27"/>
      <c r="D11" s="27"/>
      <c r="E11" s="27"/>
      <c r="F11" s="27"/>
      <c r="G11" s="27" t="s">
        <v>109</v>
      </c>
      <c r="H11" s="27"/>
      <c r="I11" s="28">
        <v>42044</v>
      </c>
      <c r="J11" s="27"/>
      <c r="K11" s="27"/>
      <c r="L11" s="27"/>
      <c r="M11" s="27" t="s">
        <v>294</v>
      </c>
      <c r="N11" s="27"/>
      <c r="O11" s="27" t="s">
        <v>321</v>
      </c>
      <c r="P11" s="27"/>
      <c r="Q11" s="27" t="s">
        <v>257</v>
      </c>
      <c r="R11" s="27"/>
      <c r="S11" s="29">
        <v>-9</v>
      </c>
      <c r="T11" s="27"/>
      <c r="U11" s="29">
        <f t="shared" si="0"/>
        <v>18830.2</v>
      </c>
    </row>
    <row r="12" spans="1:21" x14ac:dyDescent="0.25">
      <c r="A12" s="27"/>
      <c r="B12" s="27"/>
      <c r="C12" s="27"/>
      <c r="D12" s="27"/>
      <c r="E12" s="27"/>
      <c r="F12" s="27"/>
      <c r="G12" s="27" t="s">
        <v>109</v>
      </c>
      <c r="H12" s="27"/>
      <c r="I12" s="28">
        <v>42044</v>
      </c>
      <c r="J12" s="27"/>
      <c r="K12" s="27" t="s">
        <v>1040</v>
      </c>
      <c r="L12" s="27"/>
      <c r="M12" s="27" t="s">
        <v>153</v>
      </c>
      <c r="N12" s="27"/>
      <c r="O12" s="27" t="s">
        <v>1050</v>
      </c>
      <c r="P12" s="27"/>
      <c r="Q12" s="27" t="s">
        <v>92</v>
      </c>
      <c r="R12" s="27"/>
      <c r="S12" s="29">
        <v>-900</v>
      </c>
      <c r="T12" s="27"/>
      <c r="U12" s="29">
        <f t="shared" si="0"/>
        <v>17930.2</v>
      </c>
    </row>
    <row r="13" spans="1:21" x14ac:dyDescent="0.25">
      <c r="A13" s="27"/>
      <c r="B13" s="27"/>
      <c r="C13" s="27"/>
      <c r="D13" s="27"/>
      <c r="E13" s="27"/>
      <c r="F13" s="27"/>
      <c r="G13" s="27" t="s">
        <v>109</v>
      </c>
      <c r="H13" s="27"/>
      <c r="I13" s="28">
        <v>42046</v>
      </c>
      <c r="J13" s="27"/>
      <c r="K13" s="27"/>
      <c r="L13" s="27"/>
      <c r="M13" s="27" t="s">
        <v>147</v>
      </c>
      <c r="N13" s="27"/>
      <c r="O13" s="27" t="s">
        <v>185</v>
      </c>
      <c r="P13" s="27"/>
      <c r="Q13" s="27" t="s">
        <v>104</v>
      </c>
      <c r="R13" s="27"/>
      <c r="S13" s="29">
        <v>-104.91</v>
      </c>
      <c r="T13" s="27"/>
      <c r="U13" s="29">
        <f t="shared" si="0"/>
        <v>17825.29</v>
      </c>
    </row>
    <row r="14" spans="1:21" x14ac:dyDescent="0.25">
      <c r="A14" s="27"/>
      <c r="B14" s="27"/>
      <c r="C14" s="27"/>
      <c r="D14" s="27"/>
      <c r="E14" s="27"/>
      <c r="F14" s="27"/>
      <c r="G14" s="27" t="s">
        <v>109</v>
      </c>
      <c r="H14" s="27"/>
      <c r="I14" s="28">
        <v>42046</v>
      </c>
      <c r="J14" s="27"/>
      <c r="K14" s="27"/>
      <c r="L14" s="27"/>
      <c r="M14" s="27" t="s">
        <v>139</v>
      </c>
      <c r="N14" s="27"/>
      <c r="O14" s="27" t="s">
        <v>1051</v>
      </c>
      <c r="P14" s="27"/>
      <c r="Q14" s="27" t="s">
        <v>106</v>
      </c>
      <c r="R14" s="27"/>
      <c r="S14" s="29">
        <v>-169.22</v>
      </c>
      <c r="T14" s="27"/>
      <c r="U14" s="29">
        <f t="shared" si="0"/>
        <v>17656.07</v>
      </c>
    </row>
    <row r="15" spans="1:21" x14ac:dyDescent="0.25">
      <c r="A15" s="27"/>
      <c r="B15" s="27"/>
      <c r="C15" s="27"/>
      <c r="D15" s="27"/>
      <c r="E15" s="27"/>
      <c r="F15" s="27"/>
      <c r="G15" s="27" t="s">
        <v>109</v>
      </c>
      <c r="H15" s="27"/>
      <c r="I15" s="28">
        <v>42046</v>
      </c>
      <c r="J15" s="27"/>
      <c r="K15" s="27"/>
      <c r="L15" s="27"/>
      <c r="M15" s="27" t="s">
        <v>139</v>
      </c>
      <c r="N15" s="27"/>
      <c r="O15" s="27" t="s">
        <v>1012</v>
      </c>
      <c r="P15" s="27"/>
      <c r="Q15" s="27" t="s">
        <v>106</v>
      </c>
      <c r="R15" s="27"/>
      <c r="S15" s="29">
        <v>-50</v>
      </c>
      <c r="T15" s="27"/>
      <c r="U15" s="29">
        <f t="shared" si="0"/>
        <v>17606.07</v>
      </c>
    </row>
    <row r="16" spans="1:21" x14ac:dyDescent="0.25">
      <c r="A16" s="27"/>
      <c r="B16" s="27"/>
      <c r="C16" s="27"/>
      <c r="D16" s="27"/>
      <c r="E16" s="27"/>
      <c r="F16" s="27"/>
      <c r="G16" s="27" t="s">
        <v>111</v>
      </c>
      <c r="H16" s="27"/>
      <c r="I16" s="28">
        <v>42048</v>
      </c>
      <c r="J16" s="27"/>
      <c r="K16" s="27" t="s">
        <v>1041</v>
      </c>
      <c r="L16" s="27"/>
      <c r="M16" s="27" t="s">
        <v>352</v>
      </c>
      <c r="N16" s="27"/>
      <c r="O16" s="27" t="s">
        <v>1052</v>
      </c>
      <c r="P16" s="27"/>
      <c r="Q16" s="27" t="s">
        <v>97</v>
      </c>
      <c r="R16" s="27"/>
      <c r="S16" s="29">
        <v>346.72</v>
      </c>
      <c r="T16" s="27"/>
      <c r="U16" s="29">
        <f t="shared" si="0"/>
        <v>17952.79</v>
      </c>
    </row>
    <row r="17" spans="1:21" x14ac:dyDescent="0.25">
      <c r="A17" s="27"/>
      <c r="B17" s="27"/>
      <c r="C17" s="27"/>
      <c r="D17" s="27"/>
      <c r="E17" s="27"/>
      <c r="F17" s="27"/>
      <c r="G17" s="27" t="s">
        <v>109</v>
      </c>
      <c r="H17" s="27"/>
      <c r="I17" s="28">
        <v>42053</v>
      </c>
      <c r="J17" s="27"/>
      <c r="K17" s="27"/>
      <c r="L17" s="27"/>
      <c r="M17" s="27" t="s">
        <v>143</v>
      </c>
      <c r="N17" s="27"/>
      <c r="O17" s="27" t="s">
        <v>176</v>
      </c>
      <c r="P17" s="27"/>
      <c r="Q17" s="27" t="s">
        <v>104</v>
      </c>
      <c r="R17" s="27"/>
      <c r="S17" s="29">
        <v>-60</v>
      </c>
      <c r="T17" s="27"/>
      <c r="U17" s="29">
        <f t="shared" si="0"/>
        <v>17892.79</v>
      </c>
    </row>
    <row r="18" spans="1:21" x14ac:dyDescent="0.25">
      <c r="A18" s="27"/>
      <c r="B18" s="27"/>
      <c r="C18" s="27"/>
      <c r="D18" s="27"/>
      <c r="E18" s="27"/>
      <c r="F18" s="27"/>
      <c r="G18" s="27" t="s">
        <v>109</v>
      </c>
      <c r="H18" s="27"/>
      <c r="I18" s="28">
        <v>42054</v>
      </c>
      <c r="J18" s="27"/>
      <c r="K18" s="27"/>
      <c r="L18" s="27"/>
      <c r="M18" s="27" t="s">
        <v>147</v>
      </c>
      <c r="N18" s="27"/>
      <c r="O18" s="27" t="s">
        <v>185</v>
      </c>
      <c r="P18" s="27"/>
      <c r="Q18" s="27" t="s">
        <v>104</v>
      </c>
      <c r="R18" s="27"/>
      <c r="S18" s="29">
        <v>-31.2</v>
      </c>
      <c r="T18" s="27"/>
      <c r="U18" s="29">
        <f t="shared" si="0"/>
        <v>17861.59</v>
      </c>
    </row>
    <row r="19" spans="1:21" x14ac:dyDescent="0.25">
      <c r="A19" s="27"/>
      <c r="B19" s="27"/>
      <c r="C19" s="27"/>
      <c r="D19" s="27"/>
      <c r="E19" s="27"/>
      <c r="F19" s="27"/>
      <c r="G19" s="27" t="s">
        <v>109</v>
      </c>
      <c r="H19" s="27"/>
      <c r="I19" s="28">
        <v>42055</v>
      </c>
      <c r="J19" s="27"/>
      <c r="K19" s="27"/>
      <c r="L19" s="27"/>
      <c r="M19" s="27" t="s">
        <v>229</v>
      </c>
      <c r="N19" s="27"/>
      <c r="O19" s="27" t="s">
        <v>562</v>
      </c>
      <c r="P19" s="27"/>
      <c r="Q19" s="27" t="s">
        <v>104</v>
      </c>
      <c r="R19" s="27"/>
      <c r="S19" s="29">
        <v>-169.26</v>
      </c>
      <c r="T19" s="27"/>
      <c r="U19" s="29">
        <f t="shared" si="0"/>
        <v>17692.330000000002</v>
      </c>
    </row>
    <row r="20" spans="1:21" x14ac:dyDescent="0.25">
      <c r="A20" s="27"/>
      <c r="B20" s="27"/>
      <c r="C20" s="27"/>
      <c r="D20" s="27"/>
      <c r="E20" s="27"/>
      <c r="F20" s="27"/>
      <c r="G20" s="27" t="s">
        <v>109</v>
      </c>
      <c r="H20" s="27"/>
      <c r="I20" s="28">
        <v>42058</v>
      </c>
      <c r="J20" s="27"/>
      <c r="K20" s="27"/>
      <c r="L20" s="27"/>
      <c r="M20" s="27" t="s">
        <v>147</v>
      </c>
      <c r="N20" s="27"/>
      <c r="O20" s="27" t="s">
        <v>185</v>
      </c>
      <c r="P20" s="27"/>
      <c r="Q20" s="27" t="s">
        <v>104</v>
      </c>
      <c r="R20" s="27"/>
      <c r="S20" s="29">
        <v>-53.27</v>
      </c>
      <c r="T20" s="27"/>
      <c r="U20" s="29">
        <f t="shared" si="0"/>
        <v>17639.060000000001</v>
      </c>
    </row>
    <row r="21" spans="1:21" x14ac:dyDescent="0.25">
      <c r="A21" s="27"/>
      <c r="B21" s="27"/>
      <c r="C21" s="27"/>
      <c r="D21" s="27"/>
      <c r="E21" s="27"/>
      <c r="F21" s="27"/>
      <c r="G21" s="27" t="s">
        <v>109</v>
      </c>
      <c r="H21" s="27"/>
      <c r="I21" s="28">
        <v>42058</v>
      </c>
      <c r="J21" s="27"/>
      <c r="K21" s="27"/>
      <c r="L21" s="27"/>
      <c r="M21" s="27" t="s">
        <v>355</v>
      </c>
      <c r="N21" s="27"/>
      <c r="O21" s="27" t="s">
        <v>370</v>
      </c>
      <c r="P21" s="27"/>
      <c r="Q21" s="27" t="s">
        <v>100</v>
      </c>
      <c r="R21" s="27"/>
      <c r="S21" s="29">
        <v>-75</v>
      </c>
      <c r="T21" s="27"/>
      <c r="U21" s="29">
        <f t="shared" si="0"/>
        <v>17564.060000000001</v>
      </c>
    </row>
    <row r="22" spans="1:21" x14ac:dyDescent="0.25">
      <c r="A22" s="27"/>
      <c r="B22" s="27"/>
      <c r="C22" s="27"/>
      <c r="D22" s="27"/>
      <c r="E22" s="27"/>
      <c r="F22" s="27"/>
      <c r="G22" s="27" t="s">
        <v>109</v>
      </c>
      <c r="H22" s="27"/>
      <c r="I22" s="28">
        <v>42059</v>
      </c>
      <c r="J22" s="27"/>
      <c r="K22" s="27"/>
      <c r="L22" s="27"/>
      <c r="M22" s="27" t="s">
        <v>526</v>
      </c>
      <c r="N22" s="27"/>
      <c r="O22" s="27" t="s">
        <v>1053</v>
      </c>
      <c r="P22" s="27"/>
      <c r="Q22" s="27" t="s">
        <v>83</v>
      </c>
      <c r="R22" s="27"/>
      <c r="S22" s="29">
        <v>-85.4</v>
      </c>
      <c r="T22" s="27"/>
      <c r="U22" s="29">
        <f t="shared" si="0"/>
        <v>17478.66</v>
      </c>
    </row>
    <row r="23" spans="1:21" x14ac:dyDescent="0.25">
      <c r="A23" s="27"/>
      <c r="B23" s="27"/>
      <c r="C23" s="27"/>
      <c r="D23" s="27"/>
      <c r="E23" s="27"/>
      <c r="F23" s="27"/>
      <c r="G23" s="27" t="s">
        <v>109</v>
      </c>
      <c r="H23" s="27"/>
      <c r="I23" s="28">
        <v>42060</v>
      </c>
      <c r="J23" s="27"/>
      <c r="K23" s="27"/>
      <c r="L23" s="27"/>
      <c r="M23" s="27" t="s">
        <v>592</v>
      </c>
      <c r="N23" s="27"/>
      <c r="O23" s="27" t="s">
        <v>1054</v>
      </c>
      <c r="P23" s="27"/>
      <c r="Q23" s="27" t="s">
        <v>85</v>
      </c>
      <c r="R23" s="27"/>
      <c r="S23" s="29">
        <v>-43.6</v>
      </c>
      <c r="T23" s="27"/>
      <c r="U23" s="29">
        <f t="shared" si="0"/>
        <v>17435.060000000001</v>
      </c>
    </row>
    <row r="24" spans="1:21" ht="15.75" thickBot="1" x14ac:dyDescent="0.3">
      <c r="A24" s="27"/>
      <c r="B24" s="27"/>
      <c r="C24" s="27"/>
      <c r="D24" s="27"/>
      <c r="E24" s="27"/>
      <c r="F24" s="27"/>
      <c r="G24" s="27" t="s">
        <v>109</v>
      </c>
      <c r="H24" s="27"/>
      <c r="I24" s="28">
        <v>42062</v>
      </c>
      <c r="J24" s="27"/>
      <c r="K24" s="27" t="s">
        <v>1042</v>
      </c>
      <c r="L24" s="27"/>
      <c r="M24" s="27" t="s">
        <v>153</v>
      </c>
      <c r="N24" s="27"/>
      <c r="O24" s="27" t="s">
        <v>1055</v>
      </c>
      <c r="P24" s="27"/>
      <c r="Q24" s="27" t="s">
        <v>92</v>
      </c>
      <c r="R24" s="27"/>
      <c r="S24" s="30">
        <v>-3250</v>
      </c>
      <c r="T24" s="27"/>
      <c r="U24" s="30">
        <f t="shared" si="0"/>
        <v>14185.06</v>
      </c>
    </row>
    <row r="25" spans="1:21" x14ac:dyDescent="0.25">
      <c r="A25" s="27"/>
      <c r="B25" s="27" t="s">
        <v>29</v>
      </c>
      <c r="C25" s="27"/>
      <c r="D25" s="27"/>
      <c r="E25" s="27"/>
      <c r="F25" s="27"/>
      <c r="G25" s="27"/>
      <c r="H25" s="27"/>
      <c r="I25" s="28"/>
      <c r="J25" s="27"/>
      <c r="K25" s="27"/>
      <c r="L25" s="27"/>
      <c r="M25" s="27"/>
      <c r="N25" s="27"/>
      <c r="O25" s="27"/>
      <c r="P25" s="27"/>
      <c r="Q25" s="27"/>
      <c r="R25" s="27"/>
      <c r="S25" s="29">
        <f>ROUND(SUM(S2:S24),5)</f>
        <v>-5112.3599999999997</v>
      </c>
      <c r="T25" s="27"/>
      <c r="U25" s="29">
        <f>U24</f>
        <v>14185.06</v>
      </c>
    </row>
    <row r="26" spans="1:21" ht="30" customHeight="1" x14ac:dyDescent="0.25">
      <c r="A26" s="23"/>
      <c r="B26" s="23" t="s">
        <v>30</v>
      </c>
      <c r="C26" s="23"/>
      <c r="D26" s="23"/>
      <c r="E26" s="23"/>
      <c r="F26" s="23"/>
      <c r="G26" s="23"/>
      <c r="H26" s="23"/>
      <c r="I26" s="26"/>
      <c r="J26" s="23"/>
      <c r="K26" s="23"/>
      <c r="L26" s="23"/>
      <c r="M26" s="23"/>
      <c r="N26" s="23"/>
      <c r="O26" s="23"/>
      <c r="P26" s="23"/>
      <c r="Q26" s="23"/>
      <c r="R26" s="23"/>
      <c r="S26" s="25"/>
      <c r="T26" s="23"/>
      <c r="U26" s="25">
        <v>0</v>
      </c>
    </row>
    <row r="27" spans="1:21" x14ac:dyDescent="0.25">
      <c r="A27" s="27"/>
      <c r="B27" s="27" t="s">
        <v>31</v>
      </c>
      <c r="C27" s="27"/>
      <c r="D27" s="27"/>
      <c r="E27" s="27"/>
      <c r="F27" s="27"/>
      <c r="G27" s="27"/>
      <c r="H27" s="27"/>
      <c r="I27" s="28"/>
      <c r="J27" s="27"/>
      <c r="K27" s="27"/>
      <c r="L27" s="27"/>
      <c r="M27" s="27"/>
      <c r="N27" s="27"/>
      <c r="O27" s="27"/>
      <c r="P27" s="27"/>
      <c r="Q27" s="27"/>
      <c r="R27" s="27"/>
      <c r="S27" s="29"/>
      <c r="T27" s="27"/>
      <c r="U27" s="29">
        <f>U26</f>
        <v>0</v>
      </c>
    </row>
    <row r="28" spans="1:21" ht="30" customHeight="1" x14ac:dyDescent="0.25">
      <c r="A28" s="23"/>
      <c r="B28" s="23" t="s">
        <v>32</v>
      </c>
      <c r="C28" s="23"/>
      <c r="D28" s="23"/>
      <c r="E28" s="23"/>
      <c r="F28" s="23"/>
      <c r="G28" s="23"/>
      <c r="H28" s="23"/>
      <c r="I28" s="26"/>
      <c r="J28" s="23"/>
      <c r="K28" s="23"/>
      <c r="L28" s="23"/>
      <c r="M28" s="23"/>
      <c r="N28" s="23"/>
      <c r="O28" s="23"/>
      <c r="P28" s="23"/>
      <c r="Q28" s="23"/>
      <c r="R28" s="23"/>
      <c r="S28" s="25"/>
      <c r="T28" s="23"/>
      <c r="U28" s="25">
        <v>401.67</v>
      </c>
    </row>
    <row r="29" spans="1:21" x14ac:dyDescent="0.25">
      <c r="A29" s="27"/>
      <c r="B29" s="27" t="s">
        <v>33</v>
      </c>
      <c r="C29" s="27"/>
      <c r="D29" s="27"/>
      <c r="E29" s="27"/>
      <c r="F29" s="27"/>
      <c r="G29" s="27"/>
      <c r="H29" s="27"/>
      <c r="I29" s="28"/>
      <c r="J29" s="27"/>
      <c r="K29" s="27"/>
      <c r="L29" s="27"/>
      <c r="M29" s="27"/>
      <c r="N29" s="27"/>
      <c r="O29" s="27"/>
      <c r="P29" s="27"/>
      <c r="Q29" s="27"/>
      <c r="R29" s="27"/>
      <c r="S29" s="29"/>
      <c r="T29" s="27"/>
      <c r="U29" s="29">
        <f>U28</f>
        <v>401.67</v>
      </c>
    </row>
    <row r="30" spans="1:21" ht="30" customHeight="1" x14ac:dyDescent="0.25">
      <c r="A30" s="23"/>
      <c r="B30" s="23" t="s">
        <v>34</v>
      </c>
      <c r="C30" s="23"/>
      <c r="D30" s="23"/>
      <c r="E30" s="23"/>
      <c r="F30" s="23"/>
      <c r="G30" s="23"/>
      <c r="H30" s="23"/>
      <c r="I30" s="26"/>
      <c r="J30" s="23"/>
      <c r="K30" s="23"/>
      <c r="L30" s="23"/>
      <c r="M30" s="23"/>
      <c r="N30" s="23"/>
      <c r="O30" s="23"/>
      <c r="P30" s="23"/>
      <c r="Q30" s="23"/>
      <c r="R30" s="23"/>
      <c r="S30" s="25"/>
      <c r="T30" s="23"/>
      <c r="U30" s="25">
        <v>1156.3900000000001</v>
      </c>
    </row>
    <row r="31" spans="1:21" x14ac:dyDescent="0.25">
      <c r="A31" s="27"/>
      <c r="B31" s="27" t="s">
        <v>35</v>
      </c>
      <c r="C31" s="27"/>
      <c r="D31" s="27"/>
      <c r="E31" s="27"/>
      <c r="F31" s="27"/>
      <c r="G31" s="27"/>
      <c r="H31" s="27"/>
      <c r="I31" s="28"/>
      <c r="J31" s="27"/>
      <c r="K31" s="27"/>
      <c r="L31" s="27"/>
      <c r="M31" s="27"/>
      <c r="N31" s="27"/>
      <c r="O31" s="27"/>
      <c r="P31" s="27"/>
      <c r="Q31" s="27"/>
      <c r="R31" s="27"/>
      <c r="S31" s="29"/>
      <c r="T31" s="27"/>
      <c r="U31" s="29">
        <f>U30</f>
        <v>1156.3900000000001</v>
      </c>
    </row>
    <row r="32" spans="1:21" ht="30" customHeight="1" x14ac:dyDescent="0.25">
      <c r="A32" s="23"/>
      <c r="B32" s="23" t="s">
        <v>650</v>
      </c>
      <c r="C32" s="23"/>
      <c r="D32" s="23"/>
      <c r="E32" s="23"/>
      <c r="F32" s="23"/>
      <c r="G32" s="23"/>
      <c r="H32" s="23"/>
      <c r="I32" s="26"/>
      <c r="J32" s="23"/>
      <c r="K32" s="23"/>
      <c r="L32" s="23"/>
      <c r="M32" s="23"/>
      <c r="N32" s="23"/>
      <c r="O32" s="23"/>
      <c r="P32" s="23"/>
      <c r="Q32" s="23"/>
      <c r="R32" s="23"/>
      <c r="S32" s="25"/>
      <c r="T32" s="23"/>
      <c r="U32" s="25">
        <v>0</v>
      </c>
    </row>
    <row r="33" spans="1:21" x14ac:dyDescent="0.25">
      <c r="A33" s="27"/>
      <c r="B33" s="27" t="s">
        <v>651</v>
      </c>
      <c r="C33" s="27"/>
      <c r="D33" s="27"/>
      <c r="E33" s="27"/>
      <c r="F33" s="27"/>
      <c r="G33" s="27"/>
      <c r="H33" s="27"/>
      <c r="I33" s="28"/>
      <c r="J33" s="27"/>
      <c r="K33" s="27"/>
      <c r="L33" s="27"/>
      <c r="M33" s="27"/>
      <c r="N33" s="27"/>
      <c r="O33" s="27"/>
      <c r="P33" s="27"/>
      <c r="Q33" s="27"/>
      <c r="R33" s="27"/>
      <c r="S33" s="29"/>
      <c r="T33" s="27"/>
      <c r="U33" s="29">
        <f>U32</f>
        <v>0</v>
      </c>
    </row>
    <row r="34" spans="1:21" ht="30" customHeight="1" x14ac:dyDescent="0.25">
      <c r="A34" s="23"/>
      <c r="B34" s="23" t="s">
        <v>652</v>
      </c>
      <c r="C34" s="23"/>
      <c r="D34" s="23"/>
      <c r="E34" s="23"/>
      <c r="F34" s="23"/>
      <c r="G34" s="23"/>
      <c r="H34" s="23"/>
      <c r="I34" s="26"/>
      <c r="J34" s="23"/>
      <c r="K34" s="23"/>
      <c r="L34" s="23"/>
      <c r="M34" s="23"/>
      <c r="N34" s="23"/>
      <c r="O34" s="23"/>
      <c r="P34" s="23"/>
      <c r="Q34" s="23"/>
      <c r="R34" s="23"/>
      <c r="S34" s="25"/>
      <c r="T34" s="23"/>
      <c r="U34" s="25">
        <v>0</v>
      </c>
    </row>
    <row r="35" spans="1:21" x14ac:dyDescent="0.25">
      <c r="A35" s="27"/>
      <c r="B35" s="27" t="s">
        <v>653</v>
      </c>
      <c r="C35" s="27"/>
      <c r="D35" s="27"/>
      <c r="E35" s="27"/>
      <c r="F35" s="27"/>
      <c r="G35" s="27"/>
      <c r="H35" s="27"/>
      <c r="I35" s="28"/>
      <c r="J35" s="27"/>
      <c r="K35" s="27"/>
      <c r="L35" s="27"/>
      <c r="M35" s="27"/>
      <c r="N35" s="27"/>
      <c r="O35" s="27"/>
      <c r="P35" s="27"/>
      <c r="Q35" s="27"/>
      <c r="R35" s="27"/>
      <c r="S35" s="29"/>
      <c r="T35" s="27"/>
      <c r="U35" s="29">
        <f>U34</f>
        <v>0</v>
      </c>
    </row>
    <row r="36" spans="1:21" ht="30" customHeight="1" x14ac:dyDescent="0.25">
      <c r="A36" s="23"/>
      <c r="B36" s="23" t="s">
        <v>654</v>
      </c>
      <c r="C36" s="23"/>
      <c r="D36" s="23"/>
      <c r="E36" s="23"/>
      <c r="F36" s="23"/>
      <c r="G36" s="23"/>
      <c r="H36" s="23"/>
      <c r="I36" s="26"/>
      <c r="J36" s="23"/>
      <c r="K36" s="23"/>
      <c r="L36" s="23"/>
      <c r="M36" s="23"/>
      <c r="N36" s="23"/>
      <c r="O36" s="23"/>
      <c r="P36" s="23"/>
      <c r="Q36" s="23"/>
      <c r="R36" s="23"/>
      <c r="S36" s="25"/>
      <c r="T36" s="23"/>
      <c r="U36" s="25">
        <v>0</v>
      </c>
    </row>
    <row r="37" spans="1:21" x14ac:dyDescent="0.25">
      <c r="A37" s="27"/>
      <c r="B37" s="27" t="s">
        <v>655</v>
      </c>
      <c r="C37" s="27"/>
      <c r="D37" s="27"/>
      <c r="E37" s="27"/>
      <c r="F37" s="27"/>
      <c r="G37" s="27"/>
      <c r="H37" s="27"/>
      <c r="I37" s="28"/>
      <c r="J37" s="27"/>
      <c r="K37" s="27"/>
      <c r="L37" s="27"/>
      <c r="M37" s="27"/>
      <c r="N37" s="27"/>
      <c r="O37" s="27"/>
      <c r="P37" s="27"/>
      <c r="Q37" s="27"/>
      <c r="R37" s="27"/>
      <c r="S37" s="29"/>
      <c r="T37" s="27"/>
      <c r="U37" s="29">
        <f>U36</f>
        <v>0</v>
      </c>
    </row>
    <row r="38" spans="1:21" ht="30" customHeight="1" x14ac:dyDescent="0.25">
      <c r="A38" s="23"/>
      <c r="B38" s="23" t="s">
        <v>36</v>
      </c>
      <c r="C38" s="23"/>
      <c r="D38" s="23"/>
      <c r="E38" s="23"/>
      <c r="F38" s="23"/>
      <c r="G38" s="23"/>
      <c r="H38" s="23"/>
      <c r="I38" s="26"/>
      <c r="J38" s="23"/>
      <c r="K38" s="23"/>
      <c r="L38" s="23"/>
      <c r="M38" s="23"/>
      <c r="N38" s="23"/>
      <c r="O38" s="23"/>
      <c r="P38" s="23"/>
      <c r="Q38" s="23"/>
      <c r="R38" s="23"/>
      <c r="S38" s="25"/>
      <c r="T38" s="23"/>
      <c r="U38" s="25">
        <v>119316.7</v>
      </c>
    </row>
    <row r="39" spans="1:21" x14ac:dyDescent="0.25">
      <c r="A39" s="27"/>
      <c r="B39" s="27"/>
      <c r="C39" s="27"/>
      <c r="D39" s="27"/>
      <c r="E39" s="27"/>
      <c r="F39" s="27"/>
      <c r="G39" s="27" t="s">
        <v>110</v>
      </c>
      <c r="H39" s="27"/>
      <c r="I39" s="28">
        <v>42038</v>
      </c>
      <c r="J39" s="27"/>
      <c r="K39" s="27" t="s">
        <v>1037</v>
      </c>
      <c r="L39" s="27"/>
      <c r="M39" s="27" t="s">
        <v>359</v>
      </c>
      <c r="N39" s="27"/>
      <c r="O39" s="27" t="s">
        <v>1047</v>
      </c>
      <c r="P39" s="27"/>
      <c r="Q39" s="27" t="s">
        <v>28</v>
      </c>
      <c r="R39" s="27"/>
      <c r="S39" s="29">
        <v>-975</v>
      </c>
      <c r="T39" s="27"/>
      <c r="U39" s="29">
        <f>ROUND(U38+S39,5)</f>
        <v>118341.7</v>
      </c>
    </row>
    <row r="40" spans="1:21" x14ac:dyDescent="0.25">
      <c r="A40" s="27"/>
      <c r="B40" s="27"/>
      <c r="C40" s="27"/>
      <c r="D40" s="27"/>
      <c r="E40" s="27"/>
      <c r="F40" s="27"/>
      <c r="G40" s="27" t="s">
        <v>110</v>
      </c>
      <c r="H40" s="27"/>
      <c r="I40" s="28">
        <v>42039</v>
      </c>
      <c r="J40" s="27"/>
      <c r="K40" s="27" t="s">
        <v>1038</v>
      </c>
      <c r="L40" s="27"/>
      <c r="M40" s="27" t="s">
        <v>169</v>
      </c>
      <c r="N40" s="27"/>
      <c r="O40" s="27" t="s">
        <v>1048</v>
      </c>
      <c r="P40" s="27"/>
      <c r="Q40" s="27" t="s">
        <v>28</v>
      </c>
      <c r="R40" s="27"/>
      <c r="S40" s="29">
        <v>-4087.5</v>
      </c>
      <c r="T40" s="27"/>
      <c r="U40" s="29">
        <f>ROUND(U39+S40,5)</f>
        <v>114254.2</v>
      </c>
    </row>
    <row r="41" spans="1:21" x14ac:dyDescent="0.25">
      <c r="A41" s="27"/>
      <c r="B41" s="27"/>
      <c r="C41" s="27"/>
      <c r="D41" s="27"/>
      <c r="E41" s="27"/>
      <c r="F41" s="27"/>
      <c r="G41" s="27" t="s">
        <v>110</v>
      </c>
      <c r="H41" s="27"/>
      <c r="I41" s="28">
        <v>42041</v>
      </c>
      <c r="J41" s="27"/>
      <c r="K41" s="27" t="s">
        <v>1039</v>
      </c>
      <c r="L41" s="27"/>
      <c r="M41" s="27" t="s">
        <v>150</v>
      </c>
      <c r="N41" s="27"/>
      <c r="O41" s="27" t="s">
        <v>1049</v>
      </c>
      <c r="P41" s="27"/>
      <c r="Q41" s="27" t="s">
        <v>28</v>
      </c>
      <c r="R41" s="27"/>
      <c r="S41" s="29">
        <v>-1169.75</v>
      </c>
      <c r="T41" s="27"/>
      <c r="U41" s="29">
        <f>ROUND(U40+S41,5)</f>
        <v>113084.45</v>
      </c>
    </row>
    <row r="42" spans="1:21" ht="15.75" thickBot="1" x14ac:dyDescent="0.3">
      <c r="A42" s="27"/>
      <c r="B42" s="27"/>
      <c r="C42" s="27"/>
      <c r="D42" s="27"/>
      <c r="E42" s="27"/>
      <c r="F42" s="27"/>
      <c r="G42" s="27" t="s">
        <v>112</v>
      </c>
      <c r="H42" s="27"/>
      <c r="I42" s="28">
        <v>42060</v>
      </c>
      <c r="J42" s="27"/>
      <c r="K42" s="27" t="s">
        <v>1043</v>
      </c>
      <c r="L42" s="27"/>
      <c r="M42" s="27" t="s">
        <v>957</v>
      </c>
      <c r="N42" s="27"/>
      <c r="O42" s="27"/>
      <c r="P42" s="27"/>
      <c r="Q42" s="27" t="s">
        <v>70</v>
      </c>
      <c r="R42" s="27"/>
      <c r="S42" s="30">
        <v>7500</v>
      </c>
      <c r="T42" s="27"/>
      <c r="U42" s="30">
        <f>ROUND(U41+S42,5)</f>
        <v>120584.45</v>
      </c>
    </row>
    <row r="43" spans="1:21" x14ac:dyDescent="0.25">
      <c r="A43" s="27"/>
      <c r="B43" s="27" t="s">
        <v>37</v>
      </c>
      <c r="C43" s="27"/>
      <c r="D43" s="27"/>
      <c r="E43" s="27"/>
      <c r="F43" s="27"/>
      <c r="G43" s="27"/>
      <c r="H43" s="27"/>
      <c r="I43" s="28"/>
      <c r="J43" s="27"/>
      <c r="K43" s="27"/>
      <c r="L43" s="27"/>
      <c r="M43" s="27"/>
      <c r="N43" s="27"/>
      <c r="O43" s="27"/>
      <c r="P43" s="27"/>
      <c r="Q43" s="27"/>
      <c r="R43" s="27"/>
      <c r="S43" s="29">
        <f>ROUND(SUM(S38:S42),5)</f>
        <v>1267.75</v>
      </c>
      <c r="T43" s="27"/>
      <c r="U43" s="29">
        <f>U42</f>
        <v>120584.45</v>
      </c>
    </row>
    <row r="44" spans="1:21" ht="30" customHeight="1" x14ac:dyDescent="0.25">
      <c r="A44" s="23"/>
      <c r="B44" s="23" t="s">
        <v>656</v>
      </c>
      <c r="C44" s="23"/>
      <c r="D44" s="23"/>
      <c r="E44" s="23"/>
      <c r="F44" s="23"/>
      <c r="G44" s="23"/>
      <c r="H44" s="23"/>
      <c r="I44" s="26"/>
      <c r="J44" s="23"/>
      <c r="K44" s="23"/>
      <c r="L44" s="23"/>
      <c r="M44" s="23"/>
      <c r="N44" s="23"/>
      <c r="O44" s="23"/>
      <c r="P44" s="23"/>
      <c r="Q44" s="23"/>
      <c r="R44" s="23"/>
      <c r="S44" s="25"/>
      <c r="T44" s="23"/>
      <c r="U44" s="25">
        <v>-20000</v>
      </c>
    </row>
    <row r="45" spans="1:21" x14ac:dyDescent="0.25">
      <c r="A45" s="27"/>
      <c r="B45" s="27" t="s">
        <v>657</v>
      </c>
      <c r="C45" s="27"/>
      <c r="D45" s="27"/>
      <c r="E45" s="27"/>
      <c r="F45" s="27"/>
      <c r="G45" s="27"/>
      <c r="H45" s="27"/>
      <c r="I45" s="28"/>
      <c r="J45" s="27"/>
      <c r="K45" s="27"/>
      <c r="L45" s="27"/>
      <c r="M45" s="27"/>
      <c r="N45" s="27"/>
      <c r="O45" s="27"/>
      <c r="P45" s="27"/>
      <c r="Q45" s="27"/>
      <c r="R45" s="27"/>
      <c r="S45" s="29"/>
      <c r="T45" s="27"/>
      <c r="U45" s="29">
        <f>U44</f>
        <v>-20000</v>
      </c>
    </row>
    <row r="46" spans="1:21" ht="30" customHeight="1" x14ac:dyDescent="0.25">
      <c r="A46" s="23"/>
      <c r="B46" s="23" t="s">
        <v>38</v>
      </c>
      <c r="C46" s="23"/>
      <c r="D46" s="23"/>
      <c r="E46" s="23"/>
      <c r="F46" s="23"/>
      <c r="G46" s="23"/>
      <c r="H46" s="23"/>
      <c r="I46" s="26"/>
      <c r="J46" s="23"/>
      <c r="K46" s="23"/>
      <c r="L46" s="23"/>
      <c r="M46" s="23"/>
      <c r="N46" s="23"/>
      <c r="O46" s="23"/>
      <c r="P46" s="23"/>
      <c r="Q46" s="23"/>
      <c r="R46" s="23"/>
      <c r="S46" s="25"/>
      <c r="T46" s="23"/>
      <c r="U46" s="25">
        <v>0</v>
      </c>
    </row>
    <row r="47" spans="1:21" x14ac:dyDescent="0.25">
      <c r="A47" s="27"/>
      <c r="B47" s="27" t="s">
        <v>39</v>
      </c>
      <c r="C47" s="27"/>
      <c r="D47" s="27"/>
      <c r="E47" s="27"/>
      <c r="F47" s="27"/>
      <c r="G47" s="27"/>
      <c r="H47" s="27"/>
      <c r="I47" s="28"/>
      <c r="J47" s="27"/>
      <c r="K47" s="27"/>
      <c r="L47" s="27"/>
      <c r="M47" s="27"/>
      <c r="N47" s="27"/>
      <c r="O47" s="27"/>
      <c r="P47" s="27"/>
      <c r="Q47" s="27"/>
      <c r="R47" s="27"/>
      <c r="S47" s="29"/>
      <c r="T47" s="27"/>
      <c r="U47" s="29">
        <f>U46</f>
        <v>0</v>
      </c>
    </row>
    <row r="48" spans="1:21" ht="30" customHeight="1" x14ac:dyDescent="0.25">
      <c r="A48" s="23"/>
      <c r="B48" s="23" t="s">
        <v>658</v>
      </c>
      <c r="C48" s="23"/>
      <c r="D48" s="23"/>
      <c r="E48" s="23"/>
      <c r="F48" s="23"/>
      <c r="G48" s="23"/>
      <c r="H48" s="23"/>
      <c r="I48" s="26"/>
      <c r="J48" s="23"/>
      <c r="K48" s="23"/>
      <c r="L48" s="23"/>
      <c r="M48" s="23"/>
      <c r="N48" s="23"/>
      <c r="O48" s="23"/>
      <c r="P48" s="23"/>
      <c r="Q48" s="23"/>
      <c r="R48" s="23"/>
      <c r="S48" s="25"/>
      <c r="T48" s="23"/>
      <c r="U48" s="25">
        <v>0</v>
      </c>
    </row>
    <row r="49" spans="1:21" x14ac:dyDescent="0.25">
      <c r="A49" s="27"/>
      <c r="B49" s="27" t="s">
        <v>659</v>
      </c>
      <c r="C49" s="27"/>
      <c r="D49" s="27"/>
      <c r="E49" s="27"/>
      <c r="F49" s="27"/>
      <c r="G49" s="27"/>
      <c r="H49" s="27"/>
      <c r="I49" s="28"/>
      <c r="J49" s="27"/>
      <c r="K49" s="27"/>
      <c r="L49" s="27"/>
      <c r="M49" s="27"/>
      <c r="N49" s="27"/>
      <c r="O49" s="27"/>
      <c r="P49" s="27"/>
      <c r="Q49" s="27"/>
      <c r="R49" s="27"/>
      <c r="S49" s="29"/>
      <c r="T49" s="27"/>
      <c r="U49" s="29">
        <f>U48</f>
        <v>0</v>
      </c>
    </row>
    <row r="50" spans="1:21" ht="30" customHeight="1" x14ac:dyDescent="0.25">
      <c r="A50" s="23"/>
      <c r="B50" s="23" t="s">
        <v>660</v>
      </c>
      <c r="C50" s="23"/>
      <c r="D50" s="23"/>
      <c r="E50" s="23"/>
      <c r="F50" s="23"/>
      <c r="G50" s="23"/>
      <c r="H50" s="23"/>
      <c r="I50" s="26"/>
      <c r="J50" s="23"/>
      <c r="K50" s="23"/>
      <c r="L50" s="23"/>
      <c r="M50" s="23"/>
      <c r="N50" s="23"/>
      <c r="O50" s="23"/>
      <c r="P50" s="23"/>
      <c r="Q50" s="23"/>
      <c r="R50" s="23"/>
      <c r="S50" s="25"/>
      <c r="T50" s="23"/>
      <c r="U50" s="25">
        <v>0</v>
      </c>
    </row>
    <row r="51" spans="1:21" x14ac:dyDescent="0.25">
      <c r="A51" s="27"/>
      <c r="B51" s="27" t="s">
        <v>661</v>
      </c>
      <c r="C51" s="27"/>
      <c r="D51" s="27"/>
      <c r="E51" s="27"/>
      <c r="F51" s="27"/>
      <c r="G51" s="27"/>
      <c r="H51" s="27"/>
      <c r="I51" s="28"/>
      <c r="J51" s="27"/>
      <c r="K51" s="27"/>
      <c r="L51" s="27"/>
      <c r="M51" s="27"/>
      <c r="N51" s="27"/>
      <c r="O51" s="27"/>
      <c r="P51" s="27"/>
      <c r="Q51" s="27"/>
      <c r="R51" s="27"/>
      <c r="S51" s="29"/>
      <c r="T51" s="27"/>
      <c r="U51" s="29">
        <f>U50</f>
        <v>0</v>
      </c>
    </row>
    <row r="52" spans="1:21" ht="30" customHeight="1" x14ac:dyDescent="0.25">
      <c r="A52" s="23"/>
      <c r="B52" s="23" t="s">
        <v>662</v>
      </c>
      <c r="C52" s="23"/>
      <c r="D52" s="23"/>
      <c r="E52" s="23"/>
      <c r="F52" s="23"/>
      <c r="G52" s="23"/>
      <c r="H52" s="23"/>
      <c r="I52" s="26"/>
      <c r="J52" s="23"/>
      <c r="K52" s="23"/>
      <c r="L52" s="23"/>
      <c r="M52" s="23"/>
      <c r="N52" s="23"/>
      <c r="O52" s="23"/>
      <c r="P52" s="23"/>
      <c r="Q52" s="23"/>
      <c r="R52" s="23"/>
      <c r="S52" s="25"/>
      <c r="T52" s="23"/>
      <c r="U52" s="25">
        <v>2443.5300000000002</v>
      </c>
    </row>
    <row r="53" spans="1:21" x14ac:dyDescent="0.25">
      <c r="A53" s="27"/>
      <c r="B53" s="27" t="s">
        <v>663</v>
      </c>
      <c r="C53" s="27"/>
      <c r="D53" s="27"/>
      <c r="E53" s="27"/>
      <c r="F53" s="27"/>
      <c r="G53" s="27"/>
      <c r="H53" s="27"/>
      <c r="I53" s="28"/>
      <c r="J53" s="27"/>
      <c r="K53" s="27"/>
      <c r="L53" s="27"/>
      <c r="M53" s="27"/>
      <c r="N53" s="27"/>
      <c r="O53" s="27"/>
      <c r="P53" s="27"/>
      <c r="Q53" s="27"/>
      <c r="R53" s="27"/>
      <c r="S53" s="29"/>
      <c r="T53" s="27"/>
      <c r="U53" s="29">
        <f>U52</f>
        <v>2443.5300000000002</v>
      </c>
    </row>
    <row r="54" spans="1:21" ht="30" customHeight="1" x14ac:dyDescent="0.25">
      <c r="A54" s="23"/>
      <c r="B54" s="23" t="s">
        <v>40</v>
      </c>
      <c r="C54" s="23"/>
      <c r="D54" s="23"/>
      <c r="E54" s="23"/>
      <c r="F54" s="23"/>
      <c r="G54" s="23"/>
      <c r="H54" s="23"/>
      <c r="I54" s="26"/>
      <c r="J54" s="23"/>
      <c r="K54" s="23"/>
      <c r="L54" s="23"/>
      <c r="M54" s="23"/>
      <c r="N54" s="23"/>
      <c r="O54" s="23"/>
      <c r="P54" s="23"/>
      <c r="Q54" s="23"/>
      <c r="R54" s="23"/>
      <c r="S54" s="25"/>
      <c r="T54" s="23"/>
      <c r="U54" s="25">
        <v>0</v>
      </c>
    </row>
    <row r="55" spans="1:21" x14ac:dyDescent="0.25">
      <c r="A55" s="27"/>
      <c r="B55" s="27" t="s">
        <v>41</v>
      </c>
      <c r="C55" s="27"/>
      <c r="D55" s="27"/>
      <c r="E55" s="27"/>
      <c r="F55" s="27"/>
      <c r="G55" s="27"/>
      <c r="H55" s="27"/>
      <c r="I55" s="28"/>
      <c r="J55" s="27"/>
      <c r="K55" s="27"/>
      <c r="L55" s="27"/>
      <c r="M55" s="27"/>
      <c r="N55" s="27"/>
      <c r="O55" s="27"/>
      <c r="P55" s="27"/>
      <c r="Q55" s="27"/>
      <c r="R55" s="27"/>
      <c r="S55" s="29"/>
      <c r="T55" s="27"/>
      <c r="U55" s="29">
        <f>U54</f>
        <v>0</v>
      </c>
    </row>
    <row r="56" spans="1:21" ht="30" customHeight="1" x14ac:dyDescent="0.25">
      <c r="A56" s="23"/>
      <c r="B56" s="23" t="s">
        <v>664</v>
      </c>
      <c r="C56" s="23"/>
      <c r="D56" s="23"/>
      <c r="E56" s="23"/>
      <c r="F56" s="23"/>
      <c r="G56" s="23"/>
      <c r="H56" s="23"/>
      <c r="I56" s="26"/>
      <c r="J56" s="23"/>
      <c r="K56" s="23"/>
      <c r="L56" s="23"/>
      <c r="M56" s="23"/>
      <c r="N56" s="23"/>
      <c r="O56" s="23"/>
      <c r="P56" s="23"/>
      <c r="Q56" s="23"/>
      <c r="R56" s="23"/>
      <c r="S56" s="25"/>
      <c r="T56" s="23"/>
      <c r="U56" s="25">
        <v>0</v>
      </c>
    </row>
    <row r="57" spans="1:21" x14ac:dyDescent="0.25">
      <c r="A57" s="27"/>
      <c r="B57" s="27" t="s">
        <v>665</v>
      </c>
      <c r="C57" s="27"/>
      <c r="D57" s="27"/>
      <c r="E57" s="27"/>
      <c r="F57" s="27"/>
      <c r="G57" s="27"/>
      <c r="H57" s="27"/>
      <c r="I57" s="28"/>
      <c r="J57" s="27"/>
      <c r="K57" s="27"/>
      <c r="L57" s="27"/>
      <c r="M57" s="27"/>
      <c r="N57" s="27"/>
      <c r="O57" s="27"/>
      <c r="P57" s="27"/>
      <c r="Q57" s="27"/>
      <c r="R57" s="27"/>
      <c r="S57" s="29"/>
      <c r="T57" s="27"/>
      <c r="U57" s="29">
        <f>U56</f>
        <v>0</v>
      </c>
    </row>
    <row r="58" spans="1:21" ht="30" customHeight="1" x14ac:dyDescent="0.25">
      <c r="A58" s="23"/>
      <c r="B58" s="23" t="s">
        <v>42</v>
      </c>
      <c r="C58" s="23"/>
      <c r="D58" s="23"/>
      <c r="E58" s="23"/>
      <c r="F58" s="23"/>
      <c r="G58" s="23"/>
      <c r="H58" s="23"/>
      <c r="I58" s="26"/>
      <c r="J58" s="23"/>
      <c r="K58" s="23"/>
      <c r="L58" s="23"/>
      <c r="M58" s="23"/>
      <c r="N58" s="23"/>
      <c r="O58" s="23"/>
      <c r="P58" s="23"/>
      <c r="Q58" s="23"/>
      <c r="R58" s="23"/>
      <c r="S58" s="25"/>
      <c r="T58" s="23"/>
      <c r="U58" s="25">
        <v>0</v>
      </c>
    </row>
    <row r="59" spans="1:21" x14ac:dyDescent="0.25">
      <c r="A59" s="27"/>
      <c r="B59" s="27" t="s">
        <v>43</v>
      </c>
      <c r="C59" s="27"/>
      <c r="D59" s="27"/>
      <c r="E59" s="27"/>
      <c r="F59" s="27"/>
      <c r="G59" s="27"/>
      <c r="H59" s="27"/>
      <c r="I59" s="28"/>
      <c r="J59" s="27"/>
      <c r="K59" s="27"/>
      <c r="L59" s="27"/>
      <c r="M59" s="27"/>
      <c r="N59" s="27"/>
      <c r="O59" s="27"/>
      <c r="P59" s="27"/>
      <c r="Q59" s="27"/>
      <c r="R59" s="27"/>
      <c r="S59" s="29"/>
      <c r="T59" s="27"/>
      <c r="U59" s="29">
        <f>U58</f>
        <v>0</v>
      </c>
    </row>
    <row r="60" spans="1:21" ht="30" customHeight="1" x14ac:dyDescent="0.25">
      <c r="A60" s="23"/>
      <c r="B60" s="23" t="s">
        <v>666</v>
      </c>
      <c r="C60" s="23"/>
      <c r="D60" s="23"/>
      <c r="E60" s="23"/>
      <c r="F60" s="23"/>
      <c r="G60" s="23"/>
      <c r="H60" s="23"/>
      <c r="I60" s="26"/>
      <c r="J60" s="23"/>
      <c r="K60" s="23"/>
      <c r="L60" s="23"/>
      <c r="M60" s="23"/>
      <c r="N60" s="23"/>
      <c r="O60" s="23"/>
      <c r="P60" s="23"/>
      <c r="Q60" s="23"/>
      <c r="R60" s="23"/>
      <c r="S60" s="25"/>
      <c r="T60" s="23"/>
      <c r="U60" s="25">
        <v>0</v>
      </c>
    </row>
    <row r="61" spans="1:21" x14ac:dyDescent="0.25">
      <c r="A61" s="27"/>
      <c r="B61" s="27" t="s">
        <v>667</v>
      </c>
      <c r="C61" s="27"/>
      <c r="D61" s="27"/>
      <c r="E61" s="27"/>
      <c r="F61" s="27"/>
      <c r="G61" s="27"/>
      <c r="H61" s="27"/>
      <c r="I61" s="28"/>
      <c r="J61" s="27"/>
      <c r="K61" s="27"/>
      <c r="L61" s="27"/>
      <c r="M61" s="27"/>
      <c r="N61" s="27"/>
      <c r="O61" s="27"/>
      <c r="P61" s="27"/>
      <c r="Q61" s="27"/>
      <c r="R61" s="27"/>
      <c r="S61" s="29"/>
      <c r="T61" s="27"/>
      <c r="U61" s="29">
        <f>U60</f>
        <v>0</v>
      </c>
    </row>
    <row r="62" spans="1:21" ht="30" customHeight="1" x14ac:dyDescent="0.25">
      <c r="A62" s="23"/>
      <c r="B62" s="23" t="s">
        <v>44</v>
      </c>
      <c r="C62" s="23"/>
      <c r="D62" s="23"/>
      <c r="E62" s="23"/>
      <c r="F62" s="23"/>
      <c r="G62" s="23"/>
      <c r="H62" s="23"/>
      <c r="I62" s="26"/>
      <c r="J62" s="23"/>
      <c r="K62" s="23"/>
      <c r="L62" s="23"/>
      <c r="M62" s="23"/>
      <c r="N62" s="23"/>
      <c r="O62" s="23"/>
      <c r="P62" s="23"/>
      <c r="Q62" s="23"/>
      <c r="R62" s="23"/>
      <c r="S62" s="25"/>
      <c r="T62" s="23"/>
      <c r="U62" s="25">
        <v>0</v>
      </c>
    </row>
    <row r="63" spans="1:21" x14ac:dyDescent="0.25">
      <c r="A63" s="27"/>
      <c r="B63" s="27" t="s">
        <v>45</v>
      </c>
      <c r="C63" s="27"/>
      <c r="D63" s="27"/>
      <c r="E63" s="27"/>
      <c r="F63" s="27"/>
      <c r="G63" s="27"/>
      <c r="H63" s="27"/>
      <c r="I63" s="28"/>
      <c r="J63" s="27"/>
      <c r="K63" s="27"/>
      <c r="L63" s="27"/>
      <c r="M63" s="27"/>
      <c r="N63" s="27"/>
      <c r="O63" s="27"/>
      <c r="P63" s="27"/>
      <c r="Q63" s="27"/>
      <c r="R63" s="27"/>
      <c r="S63" s="29"/>
      <c r="T63" s="27"/>
      <c r="U63" s="29">
        <f>U62</f>
        <v>0</v>
      </c>
    </row>
    <row r="64" spans="1:21" ht="30" customHeight="1" x14ac:dyDescent="0.25">
      <c r="A64" s="23"/>
      <c r="B64" s="23" t="s">
        <v>46</v>
      </c>
      <c r="C64" s="23"/>
      <c r="D64" s="23"/>
      <c r="E64" s="23"/>
      <c r="F64" s="23"/>
      <c r="G64" s="23"/>
      <c r="H64" s="23"/>
      <c r="I64" s="26"/>
      <c r="J64" s="23"/>
      <c r="K64" s="23"/>
      <c r="L64" s="23"/>
      <c r="M64" s="23"/>
      <c r="N64" s="23"/>
      <c r="O64" s="23"/>
      <c r="P64" s="23"/>
      <c r="Q64" s="23"/>
      <c r="R64" s="23"/>
      <c r="S64" s="25"/>
      <c r="T64" s="23"/>
      <c r="U64" s="25">
        <v>1416</v>
      </c>
    </row>
    <row r="65" spans="1:21" x14ac:dyDescent="0.25">
      <c r="A65" s="27"/>
      <c r="B65" s="27" t="s">
        <v>47</v>
      </c>
      <c r="C65" s="27"/>
      <c r="D65" s="27"/>
      <c r="E65" s="27"/>
      <c r="F65" s="27"/>
      <c r="G65" s="27"/>
      <c r="H65" s="27"/>
      <c r="I65" s="28"/>
      <c r="J65" s="27"/>
      <c r="K65" s="27"/>
      <c r="L65" s="27"/>
      <c r="M65" s="27"/>
      <c r="N65" s="27"/>
      <c r="O65" s="27"/>
      <c r="P65" s="27"/>
      <c r="Q65" s="27"/>
      <c r="R65" s="27"/>
      <c r="S65" s="29"/>
      <c r="T65" s="27"/>
      <c r="U65" s="29">
        <f>U64</f>
        <v>1416</v>
      </c>
    </row>
    <row r="66" spans="1:21" ht="30" customHeight="1" x14ac:dyDescent="0.25">
      <c r="A66" s="23"/>
      <c r="B66" s="23" t="s">
        <v>668</v>
      </c>
      <c r="C66" s="23"/>
      <c r="D66" s="23"/>
      <c r="E66" s="23"/>
      <c r="F66" s="23"/>
      <c r="G66" s="23"/>
      <c r="H66" s="23"/>
      <c r="I66" s="26"/>
      <c r="J66" s="23"/>
      <c r="K66" s="23"/>
      <c r="L66" s="23"/>
      <c r="M66" s="23"/>
      <c r="N66" s="23"/>
      <c r="O66" s="23"/>
      <c r="P66" s="23"/>
      <c r="Q66" s="23"/>
      <c r="R66" s="23"/>
      <c r="S66" s="25"/>
      <c r="T66" s="23"/>
      <c r="U66" s="25">
        <v>0</v>
      </c>
    </row>
    <row r="67" spans="1:21" x14ac:dyDescent="0.25">
      <c r="A67" s="27"/>
      <c r="B67" s="27" t="s">
        <v>669</v>
      </c>
      <c r="C67" s="27"/>
      <c r="D67" s="27"/>
      <c r="E67" s="27"/>
      <c r="F67" s="27"/>
      <c r="G67" s="27"/>
      <c r="H67" s="27"/>
      <c r="I67" s="28"/>
      <c r="J67" s="27"/>
      <c r="K67" s="27"/>
      <c r="L67" s="27"/>
      <c r="M67" s="27"/>
      <c r="N67" s="27"/>
      <c r="O67" s="27"/>
      <c r="P67" s="27"/>
      <c r="Q67" s="27"/>
      <c r="R67" s="27"/>
      <c r="S67" s="29"/>
      <c r="T67" s="27"/>
      <c r="U67" s="29">
        <f>U66</f>
        <v>0</v>
      </c>
    </row>
    <row r="68" spans="1:21" ht="30" customHeight="1" x14ac:dyDescent="0.25">
      <c r="A68" s="23"/>
      <c r="B68" s="23" t="s">
        <v>48</v>
      </c>
      <c r="C68" s="23"/>
      <c r="D68" s="23"/>
      <c r="E68" s="23"/>
      <c r="F68" s="23"/>
      <c r="G68" s="23"/>
      <c r="H68" s="23"/>
      <c r="I68" s="26"/>
      <c r="J68" s="23"/>
      <c r="K68" s="23"/>
      <c r="L68" s="23"/>
      <c r="M68" s="23"/>
      <c r="N68" s="23"/>
      <c r="O68" s="23"/>
      <c r="P68" s="23"/>
      <c r="Q68" s="23"/>
      <c r="R68" s="23"/>
      <c r="S68" s="25"/>
      <c r="T68" s="23"/>
      <c r="U68" s="25">
        <v>134000.20000000001</v>
      </c>
    </row>
    <row r="69" spans="1:21" x14ac:dyDescent="0.25">
      <c r="A69" s="23"/>
      <c r="B69" s="23"/>
      <c r="C69" s="23" t="s">
        <v>49</v>
      </c>
      <c r="D69" s="23"/>
      <c r="E69" s="23"/>
      <c r="F69" s="23"/>
      <c r="G69" s="23"/>
      <c r="H69" s="23"/>
      <c r="I69" s="26"/>
      <c r="J69" s="23"/>
      <c r="K69" s="23"/>
      <c r="L69" s="23"/>
      <c r="M69" s="23"/>
      <c r="N69" s="23"/>
      <c r="O69" s="23"/>
      <c r="P69" s="23"/>
      <c r="Q69" s="23"/>
      <c r="R69" s="23"/>
      <c r="S69" s="25"/>
      <c r="T69" s="23"/>
      <c r="U69" s="25">
        <v>-190999.8</v>
      </c>
    </row>
    <row r="70" spans="1:21" x14ac:dyDescent="0.25">
      <c r="A70" s="27"/>
      <c r="B70" s="27"/>
      <c r="C70" s="27" t="s">
        <v>50</v>
      </c>
      <c r="D70" s="27"/>
      <c r="E70" s="27"/>
      <c r="F70" s="27"/>
      <c r="G70" s="27"/>
      <c r="H70" s="27"/>
      <c r="I70" s="28"/>
      <c r="J70" s="27"/>
      <c r="K70" s="27"/>
      <c r="L70" s="27"/>
      <c r="M70" s="27"/>
      <c r="N70" s="27"/>
      <c r="O70" s="27"/>
      <c r="P70" s="27"/>
      <c r="Q70" s="27"/>
      <c r="R70" s="27"/>
      <c r="S70" s="29"/>
      <c r="T70" s="27"/>
      <c r="U70" s="29">
        <f>U69</f>
        <v>-190999.8</v>
      </c>
    </row>
    <row r="71" spans="1:21" ht="30" customHeight="1" x14ac:dyDescent="0.25">
      <c r="A71" s="23"/>
      <c r="B71" s="23"/>
      <c r="C71" s="23" t="s">
        <v>51</v>
      </c>
      <c r="D71" s="23"/>
      <c r="E71" s="23"/>
      <c r="F71" s="23"/>
      <c r="G71" s="23"/>
      <c r="H71" s="23"/>
      <c r="I71" s="26"/>
      <c r="J71" s="23"/>
      <c r="K71" s="23"/>
      <c r="L71" s="23"/>
      <c r="M71" s="23"/>
      <c r="N71" s="23"/>
      <c r="O71" s="23"/>
      <c r="P71" s="23"/>
      <c r="Q71" s="23"/>
      <c r="R71" s="23"/>
      <c r="S71" s="25"/>
      <c r="T71" s="23"/>
      <c r="U71" s="25">
        <v>325000</v>
      </c>
    </row>
    <row r="72" spans="1:21" ht="15.75" thickBot="1" x14ac:dyDescent="0.3">
      <c r="A72" s="27"/>
      <c r="B72" s="27"/>
      <c r="C72" s="27" t="s">
        <v>52</v>
      </c>
      <c r="D72" s="27"/>
      <c r="E72" s="27"/>
      <c r="F72" s="27"/>
      <c r="G72" s="27"/>
      <c r="H72" s="27"/>
      <c r="I72" s="28"/>
      <c r="J72" s="27"/>
      <c r="K72" s="27"/>
      <c r="L72" s="27"/>
      <c r="M72" s="27"/>
      <c r="N72" s="27"/>
      <c r="O72" s="27"/>
      <c r="P72" s="27"/>
      <c r="Q72" s="27"/>
      <c r="R72" s="27"/>
      <c r="S72" s="30"/>
      <c r="T72" s="27"/>
      <c r="U72" s="30">
        <f>U71</f>
        <v>325000</v>
      </c>
    </row>
    <row r="73" spans="1:21" ht="30" customHeight="1" x14ac:dyDescent="0.25">
      <c r="A73" s="27"/>
      <c r="B73" s="27" t="s">
        <v>53</v>
      </c>
      <c r="C73" s="27"/>
      <c r="D73" s="27"/>
      <c r="E73" s="27"/>
      <c r="F73" s="27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27"/>
      <c r="R73" s="27"/>
      <c r="S73" s="29"/>
      <c r="T73" s="27"/>
      <c r="U73" s="29">
        <f>ROUND(U70+U72,5)</f>
        <v>134000.20000000001</v>
      </c>
    </row>
    <row r="74" spans="1:21" ht="30" customHeight="1" x14ac:dyDescent="0.25">
      <c r="A74" s="23"/>
      <c r="B74" s="23" t="s">
        <v>54</v>
      </c>
      <c r="C74" s="23"/>
      <c r="D74" s="23"/>
      <c r="E74" s="23"/>
      <c r="F74" s="23"/>
      <c r="G74" s="23"/>
      <c r="H74" s="23"/>
      <c r="I74" s="26"/>
      <c r="J74" s="23"/>
      <c r="K74" s="23"/>
      <c r="L74" s="23"/>
      <c r="M74" s="23"/>
      <c r="N74" s="23"/>
      <c r="O74" s="23"/>
      <c r="P74" s="23"/>
      <c r="Q74" s="23"/>
      <c r="R74" s="23"/>
      <c r="S74" s="25"/>
      <c r="T74" s="23"/>
      <c r="U74" s="25">
        <v>-141573.6</v>
      </c>
    </row>
    <row r="75" spans="1:21" x14ac:dyDescent="0.25">
      <c r="A75" s="27"/>
      <c r="B75" s="27" t="s">
        <v>55</v>
      </c>
      <c r="C75" s="27"/>
      <c r="D75" s="27"/>
      <c r="E75" s="27"/>
      <c r="F75" s="27"/>
      <c r="G75" s="27"/>
      <c r="H75" s="27"/>
      <c r="I75" s="28"/>
      <c r="J75" s="27"/>
      <c r="K75" s="27"/>
      <c r="L75" s="27"/>
      <c r="M75" s="27"/>
      <c r="N75" s="27"/>
      <c r="O75" s="27"/>
      <c r="P75" s="27"/>
      <c r="Q75" s="27"/>
      <c r="R75" s="27"/>
      <c r="S75" s="29"/>
      <c r="T75" s="27"/>
      <c r="U75" s="29">
        <f>U74</f>
        <v>-141573.6</v>
      </c>
    </row>
    <row r="76" spans="1:21" ht="30" customHeight="1" x14ac:dyDescent="0.25">
      <c r="A76" s="23"/>
      <c r="B76" s="23" t="s">
        <v>670</v>
      </c>
      <c r="C76" s="23"/>
      <c r="D76" s="23"/>
      <c r="E76" s="23"/>
      <c r="F76" s="23"/>
      <c r="G76" s="23"/>
      <c r="H76" s="23"/>
      <c r="I76" s="26"/>
      <c r="J76" s="23"/>
      <c r="K76" s="23"/>
      <c r="L76" s="23"/>
      <c r="M76" s="23"/>
      <c r="N76" s="23"/>
      <c r="O76" s="23"/>
      <c r="P76" s="23"/>
      <c r="Q76" s="23"/>
      <c r="R76" s="23"/>
      <c r="S76" s="25"/>
      <c r="T76" s="23"/>
      <c r="U76" s="25">
        <v>0</v>
      </c>
    </row>
    <row r="77" spans="1:21" x14ac:dyDescent="0.25">
      <c r="A77" s="27"/>
      <c r="B77" s="27" t="s">
        <v>671</v>
      </c>
      <c r="C77" s="27"/>
      <c r="D77" s="27"/>
      <c r="E77" s="27"/>
      <c r="F77" s="27"/>
      <c r="G77" s="27"/>
      <c r="H77" s="27"/>
      <c r="I77" s="28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9">
        <f>U76</f>
        <v>0</v>
      </c>
    </row>
    <row r="78" spans="1:21" ht="30" customHeight="1" x14ac:dyDescent="0.25">
      <c r="A78" s="23"/>
      <c r="B78" s="23" t="s">
        <v>672</v>
      </c>
      <c r="C78" s="23"/>
      <c r="D78" s="23"/>
      <c r="E78" s="23"/>
      <c r="F78" s="23"/>
      <c r="G78" s="23"/>
      <c r="H78" s="23"/>
      <c r="I78" s="26"/>
      <c r="J78" s="23"/>
      <c r="K78" s="23"/>
      <c r="L78" s="23"/>
      <c r="M78" s="23"/>
      <c r="N78" s="23"/>
      <c r="O78" s="23"/>
      <c r="P78" s="23"/>
      <c r="Q78" s="23"/>
      <c r="R78" s="23"/>
      <c r="S78" s="25"/>
      <c r="T78" s="23"/>
      <c r="U78" s="25">
        <v>0</v>
      </c>
    </row>
    <row r="79" spans="1:21" x14ac:dyDescent="0.25">
      <c r="A79" s="27"/>
      <c r="B79" s="27" t="s">
        <v>673</v>
      </c>
      <c r="C79" s="27"/>
      <c r="D79" s="27"/>
      <c r="E79" s="27"/>
      <c r="F79" s="27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  <c r="R79" s="27"/>
      <c r="S79" s="29"/>
      <c r="T79" s="27"/>
      <c r="U79" s="29">
        <f>U78</f>
        <v>0</v>
      </c>
    </row>
    <row r="80" spans="1:21" ht="30" customHeight="1" x14ac:dyDescent="0.25">
      <c r="A80" s="23"/>
      <c r="B80" s="23" t="s">
        <v>56</v>
      </c>
      <c r="C80" s="23"/>
      <c r="D80" s="23"/>
      <c r="E80" s="23"/>
      <c r="F80" s="23"/>
      <c r="G80" s="23"/>
      <c r="H80" s="23"/>
      <c r="I80" s="26"/>
      <c r="J80" s="23"/>
      <c r="K80" s="23"/>
      <c r="L80" s="23"/>
      <c r="M80" s="23"/>
      <c r="N80" s="23"/>
      <c r="O80" s="23"/>
      <c r="P80" s="23"/>
      <c r="Q80" s="23"/>
      <c r="R80" s="23"/>
      <c r="S80" s="25"/>
      <c r="T80" s="23"/>
      <c r="U80" s="25">
        <v>0</v>
      </c>
    </row>
    <row r="81" spans="1:21" x14ac:dyDescent="0.25">
      <c r="A81" s="27"/>
      <c r="B81" s="27" t="s">
        <v>57</v>
      </c>
      <c r="C81" s="27"/>
      <c r="D81" s="27"/>
      <c r="E81" s="27"/>
      <c r="F81" s="27"/>
      <c r="G81" s="27"/>
      <c r="H81" s="27"/>
      <c r="I81" s="28"/>
      <c r="J81" s="27"/>
      <c r="K81" s="27"/>
      <c r="L81" s="27"/>
      <c r="M81" s="27"/>
      <c r="N81" s="27"/>
      <c r="O81" s="27"/>
      <c r="P81" s="27"/>
      <c r="Q81" s="27"/>
      <c r="R81" s="27"/>
      <c r="S81" s="29"/>
      <c r="T81" s="27"/>
      <c r="U81" s="29">
        <f>U80</f>
        <v>0</v>
      </c>
    </row>
    <row r="82" spans="1:21" ht="30" customHeight="1" x14ac:dyDescent="0.25">
      <c r="A82" s="23"/>
      <c r="B82" s="23" t="s">
        <v>674</v>
      </c>
      <c r="C82" s="23"/>
      <c r="D82" s="23"/>
      <c r="E82" s="23"/>
      <c r="F82" s="23"/>
      <c r="G82" s="23"/>
      <c r="H82" s="23"/>
      <c r="I82" s="26"/>
      <c r="J82" s="23"/>
      <c r="K82" s="23"/>
      <c r="L82" s="23"/>
      <c r="M82" s="23"/>
      <c r="N82" s="23"/>
      <c r="O82" s="23"/>
      <c r="P82" s="23"/>
      <c r="Q82" s="23"/>
      <c r="R82" s="23"/>
      <c r="S82" s="25"/>
      <c r="T82" s="23"/>
      <c r="U82" s="25">
        <v>0</v>
      </c>
    </row>
    <row r="83" spans="1:21" x14ac:dyDescent="0.25">
      <c r="A83" s="27"/>
      <c r="B83" s="27" t="s">
        <v>675</v>
      </c>
      <c r="C83" s="27"/>
      <c r="D83" s="27"/>
      <c r="E83" s="27"/>
      <c r="F83" s="27"/>
      <c r="G83" s="27"/>
      <c r="H83" s="27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9"/>
      <c r="T83" s="27"/>
      <c r="U83" s="29">
        <f>U82</f>
        <v>0</v>
      </c>
    </row>
    <row r="84" spans="1:21" ht="30" customHeight="1" x14ac:dyDescent="0.25">
      <c r="A84" s="23"/>
      <c r="B84" s="23" t="s">
        <v>676</v>
      </c>
      <c r="C84" s="23"/>
      <c r="D84" s="23"/>
      <c r="E84" s="23"/>
      <c r="F84" s="23"/>
      <c r="G84" s="23"/>
      <c r="H84" s="23"/>
      <c r="I84" s="26"/>
      <c r="J84" s="23"/>
      <c r="K84" s="23"/>
      <c r="L84" s="23"/>
      <c r="M84" s="23"/>
      <c r="N84" s="23"/>
      <c r="O84" s="23"/>
      <c r="P84" s="23"/>
      <c r="Q84" s="23"/>
      <c r="R84" s="23"/>
      <c r="S84" s="25"/>
      <c r="T84" s="23"/>
      <c r="U84" s="25">
        <v>0</v>
      </c>
    </row>
    <row r="85" spans="1:21" x14ac:dyDescent="0.25">
      <c r="A85" s="27"/>
      <c r="B85" s="27" t="s">
        <v>677</v>
      </c>
      <c r="C85" s="27"/>
      <c r="D85" s="27"/>
      <c r="E85" s="27"/>
      <c r="F85" s="27"/>
      <c r="G85" s="27"/>
      <c r="H85" s="27"/>
      <c r="I85" s="28"/>
      <c r="J85" s="27"/>
      <c r="K85" s="27"/>
      <c r="L85" s="27"/>
      <c r="M85" s="27"/>
      <c r="N85" s="27"/>
      <c r="O85" s="27"/>
      <c r="P85" s="27"/>
      <c r="Q85" s="27"/>
      <c r="R85" s="27"/>
      <c r="S85" s="29"/>
      <c r="T85" s="27"/>
      <c r="U85" s="29">
        <f>U84</f>
        <v>0</v>
      </c>
    </row>
    <row r="86" spans="1:21" ht="30" customHeight="1" x14ac:dyDescent="0.25">
      <c r="A86" s="23"/>
      <c r="B86" s="23" t="s">
        <v>58</v>
      </c>
      <c r="C86" s="23"/>
      <c r="D86" s="23"/>
      <c r="E86" s="23"/>
      <c r="F86" s="23"/>
      <c r="G86" s="23"/>
      <c r="H86" s="23"/>
      <c r="I86" s="26"/>
      <c r="J86" s="23"/>
      <c r="K86" s="23"/>
      <c r="L86" s="23"/>
      <c r="M86" s="23"/>
      <c r="N86" s="23"/>
      <c r="O86" s="23"/>
      <c r="P86" s="23"/>
      <c r="Q86" s="23"/>
      <c r="R86" s="23"/>
      <c r="S86" s="25"/>
      <c r="T86" s="23"/>
      <c r="U86" s="25">
        <v>-56746.03</v>
      </c>
    </row>
    <row r="87" spans="1:21" x14ac:dyDescent="0.25">
      <c r="A87" s="27"/>
      <c r="B87" s="27" t="s">
        <v>59</v>
      </c>
      <c r="C87" s="27"/>
      <c r="D87" s="27"/>
      <c r="E87" s="27"/>
      <c r="F87" s="27"/>
      <c r="G87" s="27"/>
      <c r="H87" s="27"/>
      <c r="I87" s="28"/>
      <c r="J87" s="27"/>
      <c r="K87" s="27"/>
      <c r="L87" s="27"/>
      <c r="M87" s="27"/>
      <c r="N87" s="27"/>
      <c r="O87" s="27"/>
      <c r="P87" s="27"/>
      <c r="Q87" s="27"/>
      <c r="R87" s="27"/>
      <c r="S87" s="29"/>
      <c r="T87" s="27"/>
      <c r="U87" s="29">
        <f>U86</f>
        <v>-56746.03</v>
      </c>
    </row>
    <row r="88" spans="1:21" ht="30" customHeight="1" x14ac:dyDescent="0.25">
      <c r="A88" s="23"/>
      <c r="B88" s="23" t="s">
        <v>60</v>
      </c>
      <c r="C88" s="23"/>
      <c r="D88" s="23"/>
      <c r="E88" s="23"/>
      <c r="F88" s="23"/>
      <c r="G88" s="23"/>
      <c r="H88" s="23"/>
      <c r="I88" s="26"/>
      <c r="J88" s="23"/>
      <c r="K88" s="23"/>
      <c r="L88" s="23"/>
      <c r="M88" s="23"/>
      <c r="N88" s="23"/>
      <c r="O88" s="23"/>
      <c r="P88" s="23"/>
      <c r="Q88" s="23"/>
      <c r="R88" s="23"/>
      <c r="S88" s="25"/>
      <c r="T88" s="23"/>
      <c r="U88" s="25">
        <v>-23168.86</v>
      </c>
    </row>
    <row r="89" spans="1:21" x14ac:dyDescent="0.25">
      <c r="A89" s="27"/>
      <c r="B89" s="27" t="s">
        <v>61</v>
      </c>
      <c r="C89" s="27"/>
      <c r="D89" s="27"/>
      <c r="E89" s="27"/>
      <c r="F89" s="27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  <c r="R89" s="27"/>
      <c r="S89" s="29"/>
      <c r="T89" s="27"/>
      <c r="U89" s="29">
        <f>U88</f>
        <v>-23168.86</v>
      </c>
    </row>
    <row r="90" spans="1:21" ht="30" customHeight="1" x14ac:dyDescent="0.25">
      <c r="A90" s="23"/>
      <c r="B90" s="23" t="s">
        <v>62</v>
      </c>
      <c r="C90" s="23"/>
      <c r="D90" s="23"/>
      <c r="E90" s="23"/>
      <c r="F90" s="23"/>
      <c r="G90" s="23"/>
      <c r="H90" s="23"/>
      <c r="I90" s="26"/>
      <c r="J90" s="23"/>
      <c r="K90" s="23"/>
      <c r="L90" s="23"/>
      <c r="M90" s="23"/>
      <c r="N90" s="23"/>
      <c r="O90" s="23"/>
      <c r="P90" s="23"/>
      <c r="Q90" s="23"/>
      <c r="R90" s="23"/>
      <c r="S90" s="25"/>
      <c r="T90" s="23"/>
      <c r="U90" s="25">
        <v>-248243.83</v>
      </c>
    </row>
    <row r="91" spans="1:21" x14ac:dyDescent="0.25">
      <c r="A91" s="27"/>
      <c r="B91" s="27" t="s">
        <v>63</v>
      </c>
      <c r="C91" s="27"/>
      <c r="D91" s="27"/>
      <c r="E91" s="27"/>
      <c r="F91" s="27"/>
      <c r="G91" s="27"/>
      <c r="H91" s="27"/>
      <c r="I91" s="28"/>
      <c r="J91" s="27"/>
      <c r="K91" s="27"/>
      <c r="L91" s="27"/>
      <c r="M91" s="27"/>
      <c r="N91" s="27"/>
      <c r="O91" s="27"/>
      <c r="P91" s="27"/>
      <c r="Q91" s="27"/>
      <c r="R91" s="27"/>
      <c r="S91" s="29"/>
      <c r="T91" s="27"/>
      <c r="U91" s="29">
        <f>U90</f>
        <v>-248243.83</v>
      </c>
    </row>
    <row r="92" spans="1:21" ht="30" customHeight="1" x14ac:dyDescent="0.25">
      <c r="A92" s="23"/>
      <c r="B92" s="23" t="s">
        <v>678</v>
      </c>
      <c r="C92" s="23"/>
      <c r="D92" s="23"/>
      <c r="E92" s="23"/>
      <c r="F92" s="23"/>
      <c r="G92" s="23"/>
      <c r="H92" s="23"/>
      <c r="I92" s="26"/>
      <c r="J92" s="23"/>
      <c r="K92" s="23"/>
      <c r="L92" s="23"/>
      <c r="M92" s="23"/>
      <c r="N92" s="23"/>
      <c r="O92" s="23"/>
      <c r="P92" s="23"/>
      <c r="Q92" s="23"/>
      <c r="R92" s="23"/>
      <c r="S92" s="25"/>
      <c r="T92" s="23"/>
      <c r="U92" s="25">
        <v>0</v>
      </c>
    </row>
    <row r="93" spans="1:21" x14ac:dyDescent="0.25">
      <c r="A93" s="27"/>
      <c r="B93" s="27" t="s">
        <v>679</v>
      </c>
      <c r="C93" s="27"/>
      <c r="D93" s="27"/>
      <c r="E93" s="27"/>
      <c r="F93" s="27"/>
      <c r="G93" s="27"/>
      <c r="H93" s="27"/>
      <c r="I93" s="28"/>
      <c r="J93" s="27"/>
      <c r="K93" s="27"/>
      <c r="L93" s="27"/>
      <c r="M93" s="27"/>
      <c r="N93" s="27"/>
      <c r="O93" s="27"/>
      <c r="P93" s="27"/>
      <c r="Q93" s="27"/>
      <c r="R93" s="27"/>
      <c r="S93" s="29"/>
      <c r="T93" s="27"/>
      <c r="U93" s="29">
        <f>U92</f>
        <v>0</v>
      </c>
    </row>
    <row r="94" spans="1:21" ht="30" customHeight="1" x14ac:dyDescent="0.25">
      <c r="A94" s="23"/>
      <c r="B94" s="23" t="s">
        <v>64</v>
      </c>
      <c r="C94" s="23"/>
      <c r="D94" s="23"/>
      <c r="E94" s="23"/>
      <c r="F94" s="23"/>
      <c r="G94" s="23"/>
      <c r="H94" s="23"/>
      <c r="I94" s="26"/>
      <c r="J94" s="23"/>
      <c r="K94" s="23"/>
      <c r="L94" s="23"/>
      <c r="M94" s="23"/>
      <c r="N94" s="23"/>
      <c r="O94" s="23"/>
      <c r="P94" s="23"/>
      <c r="Q94" s="23"/>
      <c r="R94" s="23"/>
      <c r="S94" s="25"/>
      <c r="T94" s="23"/>
      <c r="U94" s="25">
        <v>-6601</v>
      </c>
    </row>
    <row r="95" spans="1:21" x14ac:dyDescent="0.25">
      <c r="A95" s="27"/>
      <c r="B95" s="27" t="s">
        <v>65</v>
      </c>
      <c r="C95" s="27"/>
      <c r="D95" s="27"/>
      <c r="E95" s="27"/>
      <c r="F95" s="27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  <c r="R95" s="27"/>
      <c r="S95" s="29"/>
      <c r="T95" s="27"/>
      <c r="U95" s="29">
        <f>U94</f>
        <v>-6601</v>
      </c>
    </row>
    <row r="96" spans="1:21" ht="30" customHeight="1" x14ac:dyDescent="0.25">
      <c r="A96" s="23"/>
      <c r="B96" s="23" t="s">
        <v>66</v>
      </c>
      <c r="C96" s="23"/>
      <c r="D96" s="23"/>
      <c r="E96" s="23"/>
      <c r="F96" s="23"/>
      <c r="G96" s="23"/>
      <c r="H96" s="23"/>
      <c r="I96" s="26"/>
      <c r="J96" s="23"/>
      <c r="K96" s="23"/>
      <c r="L96" s="23"/>
      <c r="M96" s="23"/>
      <c r="N96" s="23"/>
      <c r="O96" s="23"/>
      <c r="P96" s="23"/>
      <c r="Q96" s="23"/>
      <c r="R96" s="23"/>
      <c r="S96" s="25"/>
      <c r="T96" s="23"/>
      <c r="U96" s="25">
        <v>217043.12</v>
      </c>
    </row>
    <row r="97" spans="1:21" x14ac:dyDescent="0.25">
      <c r="A97" s="27"/>
      <c r="B97" s="27" t="s">
        <v>67</v>
      </c>
      <c r="C97" s="27"/>
      <c r="D97" s="27"/>
      <c r="E97" s="27"/>
      <c r="F97" s="27"/>
      <c r="G97" s="27"/>
      <c r="H97" s="27"/>
      <c r="I97" s="28"/>
      <c r="J97" s="27"/>
      <c r="K97" s="27"/>
      <c r="L97" s="27"/>
      <c r="M97" s="27"/>
      <c r="N97" s="27"/>
      <c r="O97" s="27"/>
      <c r="P97" s="27"/>
      <c r="Q97" s="27"/>
      <c r="R97" s="27"/>
      <c r="S97" s="29"/>
      <c r="T97" s="27"/>
      <c r="U97" s="29">
        <v>217043.12</v>
      </c>
    </row>
    <row r="98" spans="1:21" ht="30" customHeight="1" x14ac:dyDescent="0.25">
      <c r="A98" s="23"/>
      <c r="B98" s="23" t="s">
        <v>680</v>
      </c>
      <c r="C98" s="23"/>
      <c r="D98" s="23"/>
      <c r="E98" s="23"/>
      <c r="F98" s="23"/>
      <c r="G98" s="23"/>
      <c r="H98" s="23"/>
      <c r="I98" s="26"/>
      <c r="J98" s="23"/>
      <c r="K98" s="23"/>
      <c r="L98" s="23"/>
      <c r="M98" s="23"/>
      <c r="N98" s="23"/>
      <c r="O98" s="23"/>
      <c r="P98" s="23"/>
      <c r="Q98" s="23"/>
      <c r="R98" s="23"/>
      <c r="S98" s="25"/>
      <c r="T98" s="23"/>
      <c r="U98" s="25">
        <v>0</v>
      </c>
    </row>
    <row r="99" spans="1:21" x14ac:dyDescent="0.25">
      <c r="A99" s="27"/>
      <c r="B99" s="27" t="s">
        <v>681</v>
      </c>
      <c r="C99" s="27"/>
      <c r="D99" s="27"/>
      <c r="E99" s="27"/>
      <c r="F99" s="27"/>
      <c r="G99" s="27"/>
      <c r="H99" s="27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9"/>
      <c r="T99" s="27"/>
      <c r="U99" s="29">
        <f>U98</f>
        <v>0</v>
      </c>
    </row>
    <row r="100" spans="1:21" ht="30" customHeight="1" x14ac:dyDescent="0.25">
      <c r="A100" s="23"/>
      <c r="B100" s="23" t="s">
        <v>682</v>
      </c>
      <c r="C100" s="23"/>
      <c r="D100" s="23"/>
      <c r="E100" s="23"/>
      <c r="F100" s="23"/>
      <c r="G100" s="23"/>
      <c r="H100" s="23"/>
      <c r="I100" s="26"/>
      <c r="J100" s="23"/>
      <c r="K100" s="23"/>
      <c r="L100" s="23"/>
      <c r="M100" s="23"/>
      <c r="N100" s="23"/>
      <c r="O100" s="23"/>
      <c r="P100" s="23"/>
      <c r="Q100" s="23"/>
      <c r="R100" s="23"/>
      <c r="S100" s="25"/>
      <c r="T100" s="23"/>
      <c r="U100" s="25">
        <v>0</v>
      </c>
    </row>
    <row r="101" spans="1:21" x14ac:dyDescent="0.25">
      <c r="A101" s="27"/>
      <c r="B101" s="27" t="s">
        <v>683</v>
      </c>
      <c r="C101" s="27"/>
      <c r="D101" s="27"/>
      <c r="E101" s="27"/>
      <c r="F101" s="27"/>
      <c r="G101" s="27"/>
      <c r="H101" s="27"/>
      <c r="I101" s="28"/>
      <c r="J101" s="27"/>
      <c r="K101" s="27"/>
      <c r="L101" s="27"/>
      <c r="M101" s="27"/>
      <c r="N101" s="27"/>
      <c r="O101" s="27"/>
      <c r="P101" s="27"/>
      <c r="Q101" s="27"/>
      <c r="R101" s="27"/>
      <c r="S101" s="29"/>
      <c r="T101" s="27"/>
      <c r="U101" s="29">
        <f>U100</f>
        <v>0</v>
      </c>
    </row>
    <row r="102" spans="1:21" ht="30" customHeight="1" x14ac:dyDescent="0.25">
      <c r="A102" s="23"/>
      <c r="B102" s="23" t="s">
        <v>68</v>
      </c>
      <c r="C102" s="23"/>
      <c r="D102" s="23"/>
      <c r="E102" s="23"/>
      <c r="F102" s="23"/>
      <c r="G102" s="23"/>
      <c r="H102" s="23"/>
      <c r="I102" s="26"/>
      <c r="J102" s="23"/>
      <c r="K102" s="23"/>
      <c r="L102" s="23"/>
      <c r="M102" s="23"/>
      <c r="N102" s="23"/>
      <c r="O102" s="23"/>
      <c r="P102" s="23"/>
      <c r="Q102" s="23"/>
      <c r="R102" s="23"/>
      <c r="S102" s="25"/>
      <c r="T102" s="23"/>
      <c r="U102" s="25">
        <v>-39649.730000000003</v>
      </c>
    </row>
    <row r="103" spans="1:21" x14ac:dyDescent="0.25">
      <c r="A103" s="27"/>
      <c r="B103" s="27" t="s">
        <v>69</v>
      </c>
      <c r="C103" s="27"/>
      <c r="D103" s="27"/>
      <c r="E103" s="27"/>
      <c r="F103" s="27"/>
      <c r="G103" s="27"/>
      <c r="H103" s="27"/>
      <c r="I103" s="28"/>
      <c r="J103" s="27"/>
      <c r="K103" s="27"/>
      <c r="L103" s="27"/>
      <c r="M103" s="27"/>
      <c r="N103" s="27"/>
      <c r="O103" s="27"/>
      <c r="P103" s="27"/>
      <c r="Q103" s="27"/>
      <c r="R103" s="27"/>
      <c r="S103" s="29"/>
      <c r="T103" s="27"/>
      <c r="U103" s="29">
        <f>U102</f>
        <v>-39649.730000000003</v>
      </c>
    </row>
    <row r="104" spans="1:21" ht="30" customHeight="1" x14ac:dyDescent="0.25">
      <c r="A104" s="23"/>
      <c r="B104" s="23" t="s">
        <v>684</v>
      </c>
      <c r="C104" s="23"/>
      <c r="D104" s="23"/>
      <c r="E104" s="23"/>
      <c r="F104" s="23"/>
      <c r="G104" s="23"/>
      <c r="H104" s="23"/>
      <c r="I104" s="26"/>
      <c r="J104" s="23"/>
      <c r="K104" s="23"/>
      <c r="L104" s="23"/>
      <c r="M104" s="23"/>
      <c r="N104" s="23"/>
      <c r="O104" s="23"/>
      <c r="P104" s="23"/>
      <c r="Q104" s="23"/>
      <c r="R104" s="23"/>
      <c r="S104" s="25"/>
      <c r="T104" s="23"/>
      <c r="U104" s="25">
        <v>0</v>
      </c>
    </row>
    <row r="105" spans="1:21" x14ac:dyDescent="0.25">
      <c r="A105" s="27"/>
      <c r="B105" s="27" t="s">
        <v>685</v>
      </c>
      <c r="C105" s="27"/>
      <c r="D105" s="27"/>
      <c r="E105" s="27"/>
      <c r="F105" s="27"/>
      <c r="G105" s="27"/>
      <c r="H105" s="27"/>
      <c r="I105" s="28"/>
      <c r="J105" s="27"/>
      <c r="K105" s="27"/>
      <c r="L105" s="27"/>
      <c r="M105" s="27"/>
      <c r="N105" s="27"/>
      <c r="O105" s="27"/>
      <c r="P105" s="27"/>
      <c r="Q105" s="27"/>
      <c r="R105" s="27"/>
      <c r="S105" s="29"/>
      <c r="T105" s="27"/>
      <c r="U105" s="29">
        <f>U104</f>
        <v>0</v>
      </c>
    </row>
    <row r="106" spans="1:21" ht="30" customHeight="1" x14ac:dyDescent="0.25">
      <c r="A106" s="23"/>
      <c r="B106" s="23" t="s">
        <v>376</v>
      </c>
      <c r="C106" s="23"/>
      <c r="D106" s="23"/>
      <c r="E106" s="23"/>
      <c r="F106" s="23"/>
      <c r="G106" s="23"/>
      <c r="H106" s="23"/>
      <c r="I106" s="26"/>
      <c r="J106" s="23"/>
      <c r="K106" s="23"/>
      <c r="L106" s="23"/>
      <c r="M106" s="23"/>
      <c r="N106" s="23"/>
      <c r="O106" s="23"/>
      <c r="P106" s="23"/>
      <c r="Q106" s="23"/>
      <c r="R106" s="23"/>
      <c r="S106" s="25"/>
      <c r="T106" s="23"/>
      <c r="U106" s="25">
        <v>-4079.48</v>
      </c>
    </row>
    <row r="107" spans="1:21" x14ac:dyDescent="0.25">
      <c r="A107" s="27"/>
      <c r="B107" s="27" t="s">
        <v>377</v>
      </c>
      <c r="C107" s="27"/>
      <c r="D107" s="27"/>
      <c r="E107" s="27"/>
      <c r="F107" s="27"/>
      <c r="G107" s="27"/>
      <c r="H107" s="27"/>
      <c r="I107" s="28"/>
      <c r="J107" s="27"/>
      <c r="K107" s="27"/>
      <c r="L107" s="27"/>
      <c r="M107" s="27"/>
      <c r="N107" s="27"/>
      <c r="O107" s="27"/>
      <c r="P107" s="27"/>
      <c r="Q107" s="27"/>
      <c r="R107" s="27"/>
      <c r="S107" s="29"/>
      <c r="T107" s="27"/>
      <c r="U107" s="29">
        <f>U106</f>
        <v>-4079.48</v>
      </c>
    </row>
    <row r="108" spans="1:21" ht="30" customHeight="1" x14ac:dyDescent="0.25">
      <c r="A108" s="23"/>
      <c r="B108" s="23" t="s">
        <v>70</v>
      </c>
      <c r="C108" s="23"/>
      <c r="D108" s="23"/>
      <c r="E108" s="23"/>
      <c r="F108" s="23"/>
      <c r="G108" s="23"/>
      <c r="H108" s="23"/>
      <c r="I108" s="26"/>
      <c r="J108" s="23"/>
      <c r="K108" s="23"/>
      <c r="L108" s="23"/>
      <c r="M108" s="23"/>
      <c r="N108" s="23"/>
      <c r="O108" s="23"/>
      <c r="P108" s="23"/>
      <c r="Q108" s="23"/>
      <c r="R108" s="23"/>
      <c r="S108" s="25"/>
      <c r="T108" s="23"/>
      <c r="U108" s="25">
        <v>-34500</v>
      </c>
    </row>
    <row r="109" spans="1:21" x14ac:dyDescent="0.25">
      <c r="A109" s="23"/>
      <c r="B109" s="23"/>
      <c r="C109" s="23" t="s">
        <v>686</v>
      </c>
      <c r="D109" s="23"/>
      <c r="E109" s="23"/>
      <c r="F109" s="23"/>
      <c r="G109" s="23"/>
      <c r="H109" s="23"/>
      <c r="I109" s="26"/>
      <c r="J109" s="23"/>
      <c r="K109" s="23"/>
      <c r="L109" s="23"/>
      <c r="M109" s="23"/>
      <c r="N109" s="23"/>
      <c r="O109" s="23"/>
      <c r="P109" s="23"/>
      <c r="Q109" s="23"/>
      <c r="R109" s="23"/>
      <c r="S109" s="25"/>
      <c r="T109" s="23"/>
      <c r="U109" s="25">
        <v>0</v>
      </c>
    </row>
    <row r="110" spans="1:21" x14ac:dyDescent="0.25">
      <c r="A110" s="27"/>
      <c r="B110" s="27"/>
      <c r="C110" s="27" t="s">
        <v>687</v>
      </c>
      <c r="D110" s="27"/>
      <c r="E110" s="27"/>
      <c r="F110" s="27"/>
      <c r="G110" s="27"/>
      <c r="H110" s="27"/>
      <c r="I110" s="28"/>
      <c r="J110" s="27"/>
      <c r="K110" s="27"/>
      <c r="L110" s="27"/>
      <c r="M110" s="27"/>
      <c r="N110" s="27"/>
      <c r="O110" s="27"/>
      <c r="P110" s="27"/>
      <c r="Q110" s="27"/>
      <c r="R110" s="27"/>
      <c r="S110" s="29"/>
      <c r="T110" s="27"/>
      <c r="U110" s="29">
        <f>U109</f>
        <v>0</v>
      </c>
    </row>
    <row r="111" spans="1:21" ht="30" customHeight="1" x14ac:dyDescent="0.25">
      <c r="A111" s="23"/>
      <c r="B111" s="23"/>
      <c r="C111" s="23" t="s">
        <v>688</v>
      </c>
      <c r="D111" s="23"/>
      <c r="E111" s="23"/>
      <c r="F111" s="23"/>
      <c r="G111" s="23"/>
      <c r="H111" s="23"/>
      <c r="I111" s="26"/>
      <c r="J111" s="23"/>
      <c r="K111" s="23"/>
      <c r="L111" s="23"/>
      <c r="M111" s="23"/>
      <c r="N111" s="23"/>
      <c r="O111" s="23"/>
      <c r="P111" s="23"/>
      <c r="Q111" s="23"/>
      <c r="R111" s="23"/>
      <c r="S111" s="25"/>
      <c r="T111" s="23"/>
      <c r="U111" s="25">
        <v>-34500</v>
      </c>
    </row>
    <row r="112" spans="1:21" ht="15.75" thickBot="1" x14ac:dyDescent="0.3">
      <c r="A112" s="22"/>
      <c r="B112" s="22"/>
      <c r="C112" s="22"/>
      <c r="D112" s="22"/>
      <c r="E112" s="27"/>
      <c r="F112" s="27"/>
      <c r="G112" s="27" t="s">
        <v>112</v>
      </c>
      <c r="H112" s="27"/>
      <c r="I112" s="28">
        <v>42060</v>
      </c>
      <c r="J112" s="27"/>
      <c r="K112" s="27" t="s">
        <v>1043</v>
      </c>
      <c r="L112" s="27"/>
      <c r="M112" s="27" t="s">
        <v>957</v>
      </c>
      <c r="N112" s="27"/>
      <c r="O112" s="27" t="s">
        <v>1056</v>
      </c>
      <c r="P112" s="27"/>
      <c r="Q112" s="27" t="s">
        <v>36</v>
      </c>
      <c r="R112" s="27"/>
      <c r="S112" s="31">
        <v>-7500</v>
      </c>
      <c r="T112" s="27"/>
      <c r="U112" s="31">
        <f>ROUND(U111+S112,5)</f>
        <v>-42000</v>
      </c>
    </row>
    <row r="113" spans="1:21" ht="15.75" thickBot="1" x14ac:dyDescent="0.3">
      <c r="A113" s="27"/>
      <c r="B113" s="27"/>
      <c r="C113" s="27" t="s">
        <v>689</v>
      </c>
      <c r="D113" s="27"/>
      <c r="E113" s="27"/>
      <c r="F113" s="27"/>
      <c r="G113" s="27"/>
      <c r="H113" s="27"/>
      <c r="I113" s="28"/>
      <c r="J113" s="27"/>
      <c r="K113" s="27"/>
      <c r="L113" s="27"/>
      <c r="M113" s="27"/>
      <c r="N113" s="27"/>
      <c r="O113" s="27"/>
      <c r="P113" s="27"/>
      <c r="Q113" s="27"/>
      <c r="R113" s="27"/>
      <c r="S113" s="33">
        <f>ROUND(SUM(S111:S112),5)</f>
        <v>-7500</v>
      </c>
      <c r="T113" s="27"/>
      <c r="U113" s="33">
        <f>U112</f>
        <v>-42000</v>
      </c>
    </row>
    <row r="114" spans="1:21" ht="30" customHeight="1" x14ac:dyDescent="0.25">
      <c r="A114" s="27"/>
      <c r="B114" s="27" t="s">
        <v>71</v>
      </c>
      <c r="C114" s="27"/>
      <c r="D114" s="27"/>
      <c r="E114" s="27"/>
      <c r="F114" s="27"/>
      <c r="G114" s="27"/>
      <c r="H114" s="27"/>
      <c r="I114" s="28"/>
      <c r="J114" s="27"/>
      <c r="K114" s="27"/>
      <c r="L114" s="27"/>
      <c r="M114" s="27"/>
      <c r="N114" s="27"/>
      <c r="O114" s="27"/>
      <c r="P114" s="27"/>
      <c r="Q114" s="27"/>
      <c r="R114" s="27"/>
      <c r="S114" s="29">
        <f>ROUND(S110+S113,5)</f>
        <v>-7500</v>
      </c>
      <c r="T114" s="27"/>
      <c r="U114" s="29">
        <f>ROUND(U110+U113,5)</f>
        <v>-42000</v>
      </c>
    </row>
    <row r="115" spans="1:21" ht="30" customHeight="1" x14ac:dyDescent="0.25">
      <c r="A115" s="23"/>
      <c r="B115" s="23" t="s">
        <v>72</v>
      </c>
      <c r="C115" s="23"/>
      <c r="D115" s="23"/>
      <c r="E115" s="23"/>
      <c r="F115" s="23"/>
      <c r="G115" s="23"/>
      <c r="H115" s="23"/>
      <c r="I115" s="26"/>
      <c r="J115" s="23"/>
      <c r="K115" s="23"/>
      <c r="L115" s="23"/>
      <c r="M115" s="23"/>
      <c r="N115" s="23"/>
      <c r="O115" s="23"/>
      <c r="P115" s="23"/>
      <c r="Q115" s="23"/>
      <c r="R115" s="23"/>
      <c r="S115" s="25"/>
      <c r="T115" s="23"/>
      <c r="U115" s="25">
        <v>-6127.95</v>
      </c>
    </row>
    <row r="116" spans="1:21" x14ac:dyDescent="0.25">
      <c r="A116" s="27"/>
      <c r="B116" s="27" t="s">
        <v>73</v>
      </c>
      <c r="C116" s="27"/>
      <c r="D116" s="27"/>
      <c r="E116" s="27"/>
      <c r="F116" s="27"/>
      <c r="G116" s="27"/>
      <c r="H116" s="27"/>
      <c r="I116" s="28"/>
      <c r="J116" s="27"/>
      <c r="K116" s="27"/>
      <c r="L116" s="27"/>
      <c r="M116" s="27"/>
      <c r="N116" s="27"/>
      <c r="O116" s="27"/>
      <c r="P116" s="27"/>
      <c r="Q116" s="27"/>
      <c r="R116" s="27"/>
      <c r="S116" s="29"/>
      <c r="T116" s="27"/>
      <c r="U116" s="29">
        <f>U115</f>
        <v>-6127.95</v>
      </c>
    </row>
    <row r="117" spans="1:21" ht="30" customHeight="1" x14ac:dyDescent="0.25">
      <c r="A117" s="23"/>
      <c r="B117" s="23" t="s">
        <v>74</v>
      </c>
      <c r="C117" s="23"/>
      <c r="D117" s="23"/>
      <c r="E117" s="23"/>
      <c r="F117" s="23"/>
      <c r="G117" s="23"/>
      <c r="H117" s="23"/>
      <c r="I117" s="26"/>
      <c r="J117" s="23"/>
      <c r="K117" s="23"/>
      <c r="L117" s="23"/>
      <c r="M117" s="23"/>
      <c r="N117" s="23"/>
      <c r="O117" s="23"/>
      <c r="P117" s="23"/>
      <c r="Q117" s="23"/>
      <c r="R117" s="23"/>
      <c r="S117" s="25"/>
      <c r="T117" s="23"/>
      <c r="U117" s="25">
        <v>-59628.77</v>
      </c>
    </row>
    <row r="118" spans="1:21" x14ac:dyDescent="0.25">
      <c r="A118" s="27"/>
      <c r="B118" s="27" t="s">
        <v>75</v>
      </c>
      <c r="C118" s="27"/>
      <c r="D118" s="27"/>
      <c r="E118" s="27"/>
      <c r="F118" s="27"/>
      <c r="G118" s="27"/>
      <c r="H118" s="27"/>
      <c r="I118" s="28"/>
      <c r="J118" s="27"/>
      <c r="K118" s="27"/>
      <c r="L118" s="27"/>
      <c r="M118" s="27"/>
      <c r="N118" s="27"/>
      <c r="O118" s="27"/>
      <c r="P118" s="27"/>
      <c r="Q118" s="27"/>
      <c r="R118" s="27"/>
      <c r="S118" s="29"/>
      <c r="T118" s="27"/>
      <c r="U118" s="29">
        <f>U117</f>
        <v>-59628.77</v>
      </c>
    </row>
    <row r="119" spans="1:21" ht="30" customHeight="1" x14ac:dyDescent="0.25">
      <c r="A119" s="23"/>
      <c r="B119" s="23" t="s">
        <v>690</v>
      </c>
      <c r="C119" s="23"/>
      <c r="D119" s="23"/>
      <c r="E119" s="23"/>
      <c r="F119" s="23"/>
      <c r="G119" s="23"/>
      <c r="H119" s="23"/>
      <c r="I119" s="26"/>
      <c r="J119" s="23"/>
      <c r="K119" s="23"/>
      <c r="L119" s="23"/>
      <c r="M119" s="23"/>
      <c r="N119" s="23"/>
      <c r="O119" s="23"/>
      <c r="P119" s="23"/>
      <c r="Q119" s="23"/>
      <c r="R119" s="23"/>
      <c r="S119" s="25"/>
      <c r="T119" s="23"/>
      <c r="U119" s="25">
        <v>0</v>
      </c>
    </row>
    <row r="120" spans="1:21" x14ac:dyDescent="0.25">
      <c r="A120" s="27"/>
      <c r="B120" s="27" t="s">
        <v>691</v>
      </c>
      <c r="C120" s="27"/>
      <c r="D120" s="27"/>
      <c r="E120" s="27"/>
      <c r="F120" s="27"/>
      <c r="G120" s="27"/>
      <c r="H120" s="27"/>
      <c r="I120" s="28"/>
      <c r="J120" s="27"/>
      <c r="K120" s="27"/>
      <c r="L120" s="27"/>
      <c r="M120" s="27"/>
      <c r="N120" s="27"/>
      <c r="O120" s="27"/>
      <c r="P120" s="27"/>
      <c r="Q120" s="27"/>
      <c r="R120" s="27"/>
      <c r="S120" s="29"/>
      <c r="T120" s="27"/>
      <c r="U120" s="29">
        <f>U119</f>
        <v>0</v>
      </c>
    </row>
    <row r="121" spans="1:21" ht="30" customHeight="1" x14ac:dyDescent="0.25">
      <c r="A121" s="23"/>
      <c r="B121" s="23" t="s">
        <v>692</v>
      </c>
      <c r="C121" s="23"/>
      <c r="D121" s="23"/>
      <c r="E121" s="23"/>
      <c r="F121" s="23"/>
      <c r="G121" s="23"/>
      <c r="H121" s="23"/>
      <c r="I121" s="26"/>
      <c r="J121" s="23"/>
      <c r="K121" s="23"/>
      <c r="L121" s="23"/>
      <c r="M121" s="23"/>
      <c r="N121" s="23"/>
      <c r="O121" s="23"/>
      <c r="P121" s="23"/>
      <c r="Q121" s="23"/>
      <c r="R121" s="23"/>
      <c r="S121" s="25"/>
      <c r="T121" s="23"/>
      <c r="U121" s="25">
        <v>0</v>
      </c>
    </row>
    <row r="122" spans="1:21" x14ac:dyDescent="0.25">
      <c r="A122" s="23"/>
      <c r="B122" s="23"/>
      <c r="C122" s="23" t="s">
        <v>693</v>
      </c>
      <c r="D122" s="23"/>
      <c r="E122" s="23"/>
      <c r="F122" s="23"/>
      <c r="G122" s="23"/>
      <c r="H122" s="23"/>
      <c r="I122" s="26"/>
      <c r="J122" s="23"/>
      <c r="K122" s="23"/>
      <c r="L122" s="23"/>
      <c r="M122" s="23"/>
      <c r="N122" s="23"/>
      <c r="O122" s="23"/>
      <c r="P122" s="23"/>
      <c r="Q122" s="23"/>
      <c r="R122" s="23"/>
      <c r="S122" s="25"/>
      <c r="T122" s="23"/>
      <c r="U122" s="25">
        <v>0</v>
      </c>
    </row>
    <row r="123" spans="1:21" x14ac:dyDescent="0.25">
      <c r="A123" s="27"/>
      <c r="B123" s="27"/>
      <c r="C123" s="27" t="s">
        <v>694</v>
      </c>
      <c r="D123" s="27"/>
      <c r="E123" s="27"/>
      <c r="F123" s="27"/>
      <c r="G123" s="27"/>
      <c r="H123" s="27"/>
      <c r="I123" s="28"/>
      <c r="J123" s="27"/>
      <c r="K123" s="27"/>
      <c r="L123" s="27"/>
      <c r="M123" s="27"/>
      <c r="N123" s="27"/>
      <c r="O123" s="27"/>
      <c r="P123" s="27"/>
      <c r="Q123" s="27"/>
      <c r="R123" s="27"/>
      <c r="S123" s="29"/>
      <c r="T123" s="27"/>
      <c r="U123" s="29">
        <f>U122</f>
        <v>0</v>
      </c>
    </row>
    <row r="124" spans="1:21" ht="30" customHeight="1" x14ac:dyDescent="0.25">
      <c r="A124" s="23"/>
      <c r="B124" s="23"/>
      <c r="C124" s="23" t="s">
        <v>695</v>
      </c>
      <c r="D124" s="23"/>
      <c r="E124" s="23"/>
      <c r="F124" s="23"/>
      <c r="G124" s="23"/>
      <c r="H124" s="23"/>
      <c r="I124" s="26"/>
      <c r="J124" s="23"/>
      <c r="K124" s="23"/>
      <c r="L124" s="23"/>
      <c r="M124" s="23"/>
      <c r="N124" s="23"/>
      <c r="O124" s="23"/>
      <c r="P124" s="23"/>
      <c r="Q124" s="23"/>
      <c r="R124" s="23"/>
      <c r="S124" s="25"/>
      <c r="T124" s="23"/>
      <c r="U124" s="25">
        <v>0</v>
      </c>
    </row>
    <row r="125" spans="1:21" x14ac:dyDescent="0.25">
      <c r="A125" s="27"/>
      <c r="B125" s="27"/>
      <c r="C125" s="27" t="s">
        <v>696</v>
      </c>
      <c r="D125" s="27"/>
      <c r="E125" s="27"/>
      <c r="F125" s="27"/>
      <c r="G125" s="27"/>
      <c r="H125" s="27"/>
      <c r="I125" s="28"/>
      <c r="J125" s="27"/>
      <c r="K125" s="27"/>
      <c r="L125" s="27"/>
      <c r="M125" s="27"/>
      <c r="N125" s="27"/>
      <c r="O125" s="27"/>
      <c r="P125" s="27"/>
      <c r="Q125" s="27"/>
      <c r="R125" s="27"/>
      <c r="S125" s="29"/>
      <c r="T125" s="27"/>
      <c r="U125" s="29">
        <f>U124</f>
        <v>0</v>
      </c>
    </row>
    <row r="126" spans="1:21" ht="30" customHeight="1" x14ac:dyDescent="0.25">
      <c r="A126" s="23"/>
      <c r="B126" s="23"/>
      <c r="C126" s="23" t="s">
        <v>697</v>
      </c>
      <c r="D126" s="23"/>
      <c r="E126" s="23"/>
      <c r="F126" s="23"/>
      <c r="G126" s="23"/>
      <c r="H126" s="23"/>
      <c r="I126" s="26"/>
      <c r="J126" s="23"/>
      <c r="K126" s="23"/>
      <c r="L126" s="23"/>
      <c r="M126" s="23"/>
      <c r="N126" s="23"/>
      <c r="O126" s="23"/>
      <c r="P126" s="23"/>
      <c r="Q126" s="23"/>
      <c r="R126" s="23"/>
      <c r="S126" s="25"/>
      <c r="T126" s="23"/>
      <c r="U126" s="25">
        <v>0</v>
      </c>
    </row>
    <row r="127" spans="1:21" x14ac:dyDescent="0.25">
      <c r="A127" s="27"/>
      <c r="B127" s="27"/>
      <c r="C127" s="27" t="s">
        <v>698</v>
      </c>
      <c r="D127" s="27"/>
      <c r="E127" s="27"/>
      <c r="F127" s="27"/>
      <c r="G127" s="27"/>
      <c r="H127" s="27"/>
      <c r="I127" s="28"/>
      <c r="J127" s="27"/>
      <c r="K127" s="27"/>
      <c r="L127" s="27"/>
      <c r="M127" s="27"/>
      <c r="N127" s="27"/>
      <c r="O127" s="27"/>
      <c r="P127" s="27"/>
      <c r="Q127" s="27"/>
      <c r="R127" s="27"/>
      <c r="S127" s="29"/>
      <c r="T127" s="27"/>
      <c r="U127" s="29">
        <f>U126</f>
        <v>0</v>
      </c>
    </row>
    <row r="128" spans="1:21" ht="30" customHeight="1" x14ac:dyDescent="0.25">
      <c r="A128" s="23"/>
      <c r="B128" s="23"/>
      <c r="C128" s="23" t="s">
        <v>699</v>
      </c>
      <c r="D128" s="23"/>
      <c r="E128" s="23"/>
      <c r="F128" s="23"/>
      <c r="G128" s="23"/>
      <c r="H128" s="23"/>
      <c r="I128" s="26"/>
      <c r="J128" s="23"/>
      <c r="K128" s="23"/>
      <c r="L128" s="23"/>
      <c r="M128" s="23"/>
      <c r="N128" s="23"/>
      <c r="O128" s="23"/>
      <c r="P128" s="23"/>
      <c r="Q128" s="23"/>
      <c r="R128" s="23"/>
      <c r="S128" s="25"/>
      <c r="T128" s="23"/>
      <c r="U128" s="25">
        <v>0</v>
      </c>
    </row>
    <row r="129" spans="1:21" ht="15.75" thickBot="1" x14ac:dyDescent="0.3">
      <c r="A129" s="27"/>
      <c r="B129" s="27"/>
      <c r="C129" s="27" t="s">
        <v>700</v>
      </c>
      <c r="D129" s="27"/>
      <c r="E129" s="27"/>
      <c r="F129" s="27"/>
      <c r="G129" s="27"/>
      <c r="H129" s="27"/>
      <c r="I129" s="28"/>
      <c r="J129" s="27"/>
      <c r="K129" s="27"/>
      <c r="L129" s="27"/>
      <c r="M129" s="27"/>
      <c r="N129" s="27"/>
      <c r="O129" s="27"/>
      <c r="P129" s="27"/>
      <c r="Q129" s="27"/>
      <c r="R129" s="27"/>
      <c r="S129" s="30"/>
      <c r="T129" s="27"/>
      <c r="U129" s="30">
        <f>U128</f>
        <v>0</v>
      </c>
    </row>
    <row r="130" spans="1:21" ht="30" customHeight="1" x14ac:dyDescent="0.25">
      <c r="A130" s="27"/>
      <c r="B130" s="27" t="s">
        <v>701</v>
      </c>
      <c r="C130" s="27"/>
      <c r="D130" s="27"/>
      <c r="E130" s="27"/>
      <c r="F130" s="27"/>
      <c r="G130" s="27"/>
      <c r="H130" s="27"/>
      <c r="I130" s="28"/>
      <c r="J130" s="27"/>
      <c r="K130" s="27"/>
      <c r="L130" s="27"/>
      <c r="M130" s="27"/>
      <c r="N130" s="27"/>
      <c r="O130" s="27"/>
      <c r="P130" s="27"/>
      <c r="Q130" s="27"/>
      <c r="R130" s="27"/>
      <c r="S130" s="29"/>
      <c r="T130" s="27"/>
      <c r="U130" s="29">
        <f>ROUND(U123+U125+U127+U129,5)</f>
        <v>0</v>
      </c>
    </row>
    <row r="131" spans="1:21" ht="30" customHeight="1" x14ac:dyDescent="0.25">
      <c r="A131" s="23"/>
      <c r="B131" s="23" t="s">
        <v>702</v>
      </c>
      <c r="C131" s="23"/>
      <c r="D131" s="23"/>
      <c r="E131" s="23"/>
      <c r="F131" s="23"/>
      <c r="G131" s="23"/>
      <c r="H131" s="23"/>
      <c r="I131" s="26"/>
      <c r="J131" s="23"/>
      <c r="K131" s="23"/>
      <c r="L131" s="23"/>
      <c r="M131" s="23"/>
      <c r="N131" s="23"/>
      <c r="O131" s="23"/>
      <c r="P131" s="23"/>
      <c r="Q131" s="23"/>
      <c r="R131" s="23"/>
      <c r="S131" s="25"/>
      <c r="T131" s="23"/>
      <c r="U131" s="25">
        <v>0</v>
      </c>
    </row>
    <row r="132" spans="1:21" x14ac:dyDescent="0.25">
      <c r="A132" s="27"/>
      <c r="B132" s="27" t="s">
        <v>703</v>
      </c>
      <c r="C132" s="27"/>
      <c r="D132" s="27"/>
      <c r="E132" s="27"/>
      <c r="F132" s="27"/>
      <c r="G132" s="27"/>
      <c r="H132" s="27"/>
      <c r="I132" s="28"/>
      <c r="J132" s="27"/>
      <c r="K132" s="27"/>
      <c r="L132" s="27"/>
      <c r="M132" s="27"/>
      <c r="N132" s="27"/>
      <c r="O132" s="27"/>
      <c r="P132" s="27"/>
      <c r="Q132" s="27"/>
      <c r="R132" s="27"/>
      <c r="S132" s="29"/>
      <c r="T132" s="27"/>
      <c r="U132" s="29">
        <f>U131</f>
        <v>0</v>
      </c>
    </row>
    <row r="133" spans="1:21" ht="30" customHeight="1" x14ac:dyDescent="0.25">
      <c r="A133" s="23"/>
      <c r="B133" s="23" t="s">
        <v>704</v>
      </c>
      <c r="C133" s="23"/>
      <c r="D133" s="23"/>
      <c r="E133" s="23"/>
      <c r="F133" s="23"/>
      <c r="G133" s="23"/>
      <c r="H133" s="23"/>
      <c r="I133" s="26"/>
      <c r="J133" s="23"/>
      <c r="K133" s="23"/>
      <c r="L133" s="23"/>
      <c r="M133" s="23"/>
      <c r="N133" s="23"/>
      <c r="O133" s="23"/>
      <c r="P133" s="23"/>
      <c r="Q133" s="23"/>
      <c r="R133" s="23"/>
      <c r="S133" s="25"/>
      <c r="T133" s="23"/>
      <c r="U133" s="25">
        <v>0</v>
      </c>
    </row>
    <row r="134" spans="1:21" x14ac:dyDescent="0.25">
      <c r="A134" s="27"/>
      <c r="B134" s="27" t="s">
        <v>705</v>
      </c>
      <c r="C134" s="27"/>
      <c r="D134" s="27"/>
      <c r="E134" s="27"/>
      <c r="F134" s="27"/>
      <c r="G134" s="27"/>
      <c r="H134" s="27"/>
      <c r="I134" s="28"/>
      <c r="J134" s="27"/>
      <c r="K134" s="27"/>
      <c r="L134" s="27"/>
      <c r="M134" s="27"/>
      <c r="N134" s="27"/>
      <c r="O134" s="27"/>
      <c r="P134" s="27"/>
      <c r="Q134" s="27"/>
      <c r="R134" s="27"/>
      <c r="S134" s="29"/>
      <c r="T134" s="27"/>
      <c r="U134" s="29">
        <f>U133</f>
        <v>0</v>
      </c>
    </row>
    <row r="135" spans="1:21" ht="30" customHeight="1" x14ac:dyDescent="0.25">
      <c r="A135" s="23"/>
      <c r="B135" s="23" t="s">
        <v>706</v>
      </c>
      <c r="C135" s="23"/>
      <c r="D135" s="23"/>
      <c r="E135" s="23"/>
      <c r="F135" s="23"/>
      <c r="G135" s="23"/>
      <c r="H135" s="23"/>
      <c r="I135" s="26"/>
      <c r="J135" s="23"/>
      <c r="K135" s="23"/>
      <c r="L135" s="23"/>
      <c r="M135" s="23"/>
      <c r="N135" s="23"/>
      <c r="O135" s="23"/>
      <c r="P135" s="23"/>
      <c r="Q135" s="23"/>
      <c r="R135" s="23"/>
      <c r="S135" s="25"/>
      <c r="T135" s="23"/>
      <c r="U135" s="25">
        <v>0</v>
      </c>
    </row>
    <row r="136" spans="1:21" x14ac:dyDescent="0.25">
      <c r="A136" s="27"/>
      <c r="B136" s="27" t="s">
        <v>707</v>
      </c>
      <c r="C136" s="27"/>
      <c r="D136" s="27"/>
      <c r="E136" s="27"/>
      <c r="F136" s="27"/>
      <c r="G136" s="27"/>
      <c r="H136" s="27"/>
      <c r="I136" s="28"/>
      <c r="J136" s="27"/>
      <c r="K136" s="27"/>
      <c r="L136" s="27"/>
      <c r="M136" s="27"/>
      <c r="N136" s="27"/>
      <c r="O136" s="27"/>
      <c r="P136" s="27"/>
      <c r="Q136" s="27"/>
      <c r="R136" s="27"/>
      <c r="S136" s="29"/>
      <c r="T136" s="27"/>
      <c r="U136" s="29">
        <f>U135</f>
        <v>0</v>
      </c>
    </row>
    <row r="137" spans="1:21" ht="30" customHeight="1" x14ac:dyDescent="0.25">
      <c r="A137" s="23"/>
      <c r="B137" s="23" t="s">
        <v>708</v>
      </c>
      <c r="C137" s="23"/>
      <c r="D137" s="23"/>
      <c r="E137" s="23"/>
      <c r="F137" s="23"/>
      <c r="G137" s="23"/>
      <c r="H137" s="23"/>
      <c r="I137" s="26"/>
      <c r="J137" s="23"/>
      <c r="K137" s="23"/>
      <c r="L137" s="23"/>
      <c r="M137" s="23"/>
      <c r="N137" s="23"/>
      <c r="O137" s="23"/>
      <c r="P137" s="23"/>
      <c r="Q137" s="23"/>
      <c r="R137" s="23"/>
      <c r="S137" s="25"/>
      <c r="T137" s="23"/>
      <c r="U137" s="25">
        <v>0</v>
      </c>
    </row>
    <row r="138" spans="1:21" x14ac:dyDescent="0.25">
      <c r="A138" s="27"/>
      <c r="B138" s="27" t="s">
        <v>709</v>
      </c>
      <c r="C138" s="27"/>
      <c r="D138" s="27"/>
      <c r="E138" s="27"/>
      <c r="F138" s="27"/>
      <c r="G138" s="27"/>
      <c r="H138" s="27"/>
      <c r="I138" s="28"/>
      <c r="J138" s="27"/>
      <c r="K138" s="27"/>
      <c r="L138" s="27"/>
      <c r="M138" s="27"/>
      <c r="N138" s="27"/>
      <c r="O138" s="27"/>
      <c r="P138" s="27"/>
      <c r="Q138" s="27"/>
      <c r="R138" s="27"/>
      <c r="S138" s="29"/>
      <c r="T138" s="27"/>
      <c r="U138" s="29">
        <f>U137</f>
        <v>0</v>
      </c>
    </row>
    <row r="139" spans="1:21" ht="30" customHeight="1" x14ac:dyDescent="0.25">
      <c r="A139" s="23"/>
      <c r="B139" s="23" t="s">
        <v>710</v>
      </c>
      <c r="C139" s="23"/>
      <c r="D139" s="23"/>
      <c r="E139" s="23"/>
      <c r="F139" s="23"/>
      <c r="G139" s="23"/>
      <c r="H139" s="23"/>
      <c r="I139" s="26"/>
      <c r="J139" s="23"/>
      <c r="K139" s="23"/>
      <c r="L139" s="23"/>
      <c r="M139" s="23"/>
      <c r="N139" s="23"/>
      <c r="O139" s="23"/>
      <c r="P139" s="23"/>
      <c r="Q139" s="23"/>
      <c r="R139" s="23"/>
      <c r="S139" s="25"/>
      <c r="T139" s="23"/>
      <c r="U139" s="25">
        <v>0</v>
      </c>
    </row>
    <row r="140" spans="1:21" x14ac:dyDescent="0.25">
      <c r="A140" s="27"/>
      <c r="B140" s="27" t="s">
        <v>711</v>
      </c>
      <c r="C140" s="27"/>
      <c r="D140" s="27"/>
      <c r="E140" s="27"/>
      <c r="F140" s="27"/>
      <c r="G140" s="27"/>
      <c r="H140" s="27"/>
      <c r="I140" s="28"/>
      <c r="J140" s="27"/>
      <c r="K140" s="27"/>
      <c r="L140" s="27"/>
      <c r="M140" s="27"/>
      <c r="N140" s="27"/>
      <c r="O140" s="27"/>
      <c r="P140" s="27"/>
      <c r="Q140" s="27"/>
      <c r="R140" s="27"/>
      <c r="S140" s="29"/>
      <c r="T140" s="27"/>
      <c r="U140" s="29">
        <f>U139</f>
        <v>0</v>
      </c>
    </row>
    <row r="141" spans="1:21" ht="30" customHeight="1" x14ac:dyDescent="0.25">
      <c r="A141" s="23"/>
      <c r="B141" s="23" t="s">
        <v>712</v>
      </c>
      <c r="C141" s="23"/>
      <c r="D141" s="23"/>
      <c r="E141" s="23"/>
      <c r="F141" s="23"/>
      <c r="G141" s="23"/>
      <c r="H141" s="23"/>
      <c r="I141" s="26"/>
      <c r="J141" s="23"/>
      <c r="K141" s="23"/>
      <c r="L141" s="23"/>
      <c r="M141" s="23"/>
      <c r="N141" s="23"/>
      <c r="O141" s="23"/>
      <c r="P141" s="23"/>
      <c r="Q141" s="23"/>
      <c r="R141" s="23"/>
      <c r="S141" s="25"/>
      <c r="T141" s="23"/>
      <c r="U141" s="25">
        <v>0</v>
      </c>
    </row>
    <row r="142" spans="1:21" x14ac:dyDescent="0.25">
      <c r="A142" s="27"/>
      <c r="B142" s="27" t="s">
        <v>713</v>
      </c>
      <c r="C142" s="27"/>
      <c r="D142" s="27"/>
      <c r="E142" s="27"/>
      <c r="F142" s="27"/>
      <c r="G142" s="27"/>
      <c r="H142" s="27"/>
      <c r="I142" s="28"/>
      <c r="J142" s="27"/>
      <c r="K142" s="27"/>
      <c r="L142" s="27"/>
      <c r="M142" s="27"/>
      <c r="N142" s="27"/>
      <c r="O142" s="27"/>
      <c r="P142" s="27"/>
      <c r="Q142" s="27"/>
      <c r="R142" s="27"/>
      <c r="S142" s="29"/>
      <c r="T142" s="27"/>
      <c r="U142" s="29">
        <f>U141</f>
        <v>0</v>
      </c>
    </row>
    <row r="143" spans="1:21" ht="30" customHeight="1" x14ac:dyDescent="0.25">
      <c r="A143" s="23"/>
      <c r="B143" s="23" t="s">
        <v>714</v>
      </c>
      <c r="C143" s="23"/>
      <c r="D143" s="23"/>
      <c r="E143" s="23"/>
      <c r="F143" s="23"/>
      <c r="G143" s="23"/>
      <c r="H143" s="23"/>
      <c r="I143" s="26"/>
      <c r="J143" s="23"/>
      <c r="K143" s="23"/>
      <c r="L143" s="23"/>
      <c r="M143" s="23"/>
      <c r="N143" s="23"/>
      <c r="O143" s="23"/>
      <c r="P143" s="23"/>
      <c r="Q143" s="23"/>
      <c r="R143" s="23"/>
      <c r="S143" s="25"/>
      <c r="T143" s="23"/>
      <c r="U143" s="25">
        <v>-3053.85</v>
      </c>
    </row>
    <row r="144" spans="1:21" x14ac:dyDescent="0.25">
      <c r="A144" s="27"/>
      <c r="B144" s="27" t="s">
        <v>715</v>
      </c>
      <c r="C144" s="27"/>
      <c r="D144" s="27"/>
      <c r="E144" s="27"/>
      <c r="F144" s="27"/>
      <c r="G144" s="27"/>
      <c r="H144" s="27"/>
      <c r="I144" s="28"/>
      <c r="J144" s="27"/>
      <c r="K144" s="27"/>
      <c r="L144" s="27"/>
      <c r="M144" s="27"/>
      <c r="N144" s="27"/>
      <c r="O144" s="27"/>
      <c r="P144" s="27"/>
      <c r="Q144" s="27"/>
      <c r="R144" s="27"/>
      <c r="S144" s="29"/>
      <c r="T144" s="27"/>
      <c r="U144" s="29">
        <f>U143</f>
        <v>-3053.85</v>
      </c>
    </row>
    <row r="145" spans="1:21" ht="30" customHeight="1" x14ac:dyDescent="0.25">
      <c r="A145" s="23"/>
      <c r="B145" s="23" t="s">
        <v>76</v>
      </c>
      <c r="C145" s="23"/>
      <c r="D145" s="23"/>
      <c r="E145" s="23"/>
      <c r="F145" s="23"/>
      <c r="G145" s="23"/>
      <c r="H145" s="23"/>
      <c r="I145" s="26"/>
      <c r="J145" s="23"/>
      <c r="K145" s="23"/>
      <c r="L145" s="23"/>
      <c r="M145" s="23"/>
      <c r="N145" s="23"/>
      <c r="O145" s="23"/>
      <c r="P145" s="23"/>
      <c r="Q145" s="23"/>
      <c r="R145" s="23"/>
      <c r="S145" s="25"/>
      <c r="T145" s="23"/>
      <c r="U145" s="25">
        <v>-97314</v>
      </c>
    </row>
    <row r="146" spans="1:21" x14ac:dyDescent="0.25">
      <c r="A146" s="27"/>
      <c r="B146" s="27" t="s">
        <v>77</v>
      </c>
      <c r="C146" s="27"/>
      <c r="D146" s="27"/>
      <c r="E146" s="27"/>
      <c r="F146" s="27"/>
      <c r="G146" s="27"/>
      <c r="H146" s="27"/>
      <c r="I146" s="28"/>
      <c r="J146" s="27"/>
      <c r="K146" s="27"/>
      <c r="L146" s="27"/>
      <c r="M146" s="27"/>
      <c r="N146" s="27"/>
      <c r="O146" s="27"/>
      <c r="P146" s="27"/>
      <c r="Q146" s="27"/>
      <c r="R146" s="27"/>
      <c r="S146" s="29"/>
      <c r="T146" s="27"/>
      <c r="U146" s="29">
        <f>U145</f>
        <v>-97314</v>
      </c>
    </row>
    <row r="147" spans="1:21" ht="30" customHeight="1" x14ac:dyDescent="0.25">
      <c r="A147" s="23"/>
      <c r="B147" s="23" t="s">
        <v>716</v>
      </c>
      <c r="C147" s="23"/>
      <c r="D147" s="23"/>
      <c r="E147" s="23"/>
      <c r="F147" s="23"/>
      <c r="G147" s="23"/>
      <c r="H147" s="23"/>
      <c r="I147" s="26"/>
      <c r="J147" s="23"/>
      <c r="K147" s="23"/>
      <c r="L147" s="23"/>
      <c r="M147" s="23"/>
      <c r="N147" s="23"/>
      <c r="O147" s="23"/>
      <c r="P147" s="23"/>
      <c r="Q147" s="23"/>
      <c r="R147" s="23"/>
      <c r="S147" s="25"/>
      <c r="T147" s="23"/>
      <c r="U147" s="25">
        <v>0</v>
      </c>
    </row>
    <row r="148" spans="1:21" x14ac:dyDescent="0.25">
      <c r="A148" s="27"/>
      <c r="B148" s="27" t="s">
        <v>717</v>
      </c>
      <c r="C148" s="27"/>
      <c r="D148" s="27"/>
      <c r="E148" s="27"/>
      <c r="F148" s="27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  <c r="R148" s="27"/>
      <c r="S148" s="29"/>
      <c r="T148" s="27"/>
      <c r="U148" s="29">
        <f>U147</f>
        <v>0</v>
      </c>
    </row>
    <row r="149" spans="1:21" ht="30" customHeight="1" x14ac:dyDescent="0.25">
      <c r="A149" s="23"/>
      <c r="B149" s="23" t="s">
        <v>718</v>
      </c>
      <c r="C149" s="23"/>
      <c r="D149" s="23"/>
      <c r="E149" s="23"/>
      <c r="F149" s="23"/>
      <c r="G149" s="23"/>
      <c r="H149" s="23"/>
      <c r="I149" s="26"/>
      <c r="J149" s="23"/>
      <c r="K149" s="23"/>
      <c r="L149" s="23"/>
      <c r="M149" s="23"/>
      <c r="N149" s="23"/>
      <c r="O149" s="23"/>
      <c r="P149" s="23"/>
      <c r="Q149" s="23"/>
      <c r="R149" s="23"/>
      <c r="S149" s="25"/>
      <c r="T149" s="23"/>
      <c r="U149" s="25">
        <v>0</v>
      </c>
    </row>
    <row r="150" spans="1:21" x14ac:dyDescent="0.25">
      <c r="A150" s="27"/>
      <c r="B150" s="27" t="s">
        <v>719</v>
      </c>
      <c r="C150" s="27"/>
      <c r="D150" s="27"/>
      <c r="E150" s="27"/>
      <c r="F150" s="27"/>
      <c r="G150" s="27"/>
      <c r="H150" s="27"/>
      <c r="I150" s="28"/>
      <c r="J150" s="27"/>
      <c r="K150" s="27"/>
      <c r="L150" s="27"/>
      <c r="M150" s="27"/>
      <c r="N150" s="27"/>
      <c r="O150" s="27"/>
      <c r="P150" s="27"/>
      <c r="Q150" s="27"/>
      <c r="R150" s="27"/>
      <c r="S150" s="29"/>
      <c r="T150" s="27"/>
      <c r="U150" s="29">
        <f>U149</f>
        <v>0</v>
      </c>
    </row>
    <row r="151" spans="1:21" ht="30" customHeight="1" x14ac:dyDescent="0.25">
      <c r="A151" s="23"/>
      <c r="B151" s="23" t="s">
        <v>720</v>
      </c>
      <c r="C151" s="23"/>
      <c r="D151" s="23"/>
      <c r="E151" s="23"/>
      <c r="F151" s="23"/>
      <c r="G151" s="23"/>
      <c r="H151" s="23"/>
      <c r="I151" s="26"/>
      <c r="J151" s="23"/>
      <c r="K151" s="23"/>
      <c r="L151" s="23"/>
      <c r="M151" s="23"/>
      <c r="N151" s="23"/>
      <c r="O151" s="23"/>
      <c r="P151" s="23"/>
      <c r="Q151" s="23"/>
      <c r="R151" s="23"/>
      <c r="S151" s="25"/>
      <c r="T151" s="23"/>
      <c r="U151" s="25">
        <v>0</v>
      </c>
    </row>
    <row r="152" spans="1:21" x14ac:dyDescent="0.25">
      <c r="A152" s="27"/>
      <c r="B152" s="27" t="s">
        <v>721</v>
      </c>
      <c r="C152" s="27"/>
      <c r="D152" s="27"/>
      <c r="E152" s="27"/>
      <c r="F152" s="27"/>
      <c r="G152" s="27"/>
      <c r="H152" s="27"/>
      <c r="I152" s="28"/>
      <c r="J152" s="27"/>
      <c r="K152" s="27"/>
      <c r="L152" s="27"/>
      <c r="M152" s="27"/>
      <c r="N152" s="27"/>
      <c r="O152" s="27"/>
      <c r="P152" s="27"/>
      <c r="Q152" s="27"/>
      <c r="R152" s="27"/>
      <c r="S152" s="29"/>
      <c r="T152" s="27"/>
      <c r="U152" s="29">
        <f>U151</f>
        <v>0</v>
      </c>
    </row>
    <row r="153" spans="1:21" ht="30" customHeight="1" x14ac:dyDescent="0.25">
      <c r="A153" s="23"/>
      <c r="B153" s="23" t="s">
        <v>722</v>
      </c>
      <c r="C153" s="23"/>
      <c r="D153" s="23"/>
      <c r="E153" s="23"/>
      <c r="F153" s="23"/>
      <c r="G153" s="23"/>
      <c r="H153" s="23"/>
      <c r="I153" s="26"/>
      <c r="J153" s="23"/>
      <c r="K153" s="23"/>
      <c r="L153" s="23"/>
      <c r="M153" s="23"/>
      <c r="N153" s="23"/>
      <c r="O153" s="23"/>
      <c r="P153" s="23"/>
      <c r="Q153" s="23"/>
      <c r="R153" s="23"/>
      <c r="S153" s="25"/>
      <c r="T153" s="23"/>
      <c r="U153" s="25">
        <v>0</v>
      </c>
    </row>
    <row r="154" spans="1:21" x14ac:dyDescent="0.25">
      <c r="A154" s="27"/>
      <c r="B154" s="27" t="s">
        <v>723</v>
      </c>
      <c r="C154" s="27"/>
      <c r="D154" s="27"/>
      <c r="E154" s="27"/>
      <c r="F154" s="27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  <c r="R154" s="27"/>
      <c r="S154" s="29"/>
      <c r="T154" s="27"/>
      <c r="U154" s="29">
        <f>U153</f>
        <v>0</v>
      </c>
    </row>
    <row r="155" spans="1:21" ht="30" customHeight="1" x14ac:dyDescent="0.25">
      <c r="A155" s="23"/>
      <c r="B155" s="23" t="s">
        <v>724</v>
      </c>
      <c r="C155" s="23"/>
      <c r="D155" s="23"/>
      <c r="E155" s="23"/>
      <c r="F155" s="23"/>
      <c r="G155" s="23"/>
      <c r="H155" s="23"/>
      <c r="I155" s="26"/>
      <c r="J155" s="23"/>
      <c r="K155" s="23"/>
      <c r="L155" s="23"/>
      <c r="M155" s="23"/>
      <c r="N155" s="23"/>
      <c r="O155" s="23"/>
      <c r="P155" s="23"/>
      <c r="Q155" s="23"/>
      <c r="R155" s="23"/>
      <c r="S155" s="25"/>
      <c r="T155" s="23"/>
      <c r="U155" s="25">
        <v>0</v>
      </c>
    </row>
    <row r="156" spans="1:21" x14ac:dyDescent="0.25">
      <c r="A156" s="27"/>
      <c r="B156" s="27" t="s">
        <v>725</v>
      </c>
      <c r="C156" s="27"/>
      <c r="D156" s="27"/>
      <c r="E156" s="27"/>
      <c r="F156" s="27"/>
      <c r="G156" s="27"/>
      <c r="H156" s="27"/>
      <c r="I156" s="28"/>
      <c r="J156" s="27"/>
      <c r="K156" s="27"/>
      <c r="L156" s="27"/>
      <c r="M156" s="27"/>
      <c r="N156" s="27"/>
      <c r="O156" s="27"/>
      <c r="P156" s="27"/>
      <c r="Q156" s="27"/>
      <c r="R156" s="27"/>
      <c r="S156" s="29"/>
      <c r="T156" s="27"/>
      <c r="U156" s="29">
        <f>U155</f>
        <v>0</v>
      </c>
    </row>
    <row r="157" spans="1:21" ht="30" customHeight="1" x14ac:dyDescent="0.25">
      <c r="A157" s="23"/>
      <c r="B157" s="23" t="s">
        <v>78</v>
      </c>
      <c r="C157" s="23"/>
      <c r="D157" s="23"/>
      <c r="E157" s="23"/>
      <c r="F157" s="23"/>
      <c r="G157" s="23"/>
      <c r="H157" s="23"/>
      <c r="I157" s="26"/>
      <c r="J157" s="23"/>
      <c r="K157" s="23"/>
      <c r="L157" s="23"/>
      <c r="M157" s="23"/>
      <c r="N157" s="23"/>
      <c r="O157" s="23"/>
      <c r="P157" s="23"/>
      <c r="Q157" s="23"/>
      <c r="R157" s="23"/>
      <c r="S157" s="25"/>
      <c r="T157" s="23"/>
      <c r="U157" s="25">
        <v>26828.400000000001</v>
      </c>
    </row>
    <row r="158" spans="1:21" x14ac:dyDescent="0.25">
      <c r="A158" s="23"/>
      <c r="B158" s="23"/>
      <c r="C158" s="23" t="s">
        <v>79</v>
      </c>
      <c r="D158" s="23"/>
      <c r="E158" s="23"/>
      <c r="F158" s="23"/>
      <c r="G158" s="23"/>
      <c r="H158" s="23"/>
      <c r="I158" s="26"/>
      <c r="J158" s="23"/>
      <c r="K158" s="23"/>
      <c r="L158" s="23"/>
      <c r="M158" s="23"/>
      <c r="N158" s="23"/>
      <c r="O158" s="23"/>
      <c r="P158" s="23"/>
      <c r="Q158" s="23"/>
      <c r="R158" s="23"/>
      <c r="S158" s="25"/>
      <c r="T158" s="23"/>
      <c r="U158" s="25">
        <v>7323.3</v>
      </c>
    </row>
    <row r="159" spans="1:21" x14ac:dyDescent="0.25">
      <c r="A159" s="27"/>
      <c r="B159" s="27"/>
      <c r="C159" s="27" t="s">
        <v>80</v>
      </c>
      <c r="D159" s="27"/>
      <c r="E159" s="27"/>
      <c r="F159" s="27"/>
      <c r="G159" s="27"/>
      <c r="H159" s="27"/>
      <c r="I159" s="28"/>
      <c r="J159" s="27"/>
      <c r="K159" s="27"/>
      <c r="L159" s="27"/>
      <c r="M159" s="27"/>
      <c r="N159" s="27"/>
      <c r="O159" s="27"/>
      <c r="P159" s="27"/>
      <c r="Q159" s="27"/>
      <c r="R159" s="27"/>
      <c r="S159" s="29"/>
      <c r="T159" s="27"/>
      <c r="U159" s="29">
        <f>U158</f>
        <v>7323.3</v>
      </c>
    </row>
    <row r="160" spans="1:21" ht="30" customHeight="1" x14ac:dyDescent="0.25">
      <c r="A160" s="23"/>
      <c r="B160" s="23"/>
      <c r="C160" s="23" t="s">
        <v>81</v>
      </c>
      <c r="D160" s="23"/>
      <c r="E160" s="23"/>
      <c r="F160" s="23"/>
      <c r="G160" s="23"/>
      <c r="H160" s="23"/>
      <c r="I160" s="26"/>
      <c r="J160" s="23"/>
      <c r="K160" s="23"/>
      <c r="L160" s="23"/>
      <c r="M160" s="23"/>
      <c r="N160" s="23"/>
      <c r="O160" s="23"/>
      <c r="P160" s="23"/>
      <c r="Q160" s="23"/>
      <c r="R160" s="23"/>
      <c r="S160" s="25"/>
      <c r="T160" s="23"/>
      <c r="U160" s="25">
        <v>2563.09</v>
      </c>
    </row>
    <row r="161" spans="1:21" x14ac:dyDescent="0.25">
      <c r="A161" s="27"/>
      <c r="B161" s="27"/>
      <c r="C161" s="27" t="s">
        <v>82</v>
      </c>
      <c r="D161" s="27"/>
      <c r="E161" s="27"/>
      <c r="F161" s="27"/>
      <c r="G161" s="27"/>
      <c r="H161" s="27"/>
      <c r="I161" s="28"/>
      <c r="J161" s="27"/>
      <c r="K161" s="27"/>
      <c r="L161" s="27"/>
      <c r="M161" s="27"/>
      <c r="N161" s="27"/>
      <c r="O161" s="27"/>
      <c r="P161" s="27"/>
      <c r="Q161" s="27"/>
      <c r="R161" s="27"/>
      <c r="S161" s="29"/>
      <c r="T161" s="27"/>
      <c r="U161" s="29">
        <f>U160</f>
        <v>2563.09</v>
      </c>
    </row>
    <row r="162" spans="1:21" ht="30" customHeight="1" x14ac:dyDescent="0.25">
      <c r="A162" s="23"/>
      <c r="B162" s="23"/>
      <c r="C162" s="23" t="s">
        <v>726</v>
      </c>
      <c r="D162" s="23"/>
      <c r="E162" s="23"/>
      <c r="F162" s="23"/>
      <c r="G162" s="23"/>
      <c r="H162" s="23"/>
      <c r="I162" s="26"/>
      <c r="J162" s="23"/>
      <c r="K162" s="23"/>
      <c r="L162" s="23"/>
      <c r="M162" s="23"/>
      <c r="N162" s="23"/>
      <c r="O162" s="23"/>
      <c r="P162" s="23"/>
      <c r="Q162" s="23"/>
      <c r="R162" s="23"/>
      <c r="S162" s="25"/>
      <c r="T162" s="23"/>
      <c r="U162" s="25">
        <v>0</v>
      </c>
    </row>
    <row r="163" spans="1:21" x14ac:dyDescent="0.25">
      <c r="A163" s="27"/>
      <c r="B163" s="27"/>
      <c r="C163" s="27" t="s">
        <v>727</v>
      </c>
      <c r="D163" s="27"/>
      <c r="E163" s="27"/>
      <c r="F163" s="27"/>
      <c r="G163" s="27"/>
      <c r="H163" s="27"/>
      <c r="I163" s="28"/>
      <c r="J163" s="27"/>
      <c r="K163" s="27"/>
      <c r="L163" s="27"/>
      <c r="M163" s="27"/>
      <c r="N163" s="27"/>
      <c r="O163" s="27"/>
      <c r="P163" s="27"/>
      <c r="Q163" s="27"/>
      <c r="R163" s="27"/>
      <c r="S163" s="29"/>
      <c r="T163" s="27"/>
      <c r="U163" s="29">
        <f>U162</f>
        <v>0</v>
      </c>
    </row>
    <row r="164" spans="1:21" ht="30" customHeight="1" x14ac:dyDescent="0.25">
      <c r="A164" s="23"/>
      <c r="B164" s="23"/>
      <c r="C164" s="23" t="s">
        <v>575</v>
      </c>
      <c r="D164" s="23"/>
      <c r="E164" s="23"/>
      <c r="F164" s="23"/>
      <c r="G164" s="23"/>
      <c r="H164" s="23"/>
      <c r="I164" s="26"/>
      <c r="J164" s="23"/>
      <c r="K164" s="23"/>
      <c r="L164" s="23"/>
      <c r="M164" s="23"/>
      <c r="N164" s="23"/>
      <c r="O164" s="23"/>
      <c r="P164" s="23"/>
      <c r="Q164" s="23"/>
      <c r="R164" s="23"/>
      <c r="S164" s="25"/>
      <c r="T164" s="23"/>
      <c r="U164" s="25">
        <v>1580</v>
      </c>
    </row>
    <row r="165" spans="1:21" x14ac:dyDescent="0.25">
      <c r="A165" s="27"/>
      <c r="B165" s="27"/>
      <c r="C165" s="27" t="s">
        <v>576</v>
      </c>
      <c r="D165" s="27"/>
      <c r="E165" s="27"/>
      <c r="F165" s="27"/>
      <c r="G165" s="27"/>
      <c r="H165" s="27"/>
      <c r="I165" s="28"/>
      <c r="J165" s="27"/>
      <c r="K165" s="27"/>
      <c r="L165" s="27"/>
      <c r="M165" s="27"/>
      <c r="N165" s="27"/>
      <c r="O165" s="27"/>
      <c r="P165" s="27"/>
      <c r="Q165" s="27"/>
      <c r="R165" s="27"/>
      <c r="S165" s="29"/>
      <c r="T165" s="27"/>
      <c r="U165" s="29">
        <f>U164</f>
        <v>1580</v>
      </c>
    </row>
    <row r="166" spans="1:21" ht="30" customHeight="1" x14ac:dyDescent="0.25">
      <c r="A166" s="23"/>
      <c r="B166" s="23"/>
      <c r="C166" s="23" t="s">
        <v>728</v>
      </c>
      <c r="D166" s="23"/>
      <c r="E166" s="23"/>
      <c r="F166" s="23"/>
      <c r="G166" s="23"/>
      <c r="H166" s="23"/>
      <c r="I166" s="26"/>
      <c r="J166" s="23"/>
      <c r="K166" s="23"/>
      <c r="L166" s="23"/>
      <c r="M166" s="23"/>
      <c r="N166" s="23"/>
      <c r="O166" s="23"/>
      <c r="P166" s="23"/>
      <c r="Q166" s="23"/>
      <c r="R166" s="23"/>
      <c r="S166" s="25"/>
      <c r="T166" s="23"/>
      <c r="U166" s="25">
        <v>0</v>
      </c>
    </row>
    <row r="167" spans="1:21" x14ac:dyDescent="0.25">
      <c r="A167" s="27"/>
      <c r="B167" s="27"/>
      <c r="C167" s="27" t="s">
        <v>729</v>
      </c>
      <c r="D167" s="27"/>
      <c r="E167" s="27"/>
      <c r="F167" s="27"/>
      <c r="G167" s="27"/>
      <c r="H167" s="27"/>
      <c r="I167" s="28"/>
      <c r="J167" s="27"/>
      <c r="K167" s="27"/>
      <c r="L167" s="27"/>
      <c r="M167" s="27"/>
      <c r="N167" s="27"/>
      <c r="O167" s="27"/>
      <c r="P167" s="27"/>
      <c r="Q167" s="27"/>
      <c r="R167" s="27"/>
      <c r="S167" s="29"/>
      <c r="T167" s="27"/>
      <c r="U167" s="29">
        <f>U166</f>
        <v>0</v>
      </c>
    </row>
    <row r="168" spans="1:21" ht="30" customHeight="1" x14ac:dyDescent="0.25">
      <c r="A168" s="23"/>
      <c r="B168" s="23"/>
      <c r="C168" s="23" t="s">
        <v>83</v>
      </c>
      <c r="D168" s="23"/>
      <c r="E168" s="23"/>
      <c r="F168" s="23"/>
      <c r="G168" s="23"/>
      <c r="H168" s="23"/>
      <c r="I168" s="26"/>
      <c r="J168" s="23"/>
      <c r="K168" s="23"/>
      <c r="L168" s="23"/>
      <c r="M168" s="23"/>
      <c r="N168" s="23"/>
      <c r="O168" s="23"/>
      <c r="P168" s="23"/>
      <c r="Q168" s="23"/>
      <c r="R168" s="23"/>
      <c r="S168" s="25"/>
      <c r="T168" s="23"/>
      <c r="U168" s="25">
        <v>106.04</v>
      </c>
    </row>
    <row r="169" spans="1:21" ht="15.75" thickBot="1" x14ac:dyDescent="0.3">
      <c r="A169" s="22"/>
      <c r="B169" s="22"/>
      <c r="C169" s="22"/>
      <c r="D169" s="22"/>
      <c r="E169" s="27"/>
      <c r="F169" s="27"/>
      <c r="G169" s="27" t="s">
        <v>109</v>
      </c>
      <c r="H169" s="27"/>
      <c r="I169" s="28">
        <v>42059</v>
      </c>
      <c r="J169" s="27"/>
      <c r="K169" s="27"/>
      <c r="L169" s="27"/>
      <c r="M169" s="27" t="s">
        <v>526</v>
      </c>
      <c r="N169" s="27"/>
      <c r="O169" s="27" t="s">
        <v>1053</v>
      </c>
      <c r="P169" s="27"/>
      <c r="Q169" s="27" t="s">
        <v>28</v>
      </c>
      <c r="R169" s="27"/>
      <c r="S169" s="30">
        <v>85.4</v>
      </c>
      <c r="T169" s="27"/>
      <c r="U169" s="30">
        <f>ROUND(U168+S169,5)</f>
        <v>191.44</v>
      </c>
    </row>
    <row r="170" spans="1:21" x14ac:dyDescent="0.25">
      <c r="A170" s="27"/>
      <c r="B170" s="27"/>
      <c r="C170" s="27" t="s">
        <v>84</v>
      </c>
      <c r="D170" s="27"/>
      <c r="E170" s="27"/>
      <c r="F170" s="27"/>
      <c r="G170" s="27"/>
      <c r="H170" s="27"/>
      <c r="I170" s="28"/>
      <c r="J170" s="27"/>
      <c r="K170" s="27"/>
      <c r="L170" s="27"/>
      <c r="M170" s="27"/>
      <c r="N170" s="27"/>
      <c r="O170" s="27"/>
      <c r="P170" s="27"/>
      <c r="Q170" s="27"/>
      <c r="R170" s="27"/>
      <c r="S170" s="29">
        <f>ROUND(SUM(S168:S169),5)</f>
        <v>85.4</v>
      </c>
      <c r="T170" s="27"/>
      <c r="U170" s="29">
        <f>U169</f>
        <v>191.44</v>
      </c>
    </row>
    <row r="171" spans="1:21" ht="30" customHeight="1" x14ac:dyDescent="0.25">
      <c r="A171" s="23"/>
      <c r="B171" s="23"/>
      <c r="C171" s="23" t="s">
        <v>85</v>
      </c>
      <c r="D171" s="23"/>
      <c r="E171" s="23"/>
      <c r="F171" s="23"/>
      <c r="G171" s="23"/>
      <c r="H171" s="23"/>
      <c r="I171" s="26"/>
      <c r="J171" s="23"/>
      <c r="K171" s="23"/>
      <c r="L171" s="23"/>
      <c r="M171" s="23"/>
      <c r="N171" s="23"/>
      <c r="O171" s="23"/>
      <c r="P171" s="23"/>
      <c r="Q171" s="23"/>
      <c r="R171" s="23"/>
      <c r="S171" s="25"/>
      <c r="T171" s="23"/>
      <c r="U171" s="25">
        <v>15255.97</v>
      </c>
    </row>
    <row r="172" spans="1:21" x14ac:dyDescent="0.25">
      <c r="A172" s="23"/>
      <c r="B172" s="23"/>
      <c r="C172" s="23"/>
      <c r="D172" s="23" t="s">
        <v>730</v>
      </c>
      <c r="E172" s="23"/>
      <c r="F172" s="23"/>
      <c r="G172" s="23"/>
      <c r="H172" s="23"/>
      <c r="I172" s="26"/>
      <c r="J172" s="23"/>
      <c r="K172" s="23"/>
      <c r="L172" s="23"/>
      <c r="M172" s="23"/>
      <c r="N172" s="23"/>
      <c r="O172" s="23"/>
      <c r="P172" s="23"/>
      <c r="Q172" s="23"/>
      <c r="R172" s="23"/>
      <c r="S172" s="25"/>
      <c r="T172" s="23"/>
      <c r="U172" s="25">
        <v>0</v>
      </c>
    </row>
    <row r="173" spans="1:21" x14ac:dyDescent="0.25">
      <c r="A173" s="27"/>
      <c r="B173" s="27"/>
      <c r="C173" s="27"/>
      <c r="D173" s="27" t="s">
        <v>731</v>
      </c>
      <c r="E173" s="27"/>
      <c r="F173" s="27"/>
      <c r="G173" s="27"/>
      <c r="H173" s="27"/>
      <c r="I173" s="28"/>
      <c r="J173" s="27"/>
      <c r="K173" s="27"/>
      <c r="L173" s="27"/>
      <c r="M173" s="27"/>
      <c r="N173" s="27"/>
      <c r="O173" s="27"/>
      <c r="P173" s="27"/>
      <c r="Q173" s="27"/>
      <c r="R173" s="27"/>
      <c r="S173" s="29"/>
      <c r="T173" s="27"/>
      <c r="U173" s="29">
        <f>U172</f>
        <v>0</v>
      </c>
    </row>
    <row r="174" spans="1:21" ht="30" customHeight="1" x14ac:dyDescent="0.25">
      <c r="A174" s="23"/>
      <c r="B174" s="23"/>
      <c r="C174" s="23"/>
      <c r="D174" s="23" t="s">
        <v>86</v>
      </c>
      <c r="E174" s="23"/>
      <c r="F174" s="23"/>
      <c r="G174" s="23"/>
      <c r="H174" s="23"/>
      <c r="I174" s="26"/>
      <c r="J174" s="23"/>
      <c r="K174" s="23"/>
      <c r="L174" s="23"/>
      <c r="M174" s="23"/>
      <c r="N174" s="23"/>
      <c r="O174" s="23"/>
      <c r="P174" s="23"/>
      <c r="Q174" s="23"/>
      <c r="R174" s="23"/>
      <c r="S174" s="25"/>
      <c r="T174" s="23"/>
      <c r="U174" s="25">
        <v>15075.95</v>
      </c>
    </row>
    <row r="175" spans="1:21" x14ac:dyDescent="0.25">
      <c r="A175" s="27"/>
      <c r="B175" s="27"/>
      <c r="C175" s="27"/>
      <c r="D175" s="27" t="s">
        <v>87</v>
      </c>
      <c r="E175" s="27"/>
      <c r="F175" s="27"/>
      <c r="G175" s="27"/>
      <c r="H175" s="27"/>
      <c r="I175" s="28"/>
      <c r="J175" s="27"/>
      <c r="K175" s="27"/>
      <c r="L175" s="27"/>
      <c r="M175" s="27"/>
      <c r="N175" s="27"/>
      <c r="O175" s="27"/>
      <c r="P175" s="27"/>
      <c r="Q175" s="27"/>
      <c r="R175" s="27"/>
      <c r="S175" s="29"/>
      <c r="T175" s="27"/>
      <c r="U175" s="29">
        <f>U174</f>
        <v>15075.95</v>
      </c>
    </row>
    <row r="176" spans="1:21" ht="30" customHeight="1" x14ac:dyDescent="0.25">
      <c r="A176" s="23"/>
      <c r="B176" s="23"/>
      <c r="C176" s="23"/>
      <c r="D176" s="23" t="s">
        <v>88</v>
      </c>
      <c r="E176" s="23"/>
      <c r="F176" s="23"/>
      <c r="G176" s="23"/>
      <c r="H176" s="23"/>
      <c r="I176" s="26"/>
      <c r="J176" s="23"/>
      <c r="K176" s="23"/>
      <c r="L176" s="23"/>
      <c r="M176" s="23"/>
      <c r="N176" s="23"/>
      <c r="O176" s="23"/>
      <c r="P176" s="23"/>
      <c r="Q176" s="23"/>
      <c r="R176" s="23"/>
      <c r="S176" s="25"/>
      <c r="T176" s="23"/>
      <c r="U176" s="25">
        <v>150</v>
      </c>
    </row>
    <row r="177" spans="1:21" x14ac:dyDescent="0.25">
      <c r="A177" s="27"/>
      <c r="B177" s="27"/>
      <c r="C177" s="27"/>
      <c r="D177" s="27" t="s">
        <v>89</v>
      </c>
      <c r="E177" s="27"/>
      <c r="F177" s="27"/>
      <c r="G177" s="27"/>
      <c r="H177" s="27"/>
      <c r="I177" s="28"/>
      <c r="J177" s="27"/>
      <c r="K177" s="27"/>
      <c r="L177" s="27"/>
      <c r="M177" s="27"/>
      <c r="N177" s="27"/>
      <c r="O177" s="27"/>
      <c r="P177" s="27"/>
      <c r="Q177" s="27"/>
      <c r="R177" s="27"/>
      <c r="S177" s="29"/>
      <c r="T177" s="27"/>
      <c r="U177" s="29">
        <f>U176</f>
        <v>150</v>
      </c>
    </row>
    <row r="178" spans="1:21" ht="30" customHeight="1" x14ac:dyDescent="0.25">
      <c r="A178" s="23"/>
      <c r="B178" s="23"/>
      <c r="C178" s="23"/>
      <c r="D178" s="23" t="s">
        <v>577</v>
      </c>
      <c r="E178" s="23"/>
      <c r="F178" s="23"/>
      <c r="G178" s="23"/>
      <c r="H178" s="23"/>
      <c r="I178" s="26"/>
      <c r="J178" s="23"/>
      <c r="K178" s="23"/>
      <c r="L178" s="23"/>
      <c r="M178" s="23"/>
      <c r="N178" s="23"/>
      <c r="O178" s="23"/>
      <c r="P178" s="23"/>
      <c r="Q178" s="23"/>
      <c r="R178" s="23"/>
      <c r="S178" s="25"/>
      <c r="T178" s="23"/>
      <c r="U178" s="25">
        <v>30.02</v>
      </c>
    </row>
    <row r="179" spans="1:21" ht="15.75" thickBot="1" x14ac:dyDescent="0.3">
      <c r="A179" s="22"/>
      <c r="B179" s="22"/>
      <c r="C179" s="22"/>
      <c r="D179" s="22"/>
      <c r="E179" s="27"/>
      <c r="F179" s="27"/>
      <c r="G179" s="27" t="s">
        <v>109</v>
      </c>
      <c r="H179" s="27"/>
      <c r="I179" s="28">
        <v>42060</v>
      </c>
      <c r="J179" s="27"/>
      <c r="K179" s="27"/>
      <c r="L179" s="27"/>
      <c r="M179" s="27" t="s">
        <v>592</v>
      </c>
      <c r="N179" s="27"/>
      <c r="O179" s="27" t="s">
        <v>1054</v>
      </c>
      <c r="P179" s="27"/>
      <c r="Q179" s="27" t="s">
        <v>28</v>
      </c>
      <c r="R179" s="27"/>
      <c r="S179" s="31">
        <v>43.6</v>
      </c>
      <c r="T179" s="27"/>
      <c r="U179" s="31">
        <f>ROUND(U178+S179,5)</f>
        <v>73.62</v>
      </c>
    </row>
    <row r="180" spans="1:21" ht="15.75" thickBot="1" x14ac:dyDescent="0.3">
      <c r="A180" s="27"/>
      <c r="B180" s="27"/>
      <c r="C180" s="27"/>
      <c r="D180" s="27" t="s">
        <v>578</v>
      </c>
      <c r="E180" s="27"/>
      <c r="F180" s="27"/>
      <c r="G180" s="27"/>
      <c r="H180" s="27"/>
      <c r="I180" s="28"/>
      <c r="J180" s="27"/>
      <c r="K180" s="27"/>
      <c r="L180" s="27"/>
      <c r="M180" s="27"/>
      <c r="N180" s="27"/>
      <c r="O180" s="27"/>
      <c r="P180" s="27"/>
      <c r="Q180" s="27"/>
      <c r="R180" s="27"/>
      <c r="S180" s="33">
        <f>ROUND(SUM(S178:S179),5)</f>
        <v>43.6</v>
      </c>
      <c r="T180" s="27"/>
      <c r="U180" s="33">
        <f>U179</f>
        <v>73.62</v>
      </c>
    </row>
    <row r="181" spans="1:21" ht="30" customHeight="1" x14ac:dyDescent="0.25">
      <c r="A181" s="27"/>
      <c r="B181" s="27"/>
      <c r="C181" s="27" t="s">
        <v>90</v>
      </c>
      <c r="D181" s="27"/>
      <c r="E181" s="27"/>
      <c r="F181" s="27"/>
      <c r="G181" s="27"/>
      <c r="H181" s="27"/>
      <c r="I181" s="28"/>
      <c r="J181" s="27"/>
      <c r="K181" s="27"/>
      <c r="L181" s="27"/>
      <c r="M181" s="27"/>
      <c r="N181" s="27"/>
      <c r="O181" s="27"/>
      <c r="P181" s="27"/>
      <c r="Q181" s="27"/>
      <c r="R181" s="27"/>
      <c r="S181" s="29">
        <f>ROUND(S173+S175+S177+S180,5)</f>
        <v>43.6</v>
      </c>
      <c r="T181" s="27"/>
      <c r="U181" s="29">
        <f>ROUND(U173+U175+U177+U180,5)</f>
        <v>15299.57</v>
      </c>
    </row>
    <row r="182" spans="1:21" ht="30" customHeight="1" x14ac:dyDescent="0.25">
      <c r="A182" s="23"/>
      <c r="B182" s="23"/>
      <c r="C182" s="23" t="s">
        <v>732</v>
      </c>
      <c r="D182" s="23"/>
      <c r="E182" s="23"/>
      <c r="F182" s="23"/>
      <c r="G182" s="23"/>
      <c r="H182" s="23"/>
      <c r="I182" s="26"/>
      <c r="J182" s="23"/>
      <c r="K182" s="23"/>
      <c r="L182" s="23"/>
      <c r="M182" s="23"/>
      <c r="N182" s="23"/>
      <c r="O182" s="23"/>
      <c r="P182" s="23"/>
      <c r="Q182" s="23"/>
      <c r="R182" s="23"/>
      <c r="S182" s="25"/>
      <c r="T182" s="23"/>
      <c r="U182" s="25">
        <v>0</v>
      </c>
    </row>
    <row r="183" spans="1:21" x14ac:dyDescent="0.25">
      <c r="A183" s="27"/>
      <c r="B183" s="27"/>
      <c r="C183" s="27" t="s">
        <v>733</v>
      </c>
      <c r="D183" s="27"/>
      <c r="E183" s="27"/>
      <c r="F183" s="27"/>
      <c r="G183" s="27"/>
      <c r="H183" s="27"/>
      <c r="I183" s="28"/>
      <c r="J183" s="27"/>
      <c r="K183" s="27"/>
      <c r="L183" s="27"/>
      <c r="M183" s="27"/>
      <c r="N183" s="27"/>
      <c r="O183" s="27"/>
      <c r="P183" s="27"/>
      <c r="Q183" s="27"/>
      <c r="R183" s="27"/>
      <c r="S183" s="29"/>
      <c r="T183" s="27"/>
      <c r="U183" s="29">
        <f>U182</f>
        <v>0</v>
      </c>
    </row>
    <row r="184" spans="1:21" ht="30" customHeight="1" x14ac:dyDescent="0.25">
      <c r="A184" s="23"/>
      <c r="B184" s="23"/>
      <c r="C184" s="23" t="s">
        <v>734</v>
      </c>
      <c r="D184" s="23"/>
      <c r="E184" s="23"/>
      <c r="F184" s="23"/>
      <c r="G184" s="23"/>
      <c r="H184" s="23"/>
      <c r="I184" s="26"/>
      <c r="J184" s="23"/>
      <c r="K184" s="23"/>
      <c r="L184" s="23"/>
      <c r="M184" s="23"/>
      <c r="N184" s="23"/>
      <c r="O184" s="23"/>
      <c r="P184" s="23"/>
      <c r="Q184" s="23"/>
      <c r="R184" s="23"/>
      <c r="S184" s="25"/>
      <c r="T184" s="23"/>
      <c r="U184" s="25">
        <v>0</v>
      </c>
    </row>
    <row r="185" spans="1:21" ht="15.75" thickBot="1" x14ac:dyDescent="0.3">
      <c r="A185" s="27"/>
      <c r="B185" s="27"/>
      <c r="C185" s="27" t="s">
        <v>735</v>
      </c>
      <c r="D185" s="27"/>
      <c r="E185" s="27"/>
      <c r="F185" s="27"/>
      <c r="G185" s="27"/>
      <c r="H185" s="27"/>
      <c r="I185" s="28"/>
      <c r="J185" s="27"/>
      <c r="K185" s="27"/>
      <c r="L185" s="27"/>
      <c r="M185" s="27"/>
      <c r="N185" s="27"/>
      <c r="O185" s="27"/>
      <c r="P185" s="27"/>
      <c r="Q185" s="27"/>
      <c r="R185" s="27"/>
      <c r="S185" s="30"/>
      <c r="T185" s="27"/>
      <c r="U185" s="30">
        <f>U184</f>
        <v>0</v>
      </c>
    </row>
    <row r="186" spans="1:21" ht="30" customHeight="1" x14ac:dyDescent="0.25">
      <c r="A186" s="27"/>
      <c r="B186" s="27" t="s">
        <v>91</v>
      </c>
      <c r="C186" s="27"/>
      <c r="D186" s="27"/>
      <c r="E186" s="27"/>
      <c r="F186" s="27"/>
      <c r="G186" s="27"/>
      <c r="H186" s="27"/>
      <c r="I186" s="28"/>
      <c r="J186" s="27"/>
      <c r="K186" s="27"/>
      <c r="L186" s="27"/>
      <c r="M186" s="27"/>
      <c r="N186" s="27"/>
      <c r="O186" s="27"/>
      <c r="P186" s="27"/>
      <c r="Q186" s="27"/>
      <c r="R186" s="27"/>
      <c r="S186" s="29">
        <f>ROUND(S159+S161+S163+S165+S167+S170+S181+S183+S185,5)</f>
        <v>129</v>
      </c>
      <c r="T186" s="27"/>
      <c r="U186" s="29">
        <f>ROUND(U159+U161+U163+U165+U167+U170+U181+U183+U185,5)</f>
        <v>26957.4</v>
      </c>
    </row>
    <row r="187" spans="1:21" ht="30" customHeight="1" x14ac:dyDescent="0.25">
      <c r="A187" s="23"/>
      <c r="B187" s="23" t="s">
        <v>92</v>
      </c>
      <c r="C187" s="23"/>
      <c r="D187" s="23"/>
      <c r="E187" s="23"/>
      <c r="F187" s="23"/>
      <c r="G187" s="23"/>
      <c r="H187" s="23"/>
      <c r="I187" s="26"/>
      <c r="J187" s="23"/>
      <c r="K187" s="23"/>
      <c r="L187" s="23"/>
      <c r="M187" s="23"/>
      <c r="N187" s="23"/>
      <c r="O187" s="23"/>
      <c r="P187" s="23"/>
      <c r="Q187" s="23"/>
      <c r="R187" s="23"/>
      <c r="S187" s="25"/>
      <c r="T187" s="23"/>
      <c r="U187" s="25">
        <v>155479.37</v>
      </c>
    </row>
    <row r="188" spans="1:21" x14ac:dyDescent="0.25">
      <c r="A188" s="27"/>
      <c r="B188" s="27"/>
      <c r="C188" s="27"/>
      <c r="D188" s="27"/>
      <c r="E188" s="27"/>
      <c r="F188" s="27"/>
      <c r="G188" s="27" t="s">
        <v>109</v>
      </c>
      <c r="H188" s="27"/>
      <c r="I188" s="28">
        <v>42044</v>
      </c>
      <c r="J188" s="27"/>
      <c r="K188" s="27" t="s">
        <v>1040</v>
      </c>
      <c r="L188" s="27"/>
      <c r="M188" s="27" t="s">
        <v>153</v>
      </c>
      <c r="N188" s="27"/>
      <c r="O188" s="27" t="s">
        <v>1050</v>
      </c>
      <c r="P188" s="27"/>
      <c r="Q188" s="27" t="s">
        <v>28</v>
      </c>
      <c r="R188" s="27"/>
      <c r="S188" s="29">
        <v>900</v>
      </c>
      <c r="T188" s="27"/>
      <c r="U188" s="29">
        <f>ROUND(U187+S188,5)</f>
        <v>156379.37</v>
      </c>
    </row>
    <row r="189" spans="1:21" ht="15.75" thickBot="1" x14ac:dyDescent="0.3">
      <c r="A189" s="27"/>
      <c r="B189" s="27"/>
      <c r="C189" s="27"/>
      <c r="D189" s="27"/>
      <c r="E189" s="27"/>
      <c r="F189" s="27"/>
      <c r="G189" s="27" t="s">
        <v>109</v>
      </c>
      <c r="H189" s="27"/>
      <c r="I189" s="28">
        <v>42062</v>
      </c>
      <c r="J189" s="27"/>
      <c r="K189" s="27" t="s">
        <v>1042</v>
      </c>
      <c r="L189" s="27"/>
      <c r="M189" s="27" t="s">
        <v>153</v>
      </c>
      <c r="N189" s="27"/>
      <c r="O189" s="27" t="s">
        <v>1055</v>
      </c>
      <c r="P189" s="27"/>
      <c r="Q189" s="27" t="s">
        <v>28</v>
      </c>
      <c r="R189" s="27"/>
      <c r="S189" s="30">
        <v>3250</v>
      </c>
      <c r="T189" s="27"/>
      <c r="U189" s="30">
        <f>ROUND(U188+S189,5)</f>
        <v>159629.37</v>
      </c>
    </row>
    <row r="190" spans="1:21" x14ac:dyDescent="0.25">
      <c r="A190" s="27"/>
      <c r="B190" s="27" t="s">
        <v>93</v>
      </c>
      <c r="C190" s="27"/>
      <c r="D190" s="27"/>
      <c r="E190" s="27"/>
      <c r="F190" s="27"/>
      <c r="G190" s="27"/>
      <c r="H190" s="27"/>
      <c r="I190" s="28"/>
      <c r="J190" s="27"/>
      <c r="K190" s="27"/>
      <c r="L190" s="27"/>
      <c r="M190" s="27"/>
      <c r="N190" s="27"/>
      <c r="O190" s="27"/>
      <c r="P190" s="27"/>
      <c r="Q190" s="27"/>
      <c r="R190" s="27"/>
      <c r="S190" s="29">
        <f>ROUND(SUM(S187:S189),5)</f>
        <v>4150</v>
      </c>
      <c r="T190" s="27"/>
      <c r="U190" s="29">
        <f>U189</f>
        <v>159629.37</v>
      </c>
    </row>
    <row r="191" spans="1:21" ht="30" customHeight="1" x14ac:dyDescent="0.25">
      <c r="A191" s="23"/>
      <c r="B191" s="23" t="s">
        <v>94</v>
      </c>
      <c r="C191" s="23"/>
      <c r="D191" s="23"/>
      <c r="E191" s="23"/>
      <c r="F191" s="23"/>
      <c r="G191" s="23"/>
      <c r="H191" s="23"/>
      <c r="I191" s="26"/>
      <c r="J191" s="23"/>
      <c r="K191" s="23"/>
      <c r="L191" s="23"/>
      <c r="M191" s="23"/>
      <c r="N191" s="23"/>
      <c r="O191" s="23"/>
      <c r="P191" s="23"/>
      <c r="Q191" s="23"/>
      <c r="R191" s="23"/>
      <c r="S191" s="25"/>
      <c r="T191" s="23"/>
      <c r="U191" s="25">
        <v>10786.27</v>
      </c>
    </row>
    <row r="192" spans="1:21" x14ac:dyDescent="0.25">
      <c r="A192" s="23"/>
      <c r="B192" s="23"/>
      <c r="C192" s="23" t="s">
        <v>217</v>
      </c>
      <c r="D192" s="23"/>
      <c r="E192" s="23"/>
      <c r="F192" s="23"/>
      <c r="G192" s="23"/>
      <c r="H192" s="23"/>
      <c r="I192" s="26"/>
      <c r="J192" s="23"/>
      <c r="K192" s="23"/>
      <c r="L192" s="23"/>
      <c r="M192" s="23"/>
      <c r="N192" s="23"/>
      <c r="O192" s="23"/>
      <c r="P192" s="23"/>
      <c r="Q192" s="23"/>
      <c r="R192" s="23"/>
      <c r="S192" s="25"/>
      <c r="T192" s="23"/>
      <c r="U192" s="25">
        <v>3979.89</v>
      </c>
    </row>
    <row r="193" spans="1:21" x14ac:dyDescent="0.25">
      <c r="A193" s="27"/>
      <c r="B193" s="27"/>
      <c r="C193" s="27" t="s">
        <v>218</v>
      </c>
      <c r="D193" s="27"/>
      <c r="E193" s="27"/>
      <c r="F193" s="27"/>
      <c r="G193" s="27"/>
      <c r="H193" s="27"/>
      <c r="I193" s="28"/>
      <c r="J193" s="27"/>
      <c r="K193" s="27"/>
      <c r="L193" s="27"/>
      <c r="M193" s="27"/>
      <c r="N193" s="27"/>
      <c r="O193" s="27"/>
      <c r="P193" s="27"/>
      <c r="Q193" s="27"/>
      <c r="R193" s="27"/>
      <c r="S193" s="29"/>
      <c r="T193" s="27"/>
      <c r="U193" s="29">
        <f>U192</f>
        <v>3979.89</v>
      </c>
    </row>
    <row r="194" spans="1:21" ht="30" customHeight="1" x14ac:dyDescent="0.25">
      <c r="A194" s="23"/>
      <c r="B194" s="23"/>
      <c r="C194" s="23" t="s">
        <v>736</v>
      </c>
      <c r="D194" s="23"/>
      <c r="E194" s="23"/>
      <c r="F194" s="23"/>
      <c r="G194" s="23"/>
      <c r="H194" s="23"/>
      <c r="I194" s="26"/>
      <c r="J194" s="23"/>
      <c r="K194" s="23"/>
      <c r="L194" s="23"/>
      <c r="M194" s="23"/>
      <c r="N194" s="23"/>
      <c r="O194" s="23"/>
      <c r="P194" s="23"/>
      <c r="Q194" s="23"/>
      <c r="R194" s="23"/>
      <c r="S194" s="25"/>
      <c r="T194" s="23"/>
      <c r="U194" s="25">
        <v>0</v>
      </c>
    </row>
    <row r="195" spans="1:21" x14ac:dyDescent="0.25">
      <c r="A195" s="27"/>
      <c r="B195" s="27"/>
      <c r="C195" s="27" t="s">
        <v>737</v>
      </c>
      <c r="D195" s="27"/>
      <c r="E195" s="27"/>
      <c r="F195" s="27"/>
      <c r="G195" s="27"/>
      <c r="H195" s="27"/>
      <c r="I195" s="28"/>
      <c r="J195" s="27"/>
      <c r="K195" s="27"/>
      <c r="L195" s="27"/>
      <c r="M195" s="27"/>
      <c r="N195" s="27"/>
      <c r="O195" s="27"/>
      <c r="P195" s="27"/>
      <c r="Q195" s="27"/>
      <c r="R195" s="27"/>
      <c r="S195" s="29"/>
      <c r="T195" s="27"/>
      <c r="U195" s="29">
        <f>U194</f>
        <v>0</v>
      </c>
    </row>
    <row r="196" spans="1:21" ht="30" customHeight="1" x14ac:dyDescent="0.25">
      <c r="A196" s="23"/>
      <c r="B196" s="23"/>
      <c r="C196" s="23" t="s">
        <v>95</v>
      </c>
      <c r="D196" s="23"/>
      <c r="E196" s="23"/>
      <c r="F196" s="23"/>
      <c r="G196" s="23"/>
      <c r="H196" s="23"/>
      <c r="I196" s="26"/>
      <c r="J196" s="23"/>
      <c r="K196" s="23"/>
      <c r="L196" s="23"/>
      <c r="M196" s="23"/>
      <c r="N196" s="23"/>
      <c r="O196" s="23"/>
      <c r="P196" s="23"/>
      <c r="Q196" s="23"/>
      <c r="R196" s="23"/>
      <c r="S196" s="25"/>
      <c r="T196" s="23"/>
      <c r="U196" s="25">
        <v>0</v>
      </c>
    </row>
    <row r="197" spans="1:21" x14ac:dyDescent="0.25">
      <c r="A197" s="27"/>
      <c r="B197" s="27"/>
      <c r="C197" s="27" t="s">
        <v>96</v>
      </c>
      <c r="D197" s="27"/>
      <c r="E197" s="27"/>
      <c r="F197" s="27"/>
      <c r="G197" s="27"/>
      <c r="H197" s="27"/>
      <c r="I197" s="28"/>
      <c r="J197" s="27"/>
      <c r="K197" s="27"/>
      <c r="L197" s="27"/>
      <c r="M197" s="27"/>
      <c r="N197" s="27"/>
      <c r="O197" s="27"/>
      <c r="P197" s="27"/>
      <c r="Q197" s="27"/>
      <c r="R197" s="27"/>
      <c r="S197" s="29"/>
      <c r="T197" s="27"/>
      <c r="U197" s="29">
        <f>U196</f>
        <v>0</v>
      </c>
    </row>
    <row r="198" spans="1:21" ht="30" customHeight="1" x14ac:dyDescent="0.25">
      <c r="A198" s="23"/>
      <c r="B198" s="23"/>
      <c r="C198" s="23" t="s">
        <v>738</v>
      </c>
      <c r="D198" s="23"/>
      <c r="E198" s="23"/>
      <c r="F198" s="23"/>
      <c r="G198" s="23"/>
      <c r="H198" s="23"/>
      <c r="I198" s="26"/>
      <c r="J198" s="23"/>
      <c r="K198" s="23"/>
      <c r="L198" s="23"/>
      <c r="M198" s="23"/>
      <c r="N198" s="23"/>
      <c r="O198" s="23"/>
      <c r="P198" s="23"/>
      <c r="Q198" s="23"/>
      <c r="R198" s="23"/>
      <c r="S198" s="25"/>
      <c r="T198" s="23"/>
      <c r="U198" s="25">
        <v>0</v>
      </c>
    </row>
    <row r="199" spans="1:21" x14ac:dyDescent="0.25">
      <c r="A199" s="27"/>
      <c r="B199" s="27"/>
      <c r="C199" s="27" t="s">
        <v>739</v>
      </c>
      <c r="D199" s="27"/>
      <c r="E199" s="27"/>
      <c r="F199" s="27"/>
      <c r="G199" s="27"/>
      <c r="H199" s="27"/>
      <c r="I199" s="28"/>
      <c r="J199" s="27"/>
      <c r="K199" s="27"/>
      <c r="L199" s="27"/>
      <c r="M199" s="27"/>
      <c r="N199" s="27"/>
      <c r="O199" s="27"/>
      <c r="P199" s="27"/>
      <c r="Q199" s="27"/>
      <c r="R199" s="27"/>
      <c r="S199" s="29"/>
      <c r="T199" s="27"/>
      <c r="U199" s="29">
        <f>U198</f>
        <v>0</v>
      </c>
    </row>
    <row r="200" spans="1:21" ht="30" customHeight="1" x14ac:dyDescent="0.25">
      <c r="A200" s="23"/>
      <c r="B200" s="23"/>
      <c r="C200" s="23" t="s">
        <v>97</v>
      </c>
      <c r="D200" s="23"/>
      <c r="E200" s="23"/>
      <c r="F200" s="23"/>
      <c r="G200" s="23"/>
      <c r="H200" s="23"/>
      <c r="I200" s="26"/>
      <c r="J200" s="23"/>
      <c r="K200" s="23"/>
      <c r="L200" s="23"/>
      <c r="M200" s="23"/>
      <c r="N200" s="23"/>
      <c r="O200" s="23"/>
      <c r="P200" s="23"/>
      <c r="Q200" s="23"/>
      <c r="R200" s="23"/>
      <c r="S200" s="25"/>
      <c r="T200" s="23"/>
      <c r="U200" s="25">
        <v>2825.21</v>
      </c>
    </row>
    <row r="201" spans="1:21" ht="15.75" thickBot="1" x14ac:dyDescent="0.3">
      <c r="A201" s="22"/>
      <c r="B201" s="22"/>
      <c r="C201" s="22"/>
      <c r="D201" s="22"/>
      <c r="E201" s="27"/>
      <c r="F201" s="27"/>
      <c r="G201" s="27" t="s">
        <v>111</v>
      </c>
      <c r="H201" s="27"/>
      <c r="I201" s="28">
        <v>42048</v>
      </c>
      <c r="J201" s="27"/>
      <c r="K201" s="27" t="s">
        <v>1041</v>
      </c>
      <c r="L201" s="27"/>
      <c r="M201" s="27" t="s">
        <v>352</v>
      </c>
      <c r="N201" s="27"/>
      <c r="O201" s="27" t="s">
        <v>1052</v>
      </c>
      <c r="P201" s="27"/>
      <c r="Q201" s="27" t="s">
        <v>28</v>
      </c>
      <c r="R201" s="27"/>
      <c r="S201" s="30">
        <v>-346.72</v>
      </c>
      <c r="T201" s="27"/>
      <c r="U201" s="30">
        <f>ROUND(U200+S201,5)</f>
        <v>2478.4899999999998</v>
      </c>
    </row>
    <row r="202" spans="1:21" x14ac:dyDescent="0.25">
      <c r="A202" s="27"/>
      <c r="B202" s="27"/>
      <c r="C202" s="27" t="s">
        <v>98</v>
      </c>
      <c r="D202" s="27"/>
      <c r="E202" s="27"/>
      <c r="F202" s="27"/>
      <c r="G202" s="27"/>
      <c r="H202" s="27"/>
      <c r="I202" s="28"/>
      <c r="J202" s="27"/>
      <c r="K202" s="27"/>
      <c r="L202" s="27"/>
      <c r="M202" s="27"/>
      <c r="N202" s="27"/>
      <c r="O202" s="27"/>
      <c r="P202" s="27"/>
      <c r="Q202" s="27"/>
      <c r="R202" s="27"/>
      <c r="S202" s="29">
        <f>ROUND(SUM(S200:S201),5)</f>
        <v>-346.72</v>
      </c>
      <c r="T202" s="27"/>
      <c r="U202" s="29">
        <f>U201</f>
        <v>2478.4899999999998</v>
      </c>
    </row>
    <row r="203" spans="1:21" ht="30" customHeight="1" x14ac:dyDescent="0.25">
      <c r="A203" s="23"/>
      <c r="B203" s="23"/>
      <c r="C203" s="23" t="s">
        <v>257</v>
      </c>
      <c r="D203" s="23"/>
      <c r="E203" s="23"/>
      <c r="F203" s="23"/>
      <c r="G203" s="23"/>
      <c r="H203" s="23"/>
      <c r="I203" s="26"/>
      <c r="J203" s="23"/>
      <c r="K203" s="23"/>
      <c r="L203" s="23"/>
      <c r="M203" s="23"/>
      <c r="N203" s="23"/>
      <c r="O203" s="23"/>
      <c r="P203" s="23"/>
      <c r="Q203" s="23"/>
      <c r="R203" s="23"/>
      <c r="S203" s="25"/>
      <c r="T203" s="23"/>
      <c r="U203" s="25">
        <v>2981.17</v>
      </c>
    </row>
    <row r="204" spans="1:21" ht="15.75" thickBot="1" x14ac:dyDescent="0.3">
      <c r="A204" s="22"/>
      <c r="B204" s="22"/>
      <c r="C204" s="22"/>
      <c r="D204" s="22"/>
      <c r="E204" s="27"/>
      <c r="F204" s="27"/>
      <c r="G204" s="27" t="s">
        <v>109</v>
      </c>
      <c r="H204" s="27"/>
      <c r="I204" s="28">
        <v>42044</v>
      </c>
      <c r="J204" s="27"/>
      <c r="K204" s="27"/>
      <c r="L204" s="27"/>
      <c r="M204" s="27" t="s">
        <v>294</v>
      </c>
      <c r="N204" s="27"/>
      <c r="O204" s="27" t="s">
        <v>321</v>
      </c>
      <c r="P204" s="27"/>
      <c r="Q204" s="27" t="s">
        <v>28</v>
      </c>
      <c r="R204" s="27"/>
      <c r="S204" s="30">
        <v>9</v>
      </c>
      <c r="T204" s="27"/>
      <c r="U204" s="30">
        <f>ROUND(U203+S204,5)</f>
        <v>2990.17</v>
      </c>
    </row>
    <row r="205" spans="1:21" x14ac:dyDescent="0.25">
      <c r="A205" s="27"/>
      <c r="B205" s="27"/>
      <c r="C205" s="27" t="s">
        <v>258</v>
      </c>
      <c r="D205" s="27"/>
      <c r="E205" s="27"/>
      <c r="F205" s="27"/>
      <c r="G205" s="27"/>
      <c r="H205" s="27"/>
      <c r="I205" s="28"/>
      <c r="J205" s="27"/>
      <c r="K205" s="27"/>
      <c r="L205" s="27"/>
      <c r="M205" s="27"/>
      <c r="N205" s="27"/>
      <c r="O205" s="27"/>
      <c r="P205" s="27"/>
      <c r="Q205" s="27"/>
      <c r="R205" s="27"/>
      <c r="S205" s="29">
        <f>ROUND(SUM(S203:S204),5)</f>
        <v>9</v>
      </c>
      <c r="T205" s="27"/>
      <c r="U205" s="29">
        <f>U204</f>
        <v>2990.17</v>
      </c>
    </row>
    <row r="206" spans="1:21" ht="30" customHeight="1" x14ac:dyDescent="0.25">
      <c r="A206" s="23"/>
      <c r="B206" s="23"/>
      <c r="C206" s="23" t="s">
        <v>740</v>
      </c>
      <c r="D206" s="23"/>
      <c r="E206" s="23"/>
      <c r="F206" s="23"/>
      <c r="G206" s="23"/>
      <c r="H206" s="23"/>
      <c r="I206" s="26"/>
      <c r="J206" s="23"/>
      <c r="K206" s="23"/>
      <c r="L206" s="23"/>
      <c r="M206" s="23"/>
      <c r="N206" s="23"/>
      <c r="O206" s="23"/>
      <c r="P206" s="23"/>
      <c r="Q206" s="23"/>
      <c r="R206" s="23"/>
      <c r="S206" s="25"/>
      <c r="T206" s="23"/>
      <c r="U206" s="25">
        <v>0</v>
      </c>
    </row>
    <row r="207" spans="1:21" x14ac:dyDescent="0.25">
      <c r="A207" s="27"/>
      <c r="B207" s="27"/>
      <c r="C207" s="27" t="s">
        <v>741</v>
      </c>
      <c r="D207" s="27"/>
      <c r="E207" s="27"/>
      <c r="F207" s="27"/>
      <c r="G207" s="27"/>
      <c r="H207" s="27"/>
      <c r="I207" s="28"/>
      <c r="J207" s="27"/>
      <c r="K207" s="27"/>
      <c r="L207" s="27"/>
      <c r="M207" s="27"/>
      <c r="N207" s="27"/>
      <c r="O207" s="27"/>
      <c r="P207" s="27"/>
      <c r="Q207" s="27"/>
      <c r="R207" s="27"/>
      <c r="S207" s="29"/>
      <c r="T207" s="27"/>
      <c r="U207" s="29">
        <f>U206</f>
        <v>0</v>
      </c>
    </row>
    <row r="208" spans="1:21" ht="30" customHeight="1" x14ac:dyDescent="0.25">
      <c r="A208" s="23"/>
      <c r="B208" s="23"/>
      <c r="C208" s="23" t="s">
        <v>742</v>
      </c>
      <c r="D208" s="23"/>
      <c r="E208" s="23"/>
      <c r="F208" s="23"/>
      <c r="G208" s="23"/>
      <c r="H208" s="23"/>
      <c r="I208" s="26"/>
      <c r="J208" s="23"/>
      <c r="K208" s="23"/>
      <c r="L208" s="23"/>
      <c r="M208" s="23"/>
      <c r="N208" s="23"/>
      <c r="O208" s="23"/>
      <c r="P208" s="23"/>
      <c r="Q208" s="23"/>
      <c r="R208" s="23"/>
      <c r="S208" s="25"/>
      <c r="T208" s="23"/>
      <c r="U208" s="25">
        <v>0</v>
      </c>
    </row>
    <row r="209" spans="1:21" ht="15.75" thickBot="1" x14ac:dyDescent="0.3">
      <c r="A209" s="22"/>
      <c r="B209" s="22"/>
      <c r="C209" s="22"/>
      <c r="D209" s="22"/>
      <c r="E209" s="27"/>
      <c r="F209" s="27"/>
      <c r="G209" s="27" t="s">
        <v>109</v>
      </c>
      <c r="H209" s="27"/>
      <c r="I209" s="28">
        <v>42037</v>
      </c>
      <c r="J209" s="27"/>
      <c r="K209" s="27" t="s">
        <v>1036</v>
      </c>
      <c r="L209" s="27"/>
      <c r="M209" s="27" t="s">
        <v>1044</v>
      </c>
      <c r="N209" s="27"/>
      <c r="O209" s="27" t="s">
        <v>1045</v>
      </c>
      <c r="P209" s="27"/>
      <c r="Q209" s="27" t="s">
        <v>28</v>
      </c>
      <c r="R209" s="27"/>
      <c r="S209" s="30">
        <v>6236.92</v>
      </c>
      <c r="T209" s="27"/>
      <c r="U209" s="30">
        <f>ROUND(U208+S209,5)</f>
        <v>6236.92</v>
      </c>
    </row>
    <row r="210" spans="1:21" x14ac:dyDescent="0.25">
      <c r="A210" s="27"/>
      <c r="B210" s="27"/>
      <c r="C210" s="27" t="s">
        <v>743</v>
      </c>
      <c r="D210" s="27"/>
      <c r="E210" s="27"/>
      <c r="F210" s="27"/>
      <c r="G210" s="27"/>
      <c r="H210" s="27"/>
      <c r="I210" s="28"/>
      <c r="J210" s="27"/>
      <c r="K210" s="27"/>
      <c r="L210" s="27"/>
      <c r="M210" s="27"/>
      <c r="N210" s="27"/>
      <c r="O210" s="27"/>
      <c r="P210" s="27"/>
      <c r="Q210" s="27"/>
      <c r="R210" s="27"/>
      <c r="S210" s="29">
        <f>ROUND(SUM(S208:S209),5)</f>
        <v>6236.92</v>
      </c>
      <c r="T210" s="27"/>
      <c r="U210" s="29">
        <f>U209</f>
        <v>6236.92</v>
      </c>
    </row>
    <row r="211" spans="1:21" ht="30" customHeight="1" x14ac:dyDescent="0.25">
      <c r="A211" s="23"/>
      <c r="B211" s="23"/>
      <c r="C211" s="23" t="s">
        <v>337</v>
      </c>
      <c r="D211" s="23"/>
      <c r="E211" s="23"/>
      <c r="F211" s="23"/>
      <c r="G211" s="23"/>
      <c r="H211" s="23"/>
      <c r="I211" s="26"/>
      <c r="J211" s="23"/>
      <c r="K211" s="23"/>
      <c r="L211" s="23"/>
      <c r="M211" s="23"/>
      <c r="N211" s="23"/>
      <c r="O211" s="23"/>
      <c r="P211" s="23"/>
      <c r="Q211" s="23"/>
      <c r="R211" s="23"/>
      <c r="S211" s="25"/>
      <c r="T211" s="23"/>
      <c r="U211" s="25">
        <v>1000</v>
      </c>
    </row>
    <row r="212" spans="1:21" x14ac:dyDescent="0.25">
      <c r="A212" s="27"/>
      <c r="B212" s="27"/>
      <c r="C212" s="27" t="s">
        <v>338</v>
      </c>
      <c r="D212" s="27"/>
      <c r="E212" s="27"/>
      <c r="F212" s="27"/>
      <c r="G212" s="27"/>
      <c r="H212" s="27"/>
      <c r="I212" s="28"/>
      <c r="J212" s="27"/>
      <c r="K212" s="27"/>
      <c r="L212" s="27"/>
      <c r="M212" s="27"/>
      <c r="N212" s="27"/>
      <c r="O212" s="27"/>
      <c r="P212" s="27"/>
      <c r="Q212" s="27"/>
      <c r="R212" s="27"/>
      <c r="S212" s="29"/>
      <c r="T212" s="27"/>
      <c r="U212" s="29">
        <f>U211</f>
        <v>1000</v>
      </c>
    </row>
    <row r="213" spans="1:21" ht="30" customHeight="1" x14ac:dyDescent="0.25">
      <c r="A213" s="23"/>
      <c r="B213" s="23"/>
      <c r="C213" s="23" t="s">
        <v>744</v>
      </c>
      <c r="D213" s="23"/>
      <c r="E213" s="23"/>
      <c r="F213" s="23"/>
      <c r="G213" s="23"/>
      <c r="H213" s="23"/>
      <c r="I213" s="26"/>
      <c r="J213" s="23"/>
      <c r="K213" s="23"/>
      <c r="L213" s="23"/>
      <c r="M213" s="23"/>
      <c r="N213" s="23"/>
      <c r="O213" s="23"/>
      <c r="P213" s="23"/>
      <c r="Q213" s="23"/>
      <c r="R213" s="23"/>
      <c r="S213" s="25"/>
      <c r="T213" s="23"/>
      <c r="U213" s="25">
        <v>0</v>
      </c>
    </row>
    <row r="214" spans="1:21" x14ac:dyDescent="0.25">
      <c r="A214" s="27"/>
      <c r="B214" s="27"/>
      <c r="C214" s="27" t="s">
        <v>745</v>
      </c>
      <c r="D214" s="27"/>
      <c r="E214" s="27"/>
      <c r="F214" s="27"/>
      <c r="G214" s="27"/>
      <c r="H214" s="27"/>
      <c r="I214" s="28"/>
      <c r="J214" s="27"/>
      <c r="K214" s="27"/>
      <c r="L214" s="27"/>
      <c r="M214" s="27"/>
      <c r="N214" s="27"/>
      <c r="O214" s="27"/>
      <c r="P214" s="27"/>
      <c r="Q214" s="27"/>
      <c r="R214" s="27"/>
      <c r="S214" s="29"/>
      <c r="T214" s="27"/>
      <c r="U214" s="29">
        <f>U213</f>
        <v>0</v>
      </c>
    </row>
    <row r="215" spans="1:21" ht="30" customHeight="1" x14ac:dyDescent="0.25">
      <c r="A215" s="23"/>
      <c r="B215" s="23"/>
      <c r="C215" s="23" t="s">
        <v>746</v>
      </c>
      <c r="D215" s="23"/>
      <c r="E215" s="23"/>
      <c r="F215" s="23"/>
      <c r="G215" s="23"/>
      <c r="H215" s="23"/>
      <c r="I215" s="26"/>
      <c r="J215" s="23"/>
      <c r="K215" s="23"/>
      <c r="L215" s="23"/>
      <c r="M215" s="23"/>
      <c r="N215" s="23"/>
      <c r="O215" s="23"/>
      <c r="P215" s="23"/>
      <c r="Q215" s="23"/>
      <c r="R215" s="23"/>
      <c r="S215" s="25"/>
      <c r="T215" s="23"/>
      <c r="U215" s="25">
        <v>0</v>
      </c>
    </row>
    <row r="216" spans="1:21" ht="15.75" thickBot="1" x14ac:dyDescent="0.3">
      <c r="A216" s="27"/>
      <c r="B216" s="27"/>
      <c r="C216" s="27" t="s">
        <v>747</v>
      </c>
      <c r="D216" s="27"/>
      <c r="E216" s="27"/>
      <c r="F216" s="27"/>
      <c r="G216" s="27"/>
      <c r="H216" s="27"/>
      <c r="I216" s="28"/>
      <c r="J216" s="27"/>
      <c r="K216" s="27"/>
      <c r="L216" s="27"/>
      <c r="M216" s="27"/>
      <c r="N216" s="27"/>
      <c r="O216" s="27"/>
      <c r="P216" s="27"/>
      <c r="Q216" s="27"/>
      <c r="R216" s="27"/>
      <c r="S216" s="30"/>
      <c r="T216" s="27"/>
      <c r="U216" s="30">
        <f>U215</f>
        <v>0</v>
      </c>
    </row>
    <row r="217" spans="1:21" ht="30" customHeight="1" x14ac:dyDescent="0.25">
      <c r="A217" s="27"/>
      <c r="B217" s="27" t="s">
        <v>99</v>
      </c>
      <c r="C217" s="27"/>
      <c r="D217" s="27"/>
      <c r="E217" s="27"/>
      <c r="F217" s="27"/>
      <c r="G217" s="27"/>
      <c r="H217" s="27"/>
      <c r="I217" s="28"/>
      <c r="J217" s="27"/>
      <c r="K217" s="27"/>
      <c r="L217" s="27"/>
      <c r="M217" s="27"/>
      <c r="N217" s="27"/>
      <c r="O217" s="27"/>
      <c r="P217" s="27"/>
      <c r="Q217" s="27"/>
      <c r="R217" s="27"/>
      <c r="S217" s="29">
        <f>ROUND(S193+S195+S197+S199+S202+S205+S207+S210+S212+S214+S216,5)</f>
        <v>5899.2</v>
      </c>
      <c r="T217" s="27"/>
      <c r="U217" s="29">
        <f>ROUND(U193+U195+U197+U199+U202+U205+U207+U210+U212+U214+U216,5)</f>
        <v>16685.47</v>
      </c>
    </row>
    <row r="218" spans="1:21" ht="30" customHeight="1" x14ac:dyDescent="0.25">
      <c r="A218" s="23"/>
      <c r="B218" s="23" t="s">
        <v>380</v>
      </c>
      <c r="C218" s="23"/>
      <c r="D218" s="23"/>
      <c r="E218" s="23"/>
      <c r="F218" s="23"/>
      <c r="G218" s="23"/>
      <c r="H218" s="23"/>
      <c r="I218" s="26"/>
      <c r="J218" s="23"/>
      <c r="K218" s="23"/>
      <c r="L218" s="23"/>
      <c r="M218" s="23"/>
      <c r="N218" s="23"/>
      <c r="O218" s="23"/>
      <c r="P218" s="23"/>
      <c r="Q218" s="23"/>
      <c r="R218" s="23"/>
      <c r="S218" s="25"/>
      <c r="T218" s="23"/>
      <c r="U218" s="25">
        <v>2160</v>
      </c>
    </row>
    <row r="219" spans="1:21" x14ac:dyDescent="0.25">
      <c r="A219" s="23"/>
      <c r="B219" s="23"/>
      <c r="C219" s="23" t="s">
        <v>748</v>
      </c>
      <c r="D219" s="23"/>
      <c r="E219" s="23"/>
      <c r="F219" s="23"/>
      <c r="G219" s="23"/>
      <c r="H219" s="23"/>
      <c r="I219" s="26"/>
      <c r="J219" s="23"/>
      <c r="K219" s="23"/>
      <c r="L219" s="23"/>
      <c r="M219" s="23"/>
      <c r="N219" s="23"/>
      <c r="O219" s="23"/>
      <c r="P219" s="23"/>
      <c r="Q219" s="23"/>
      <c r="R219" s="23"/>
      <c r="S219" s="25"/>
      <c r="T219" s="23"/>
      <c r="U219" s="25">
        <v>0</v>
      </c>
    </row>
    <row r="220" spans="1:21" x14ac:dyDescent="0.25">
      <c r="A220" s="27"/>
      <c r="B220" s="27"/>
      <c r="C220" s="27" t="s">
        <v>749</v>
      </c>
      <c r="D220" s="27"/>
      <c r="E220" s="27"/>
      <c r="F220" s="27"/>
      <c r="G220" s="27"/>
      <c r="H220" s="27"/>
      <c r="I220" s="28"/>
      <c r="J220" s="27"/>
      <c r="K220" s="27"/>
      <c r="L220" s="27"/>
      <c r="M220" s="27"/>
      <c r="N220" s="27"/>
      <c r="O220" s="27"/>
      <c r="P220" s="27"/>
      <c r="Q220" s="27"/>
      <c r="R220" s="27"/>
      <c r="S220" s="29"/>
      <c r="T220" s="27"/>
      <c r="U220" s="29">
        <f>U219</f>
        <v>0</v>
      </c>
    </row>
    <row r="221" spans="1:21" ht="30" customHeight="1" x14ac:dyDescent="0.25">
      <c r="A221" s="23"/>
      <c r="B221" s="23"/>
      <c r="C221" s="23" t="s">
        <v>381</v>
      </c>
      <c r="D221" s="23"/>
      <c r="E221" s="23"/>
      <c r="F221" s="23"/>
      <c r="G221" s="23"/>
      <c r="H221" s="23"/>
      <c r="I221" s="26"/>
      <c r="J221" s="23"/>
      <c r="K221" s="23"/>
      <c r="L221" s="23"/>
      <c r="M221" s="23"/>
      <c r="N221" s="23"/>
      <c r="O221" s="23"/>
      <c r="P221" s="23"/>
      <c r="Q221" s="23"/>
      <c r="R221" s="23"/>
      <c r="S221" s="25"/>
      <c r="T221" s="23"/>
      <c r="U221" s="25">
        <v>2160</v>
      </c>
    </row>
    <row r="222" spans="1:21" x14ac:dyDescent="0.25">
      <c r="A222" s="27"/>
      <c r="B222" s="27"/>
      <c r="C222" s="27" t="s">
        <v>382</v>
      </c>
      <c r="D222" s="27"/>
      <c r="E222" s="27"/>
      <c r="F222" s="27"/>
      <c r="G222" s="27"/>
      <c r="H222" s="27"/>
      <c r="I222" s="28"/>
      <c r="J222" s="27"/>
      <c r="K222" s="27"/>
      <c r="L222" s="27"/>
      <c r="M222" s="27"/>
      <c r="N222" s="27"/>
      <c r="O222" s="27"/>
      <c r="P222" s="27"/>
      <c r="Q222" s="27"/>
      <c r="R222" s="27"/>
      <c r="S222" s="29"/>
      <c r="T222" s="27"/>
      <c r="U222" s="29">
        <f>U221</f>
        <v>2160</v>
      </c>
    </row>
    <row r="223" spans="1:21" ht="30" customHeight="1" x14ac:dyDescent="0.25">
      <c r="A223" s="23"/>
      <c r="B223" s="23"/>
      <c r="C223" s="23" t="s">
        <v>750</v>
      </c>
      <c r="D223" s="23"/>
      <c r="E223" s="23"/>
      <c r="F223" s="23"/>
      <c r="G223" s="23"/>
      <c r="H223" s="23"/>
      <c r="I223" s="26"/>
      <c r="J223" s="23"/>
      <c r="K223" s="23"/>
      <c r="L223" s="23"/>
      <c r="M223" s="23"/>
      <c r="N223" s="23"/>
      <c r="O223" s="23"/>
      <c r="P223" s="23"/>
      <c r="Q223" s="23"/>
      <c r="R223" s="23"/>
      <c r="S223" s="25"/>
      <c r="T223" s="23"/>
      <c r="U223" s="25">
        <v>0</v>
      </c>
    </row>
    <row r="224" spans="1:21" x14ac:dyDescent="0.25">
      <c r="A224" s="27"/>
      <c r="B224" s="27"/>
      <c r="C224" s="27" t="s">
        <v>751</v>
      </c>
      <c r="D224" s="27"/>
      <c r="E224" s="27"/>
      <c r="F224" s="27"/>
      <c r="G224" s="27"/>
      <c r="H224" s="27"/>
      <c r="I224" s="28"/>
      <c r="J224" s="27"/>
      <c r="K224" s="27"/>
      <c r="L224" s="27"/>
      <c r="M224" s="27"/>
      <c r="N224" s="27"/>
      <c r="O224" s="27"/>
      <c r="P224" s="27"/>
      <c r="Q224" s="27"/>
      <c r="R224" s="27"/>
      <c r="S224" s="29"/>
      <c r="T224" s="27"/>
      <c r="U224" s="29">
        <f>U223</f>
        <v>0</v>
      </c>
    </row>
    <row r="225" spans="1:21" ht="30" customHeight="1" x14ac:dyDescent="0.25">
      <c r="A225" s="23"/>
      <c r="B225" s="23"/>
      <c r="C225" s="23" t="s">
        <v>752</v>
      </c>
      <c r="D225" s="23"/>
      <c r="E225" s="23"/>
      <c r="F225" s="23"/>
      <c r="G225" s="23"/>
      <c r="H225" s="23"/>
      <c r="I225" s="26"/>
      <c r="J225" s="23"/>
      <c r="K225" s="23"/>
      <c r="L225" s="23"/>
      <c r="M225" s="23"/>
      <c r="N225" s="23"/>
      <c r="O225" s="23"/>
      <c r="P225" s="23"/>
      <c r="Q225" s="23"/>
      <c r="R225" s="23"/>
      <c r="S225" s="25"/>
      <c r="T225" s="23"/>
      <c r="U225" s="25">
        <v>0</v>
      </c>
    </row>
    <row r="226" spans="1:21" ht="15.75" thickBot="1" x14ac:dyDescent="0.3">
      <c r="A226" s="27"/>
      <c r="B226" s="27"/>
      <c r="C226" s="27" t="s">
        <v>753</v>
      </c>
      <c r="D226" s="27"/>
      <c r="E226" s="27"/>
      <c r="F226" s="27"/>
      <c r="G226" s="27"/>
      <c r="H226" s="27"/>
      <c r="I226" s="28"/>
      <c r="J226" s="27"/>
      <c r="K226" s="27"/>
      <c r="L226" s="27"/>
      <c r="M226" s="27"/>
      <c r="N226" s="27"/>
      <c r="O226" s="27"/>
      <c r="P226" s="27"/>
      <c r="Q226" s="27"/>
      <c r="R226" s="27"/>
      <c r="S226" s="30"/>
      <c r="T226" s="27"/>
      <c r="U226" s="30">
        <f>U225</f>
        <v>0</v>
      </c>
    </row>
    <row r="227" spans="1:21" ht="30" customHeight="1" x14ac:dyDescent="0.25">
      <c r="A227" s="27"/>
      <c r="B227" s="27" t="s">
        <v>383</v>
      </c>
      <c r="C227" s="27"/>
      <c r="D227" s="27"/>
      <c r="E227" s="27"/>
      <c r="F227" s="27"/>
      <c r="G227" s="27"/>
      <c r="H227" s="27"/>
      <c r="I227" s="28"/>
      <c r="J227" s="27"/>
      <c r="K227" s="27"/>
      <c r="L227" s="27"/>
      <c r="M227" s="27"/>
      <c r="N227" s="27"/>
      <c r="O227" s="27"/>
      <c r="P227" s="27"/>
      <c r="Q227" s="27"/>
      <c r="R227" s="27"/>
      <c r="S227" s="29"/>
      <c r="T227" s="27"/>
      <c r="U227" s="29">
        <f>ROUND(U220+U222+U224+U226,5)</f>
        <v>2160</v>
      </c>
    </row>
    <row r="228" spans="1:21" ht="30" customHeight="1" x14ac:dyDescent="0.25">
      <c r="A228" s="23"/>
      <c r="B228" s="23" t="s">
        <v>100</v>
      </c>
      <c r="C228" s="23"/>
      <c r="D228" s="23"/>
      <c r="E228" s="23"/>
      <c r="F228" s="23"/>
      <c r="G228" s="23"/>
      <c r="H228" s="23"/>
      <c r="I228" s="26"/>
      <c r="J228" s="23"/>
      <c r="K228" s="23"/>
      <c r="L228" s="23"/>
      <c r="M228" s="23"/>
      <c r="N228" s="23"/>
      <c r="O228" s="23"/>
      <c r="P228" s="23"/>
      <c r="Q228" s="23"/>
      <c r="R228" s="23"/>
      <c r="S228" s="25"/>
      <c r="T228" s="23"/>
      <c r="U228" s="25">
        <v>4146.57</v>
      </c>
    </row>
    <row r="229" spans="1:21" x14ac:dyDescent="0.25">
      <c r="A229" s="23"/>
      <c r="B229" s="23"/>
      <c r="C229" s="23" t="s">
        <v>754</v>
      </c>
      <c r="D229" s="23"/>
      <c r="E229" s="23"/>
      <c r="F229" s="23"/>
      <c r="G229" s="23"/>
      <c r="H229" s="23"/>
      <c r="I229" s="26"/>
      <c r="J229" s="23"/>
      <c r="K229" s="23"/>
      <c r="L229" s="23"/>
      <c r="M229" s="23"/>
      <c r="N229" s="23"/>
      <c r="O229" s="23"/>
      <c r="P229" s="23"/>
      <c r="Q229" s="23"/>
      <c r="R229" s="23"/>
      <c r="S229" s="25"/>
      <c r="T229" s="23"/>
      <c r="U229" s="25">
        <v>0</v>
      </c>
    </row>
    <row r="230" spans="1:21" x14ac:dyDescent="0.25">
      <c r="A230" s="27"/>
      <c r="B230" s="27"/>
      <c r="C230" s="27" t="s">
        <v>755</v>
      </c>
      <c r="D230" s="27"/>
      <c r="E230" s="27"/>
      <c r="F230" s="27"/>
      <c r="G230" s="27"/>
      <c r="H230" s="27"/>
      <c r="I230" s="28"/>
      <c r="J230" s="27"/>
      <c r="K230" s="27"/>
      <c r="L230" s="27"/>
      <c r="M230" s="27"/>
      <c r="N230" s="27"/>
      <c r="O230" s="27"/>
      <c r="P230" s="27"/>
      <c r="Q230" s="27"/>
      <c r="R230" s="27"/>
      <c r="S230" s="29"/>
      <c r="T230" s="27"/>
      <c r="U230" s="29">
        <f>U229</f>
        <v>0</v>
      </c>
    </row>
    <row r="231" spans="1:21" ht="30" customHeight="1" x14ac:dyDescent="0.25">
      <c r="A231" s="23"/>
      <c r="B231" s="23"/>
      <c r="C231" s="23" t="s">
        <v>756</v>
      </c>
      <c r="D231" s="23"/>
      <c r="E231" s="23"/>
      <c r="F231" s="23"/>
      <c r="G231" s="23"/>
      <c r="H231" s="23"/>
      <c r="I231" s="26"/>
      <c r="J231" s="23"/>
      <c r="K231" s="23"/>
      <c r="L231" s="23"/>
      <c r="M231" s="23"/>
      <c r="N231" s="23"/>
      <c r="O231" s="23"/>
      <c r="P231" s="23"/>
      <c r="Q231" s="23"/>
      <c r="R231" s="23"/>
      <c r="S231" s="25"/>
      <c r="T231" s="23"/>
      <c r="U231" s="25">
        <v>0</v>
      </c>
    </row>
    <row r="232" spans="1:21" x14ac:dyDescent="0.25">
      <c r="A232" s="27"/>
      <c r="B232" s="27"/>
      <c r="C232" s="27" t="s">
        <v>757</v>
      </c>
      <c r="D232" s="27"/>
      <c r="E232" s="27"/>
      <c r="F232" s="27"/>
      <c r="G232" s="27"/>
      <c r="H232" s="27"/>
      <c r="I232" s="28"/>
      <c r="J232" s="27"/>
      <c r="K232" s="27"/>
      <c r="L232" s="27"/>
      <c r="M232" s="27"/>
      <c r="N232" s="27"/>
      <c r="O232" s="27"/>
      <c r="P232" s="27"/>
      <c r="Q232" s="27"/>
      <c r="R232" s="27"/>
      <c r="S232" s="29"/>
      <c r="T232" s="27"/>
      <c r="U232" s="29">
        <f>U231</f>
        <v>0</v>
      </c>
    </row>
    <row r="233" spans="1:21" ht="30" customHeight="1" x14ac:dyDescent="0.25">
      <c r="A233" s="23"/>
      <c r="B233" s="23"/>
      <c r="C233" s="23" t="s">
        <v>259</v>
      </c>
      <c r="D233" s="23"/>
      <c r="E233" s="23"/>
      <c r="F233" s="23"/>
      <c r="G233" s="23"/>
      <c r="H233" s="23"/>
      <c r="I233" s="26"/>
      <c r="J233" s="23"/>
      <c r="K233" s="23"/>
      <c r="L233" s="23"/>
      <c r="M233" s="23"/>
      <c r="N233" s="23"/>
      <c r="O233" s="23"/>
      <c r="P233" s="23"/>
      <c r="Q233" s="23"/>
      <c r="R233" s="23"/>
      <c r="S233" s="25"/>
      <c r="T233" s="23"/>
      <c r="U233" s="25">
        <v>1287.43</v>
      </c>
    </row>
    <row r="234" spans="1:21" x14ac:dyDescent="0.25">
      <c r="A234" s="27"/>
      <c r="B234" s="27"/>
      <c r="C234" s="27" t="s">
        <v>260</v>
      </c>
      <c r="D234" s="27"/>
      <c r="E234" s="27"/>
      <c r="F234" s="27"/>
      <c r="G234" s="27"/>
      <c r="H234" s="27"/>
      <c r="I234" s="28"/>
      <c r="J234" s="27"/>
      <c r="K234" s="27"/>
      <c r="L234" s="27"/>
      <c r="M234" s="27"/>
      <c r="N234" s="27"/>
      <c r="O234" s="27"/>
      <c r="P234" s="27"/>
      <c r="Q234" s="27"/>
      <c r="R234" s="27"/>
      <c r="S234" s="29"/>
      <c r="T234" s="27"/>
      <c r="U234" s="29">
        <f>U233</f>
        <v>1287.43</v>
      </c>
    </row>
    <row r="235" spans="1:21" ht="30" customHeight="1" x14ac:dyDescent="0.25">
      <c r="A235" s="23"/>
      <c r="B235" s="23"/>
      <c r="C235" s="23" t="s">
        <v>758</v>
      </c>
      <c r="D235" s="23"/>
      <c r="E235" s="23"/>
      <c r="F235" s="23"/>
      <c r="G235" s="23"/>
      <c r="H235" s="23"/>
      <c r="I235" s="26"/>
      <c r="J235" s="23"/>
      <c r="K235" s="23"/>
      <c r="L235" s="23"/>
      <c r="M235" s="23"/>
      <c r="N235" s="23"/>
      <c r="O235" s="23"/>
      <c r="P235" s="23"/>
      <c r="Q235" s="23"/>
      <c r="R235" s="23"/>
      <c r="S235" s="25"/>
      <c r="T235" s="23"/>
      <c r="U235" s="25">
        <v>0</v>
      </c>
    </row>
    <row r="236" spans="1:21" x14ac:dyDescent="0.25">
      <c r="A236" s="27"/>
      <c r="B236" s="27"/>
      <c r="C236" s="27" t="s">
        <v>759</v>
      </c>
      <c r="D236" s="27"/>
      <c r="E236" s="27"/>
      <c r="F236" s="27"/>
      <c r="G236" s="27"/>
      <c r="H236" s="27"/>
      <c r="I236" s="28"/>
      <c r="J236" s="27"/>
      <c r="K236" s="27"/>
      <c r="L236" s="27"/>
      <c r="M236" s="27"/>
      <c r="N236" s="27"/>
      <c r="O236" s="27"/>
      <c r="P236" s="27"/>
      <c r="Q236" s="27"/>
      <c r="R236" s="27"/>
      <c r="S236" s="29"/>
      <c r="T236" s="27"/>
      <c r="U236" s="29">
        <f>U235</f>
        <v>0</v>
      </c>
    </row>
    <row r="237" spans="1:21" ht="30" customHeight="1" x14ac:dyDescent="0.25">
      <c r="A237" s="23"/>
      <c r="B237" s="23"/>
      <c r="C237" s="23" t="s">
        <v>760</v>
      </c>
      <c r="D237" s="23"/>
      <c r="E237" s="23"/>
      <c r="F237" s="23"/>
      <c r="G237" s="23"/>
      <c r="H237" s="23"/>
      <c r="I237" s="26"/>
      <c r="J237" s="23"/>
      <c r="K237" s="23"/>
      <c r="L237" s="23"/>
      <c r="M237" s="23"/>
      <c r="N237" s="23"/>
      <c r="O237" s="23"/>
      <c r="P237" s="23"/>
      <c r="Q237" s="23"/>
      <c r="R237" s="23"/>
      <c r="S237" s="25"/>
      <c r="T237" s="23"/>
      <c r="U237" s="25">
        <v>0</v>
      </c>
    </row>
    <row r="238" spans="1:21" x14ac:dyDescent="0.25">
      <c r="A238" s="27"/>
      <c r="B238" s="27"/>
      <c r="C238" s="27" t="s">
        <v>761</v>
      </c>
      <c r="D238" s="27"/>
      <c r="E238" s="27"/>
      <c r="F238" s="27"/>
      <c r="G238" s="27"/>
      <c r="H238" s="27"/>
      <c r="I238" s="28"/>
      <c r="J238" s="27"/>
      <c r="K238" s="27"/>
      <c r="L238" s="27"/>
      <c r="M238" s="27"/>
      <c r="N238" s="27"/>
      <c r="O238" s="27"/>
      <c r="P238" s="27"/>
      <c r="Q238" s="27"/>
      <c r="R238" s="27"/>
      <c r="S238" s="29"/>
      <c r="T238" s="27"/>
      <c r="U238" s="29">
        <f>U237</f>
        <v>0</v>
      </c>
    </row>
    <row r="239" spans="1:21" ht="30" customHeight="1" x14ac:dyDescent="0.25">
      <c r="A239" s="23"/>
      <c r="B239" s="23"/>
      <c r="C239" s="23" t="s">
        <v>261</v>
      </c>
      <c r="D239" s="23"/>
      <c r="E239" s="23"/>
      <c r="F239" s="23"/>
      <c r="G239" s="23"/>
      <c r="H239" s="23"/>
      <c r="I239" s="26"/>
      <c r="J239" s="23"/>
      <c r="K239" s="23"/>
      <c r="L239" s="23"/>
      <c r="M239" s="23"/>
      <c r="N239" s="23"/>
      <c r="O239" s="23"/>
      <c r="P239" s="23"/>
      <c r="Q239" s="23"/>
      <c r="R239" s="23"/>
      <c r="S239" s="25"/>
      <c r="T239" s="23"/>
      <c r="U239" s="25">
        <v>2859.14</v>
      </c>
    </row>
    <row r="240" spans="1:21" ht="15.75" thickBot="1" x14ac:dyDescent="0.3">
      <c r="A240" s="22"/>
      <c r="B240" s="22"/>
      <c r="C240" s="22"/>
      <c r="D240" s="22"/>
      <c r="E240" s="27"/>
      <c r="F240" s="27"/>
      <c r="G240" s="27" t="s">
        <v>109</v>
      </c>
      <c r="H240" s="27"/>
      <c r="I240" s="28">
        <v>42058</v>
      </c>
      <c r="J240" s="27"/>
      <c r="K240" s="27"/>
      <c r="L240" s="27"/>
      <c r="M240" s="27" t="s">
        <v>355</v>
      </c>
      <c r="N240" s="27"/>
      <c r="O240" s="27" t="s">
        <v>370</v>
      </c>
      <c r="P240" s="27"/>
      <c r="Q240" s="27" t="s">
        <v>28</v>
      </c>
      <c r="R240" s="27"/>
      <c r="S240" s="31">
        <v>75</v>
      </c>
      <c r="T240" s="27"/>
      <c r="U240" s="31">
        <f>ROUND(U239+S240,5)</f>
        <v>2934.14</v>
      </c>
    </row>
    <row r="241" spans="1:21" ht="15.75" thickBot="1" x14ac:dyDescent="0.3">
      <c r="A241" s="27"/>
      <c r="B241" s="27"/>
      <c r="C241" s="27" t="s">
        <v>262</v>
      </c>
      <c r="D241" s="27"/>
      <c r="E241" s="27"/>
      <c r="F241" s="27"/>
      <c r="G241" s="27"/>
      <c r="H241" s="27"/>
      <c r="I241" s="28"/>
      <c r="J241" s="27"/>
      <c r="K241" s="27"/>
      <c r="L241" s="27"/>
      <c r="M241" s="27"/>
      <c r="N241" s="27"/>
      <c r="O241" s="27"/>
      <c r="P241" s="27"/>
      <c r="Q241" s="27"/>
      <c r="R241" s="27"/>
      <c r="S241" s="33">
        <f>ROUND(SUM(S239:S240),5)</f>
        <v>75</v>
      </c>
      <c r="T241" s="27"/>
      <c r="U241" s="33">
        <f>U240</f>
        <v>2934.14</v>
      </c>
    </row>
    <row r="242" spans="1:21" ht="30" customHeight="1" x14ac:dyDescent="0.25">
      <c r="A242" s="27"/>
      <c r="B242" s="27" t="s">
        <v>101</v>
      </c>
      <c r="C242" s="27"/>
      <c r="D242" s="27"/>
      <c r="E242" s="27"/>
      <c r="F242" s="27"/>
      <c r="G242" s="27"/>
      <c r="H242" s="27"/>
      <c r="I242" s="28"/>
      <c r="J242" s="27"/>
      <c r="K242" s="27"/>
      <c r="L242" s="27"/>
      <c r="M242" s="27"/>
      <c r="N242" s="27"/>
      <c r="O242" s="27"/>
      <c r="P242" s="27"/>
      <c r="Q242" s="27"/>
      <c r="R242" s="27"/>
      <c r="S242" s="29">
        <f>ROUND(S230+S232+S234+S236+S238+S241,5)</f>
        <v>75</v>
      </c>
      <c r="T242" s="27"/>
      <c r="U242" s="29">
        <f>ROUND(U230+U232+U234+U236+U238+U241,5)</f>
        <v>4221.57</v>
      </c>
    </row>
    <row r="243" spans="1:21" ht="30" customHeight="1" x14ac:dyDescent="0.25">
      <c r="A243" s="23"/>
      <c r="B243" s="23" t="s">
        <v>102</v>
      </c>
      <c r="C243" s="23"/>
      <c r="D243" s="23"/>
      <c r="E243" s="23"/>
      <c r="F243" s="23"/>
      <c r="G243" s="23"/>
      <c r="H243" s="23"/>
      <c r="I243" s="26"/>
      <c r="J243" s="23"/>
      <c r="K243" s="23"/>
      <c r="L243" s="23"/>
      <c r="M243" s="23"/>
      <c r="N243" s="23"/>
      <c r="O243" s="23"/>
      <c r="P243" s="23"/>
      <c r="Q243" s="23"/>
      <c r="R243" s="23"/>
      <c r="S243" s="25"/>
      <c r="T243" s="23"/>
      <c r="U243" s="25">
        <v>11765.44</v>
      </c>
    </row>
    <row r="244" spans="1:21" x14ac:dyDescent="0.25">
      <c r="A244" s="27"/>
      <c r="B244" s="27"/>
      <c r="C244" s="27"/>
      <c r="D244" s="27"/>
      <c r="E244" s="27"/>
      <c r="F244" s="27"/>
      <c r="G244" s="27" t="s">
        <v>109</v>
      </c>
      <c r="H244" s="27"/>
      <c r="I244" s="28">
        <v>42037</v>
      </c>
      <c r="J244" s="27"/>
      <c r="K244" s="27"/>
      <c r="L244" s="27"/>
      <c r="M244" s="27" t="s">
        <v>416</v>
      </c>
      <c r="N244" s="27"/>
      <c r="O244" s="27" t="s">
        <v>465</v>
      </c>
      <c r="P244" s="27"/>
      <c r="Q244" s="27" t="s">
        <v>28</v>
      </c>
      <c r="R244" s="27"/>
      <c r="S244" s="29">
        <v>200</v>
      </c>
      <c r="T244" s="27"/>
      <c r="U244" s="29">
        <f>ROUND(U243+S244,5)</f>
        <v>11965.44</v>
      </c>
    </row>
    <row r="245" spans="1:21" ht="15.75" thickBot="1" x14ac:dyDescent="0.3">
      <c r="A245" s="27"/>
      <c r="B245" s="27"/>
      <c r="C245" s="27"/>
      <c r="D245" s="27"/>
      <c r="E245" s="27"/>
      <c r="F245" s="27"/>
      <c r="G245" s="27" t="s">
        <v>109</v>
      </c>
      <c r="H245" s="27"/>
      <c r="I245" s="28">
        <v>42037</v>
      </c>
      <c r="J245" s="27"/>
      <c r="K245" s="27"/>
      <c r="L245" s="27"/>
      <c r="M245" s="27" t="s">
        <v>416</v>
      </c>
      <c r="N245" s="27"/>
      <c r="O245" s="27" t="s">
        <v>465</v>
      </c>
      <c r="P245" s="27"/>
      <c r="Q245" s="27" t="s">
        <v>28</v>
      </c>
      <c r="R245" s="27"/>
      <c r="S245" s="30">
        <v>6.45</v>
      </c>
      <c r="T245" s="27"/>
      <c r="U245" s="30">
        <f>ROUND(U244+S245,5)</f>
        <v>11971.89</v>
      </c>
    </row>
    <row r="246" spans="1:21" x14ac:dyDescent="0.25">
      <c r="A246" s="27"/>
      <c r="B246" s="27" t="s">
        <v>103</v>
      </c>
      <c r="C246" s="27"/>
      <c r="D246" s="27"/>
      <c r="E246" s="27"/>
      <c r="F246" s="27"/>
      <c r="G246" s="27"/>
      <c r="H246" s="27"/>
      <c r="I246" s="28"/>
      <c r="J246" s="27"/>
      <c r="K246" s="27"/>
      <c r="L246" s="27"/>
      <c r="M246" s="27"/>
      <c r="N246" s="27"/>
      <c r="O246" s="27"/>
      <c r="P246" s="27"/>
      <c r="Q246" s="27"/>
      <c r="R246" s="27"/>
      <c r="S246" s="29">
        <f>ROUND(SUM(S243:S245),5)</f>
        <v>206.45</v>
      </c>
      <c r="T246" s="27"/>
      <c r="U246" s="29">
        <f>U245</f>
        <v>11971.89</v>
      </c>
    </row>
    <row r="247" spans="1:21" ht="30" customHeight="1" x14ac:dyDescent="0.25">
      <c r="A247" s="23"/>
      <c r="B247" s="23" t="s">
        <v>104</v>
      </c>
      <c r="C247" s="23"/>
      <c r="D247" s="23"/>
      <c r="E247" s="23"/>
      <c r="F247" s="23"/>
      <c r="G247" s="23"/>
      <c r="H247" s="23"/>
      <c r="I247" s="26"/>
      <c r="J247" s="23"/>
      <c r="K247" s="23"/>
      <c r="L247" s="23"/>
      <c r="M247" s="23"/>
      <c r="N247" s="23"/>
      <c r="O247" s="23"/>
      <c r="P247" s="23"/>
      <c r="Q247" s="23"/>
      <c r="R247" s="23"/>
      <c r="S247" s="25"/>
      <c r="T247" s="23"/>
      <c r="U247" s="25">
        <v>16013.64</v>
      </c>
    </row>
    <row r="248" spans="1:21" x14ac:dyDescent="0.25">
      <c r="A248" s="27"/>
      <c r="B248" s="27"/>
      <c r="C248" s="27"/>
      <c r="D248" s="27"/>
      <c r="E248" s="27"/>
      <c r="F248" s="27"/>
      <c r="G248" s="27" t="s">
        <v>109</v>
      </c>
      <c r="H248" s="27"/>
      <c r="I248" s="28">
        <v>42037</v>
      </c>
      <c r="J248" s="27"/>
      <c r="K248" s="27"/>
      <c r="L248" s="27"/>
      <c r="M248" s="27" t="s">
        <v>229</v>
      </c>
      <c r="N248" s="27"/>
      <c r="O248" s="27" t="s">
        <v>562</v>
      </c>
      <c r="P248" s="27"/>
      <c r="Q248" s="27" t="s">
        <v>28</v>
      </c>
      <c r="R248" s="27"/>
      <c r="S248" s="29">
        <v>82.1</v>
      </c>
      <c r="T248" s="27"/>
      <c r="U248" s="29">
        <f t="shared" ref="U248:U254" si="1">ROUND(U247+S248,5)</f>
        <v>16095.74</v>
      </c>
    </row>
    <row r="249" spans="1:21" x14ac:dyDescent="0.25">
      <c r="A249" s="27"/>
      <c r="B249" s="27"/>
      <c r="C249" s="27"/>
      <c r="D249" s="27"/>
      <c r="E249" s="27"/>
      <c r="F249" s="27"/>
      <c r="G249" s="27" t="s">
        <v>109</v>
      </c>
      <c r="H249" s="27"/>
      <c r="I249" s="28">
        <v>42039</v>
      </c>
      <c r="J249" s="27"/>
      <c r="K249" s="27"/>
      <c r="L249" s="27"/>
      <c r="M249" s="27" t="s">
        <v>349</v>
      </c>
      <c r="N249" s="27"/>
      <c r="O249" s="27" t="s">
        <v>360</v>
      </c>
      <c r="P249" s="27"/>
      <c r="Q249" s="27" t="s">
        <v>28</v>
      </c>
      <c r="R249" s="27"/>
      <c r="S249" s="29">
        <v>165</v>
      </c>
      <c r="T249" s="27"/>
      <c r="U249" s="29">
        <f t="shared" si="1"/>
        <v>16260.74</v>
      </c>
    </row>
    <row r="250" spans="1:21" x14ac:dyDescent="0.25">
      <c r="A250" s="27"/>
      <c r="B250" s="27"/>
      <c r="C250" s="27"/>
      <c r="D250" s="27"/>
      <c r="E250" s="27"/>
      <c r="F250" s="27"/>
      <c r="G250" s="27" t="s">
        <v>109</v>
      </c>
      <c r="H250" s="27"/>
      <c r="I250" s="28">
        <v>42046</v>
      </c>
      <c r="J250" s="27"/>
      <c r="K250" s="27"/>
      <c r="L250" s="27"/>
      <c r="M250" s="27" t="s">
        <v>147</v>
      </c>
      <c r="N250" s="27"/>
      <c r="O250" s="27" t="s">
        <v>185</v>
      </c>
      <c r="P250" s="27"/>
      <c r="Q250" s="27" t="s">
        <v>28</v>
      </c>
      <c r="R250" s="27"/>
      <c r="S250" s="29">
        <v>104.91</v>
      </c>
      <c r="T250" s="27"/>
      <c r="U250" s="29">
        <f t="shared" si="1"/>
        <v>16365.65</v>
      </c>
    </row>
    <row r="251" spans="1:21" x14ac:dyDescent="0.25">
      <c r="A251" s="27"/>
      <c r="B251" s="27"/>
      <c r="C251" s="27"/>
      <c r="D251" s="27"/>
      <c r="E251" s="27"/>
      <c r="F251" s="27"/>
      <c r="G251" s="27" t="s">
        <v>109</v>
      </c>
      <c r="H251" s="27"/>
      <c r="I251" s="28">
        <v>42053</v>
      </c>
      <c r="J251" s="27"/>
      <c r="K251" s="27"/>
      <c r="L251" s="27"/>
      <c r="M251" s="27" t="s">
        <v>143</v>
      </c>
      <c r="N251" s="27"/>
      <c r="O251" s="27" t="s">
        <v>176</v>
      </c>
      <c r="P251" s="27"/>
      <c r="Q251" s="27" t="s">
        <v>28</v>
      </c>
      <c r="R251" s="27"/>
      <c r="S251" s="29">
        <v>60</v>
      </c>
      <c r="T251" s="27"/>
      <c r="U251" s="29">
        <f t="shared" si="1"/>
        <v>16425.650000000001</v>
      </c>
    </row>
    <row r="252" spans="1:21" x14ac:dyDescent="0.25">
      <c r="A252" s="27"/>
      <c r="B252" s="27"/>
      <c r="C252" s="27"/>
      <c r="D252" s="27"/>
      <c r="E252" s="27"/>
      <c r="F252" s="27"/>
      <c r="G252" s="27" t="s">
        <v>109</v>
      </c>
      <c r="H252" s="27"/>
      <c r="I252" s="28">
        <v>42054</v>
      </c>
      <c r="J252" s="27"/>
      <c r="K252" s="27"/>
      <c r="L252" s="27"/>
      <c r="M252" s="27" t="s">
        <v>147</v>
      </c>
      <c r="N252" s="27"/>
      <c r="O252" s="27" t="s">
        <v>185</v>
      </c>
      <c r="P252" s="27"/>
      <c r="Q252" s="27" t="s">
        <v>28</v>
      </c>
      <c r="R252" s="27"/>
      <c r="S252" s="29">
        <v>31.2</v>
      </c>
      <c r="T252" s="27"/>
      <c r="U252" s="29">
        <f t="shared" si="1"/>
        <v>16456.849999999999</v>
      </c>
    </row>
    <row r="253" spans="1:21" x14ac:dyDescent="0.25">
      <c r="A253" s="27"/>
      <c r="B253" s="27"/>
      <c r="C253" s="27"/>
      <c r="D253" s="27"/>
      <c r="E253" s="27"/>
      <c r="F253" s="27"/>
      <c r="G253" s="27" t="s">
        <v>109</v>
      </c>
      <c r="H253" s="27"/>
      <c r="I253" s="28">
        <v>42055</v>
      </c>
      <c r="J253" s="27"/>
      <c r="K253" s="27"/>
      <c r="L253" s="27"/>
      <c r="M253" s="27" t="s">
        <v>229</v>
      </c>
      <c r="N253" s="27"/>
      <c r="O253" s="27" t="s">
        <v>562</v>
      </c>
      <c r="P253" s="27"/>
      <c r="Q253" s="27" t="s">
        <v>28</v>
      </c>
      <c r="R253" s="27"/>
      <c r="S253" s="29">
        <v>169.26</v>
      </c>
      <c r="T253" s="27"/>
      <c r="U253" s="29">
        <f t="shared" si="1"/>
        <v>16626.11</v>
      </c>
    </row>
    <row r="254" spans="1:21" ht="15.75" thickBot="1" x14ac:dyDescent="0.3">
      <c r="A254" s="27"/>
      <c r="B254" s="27"/>
      <c r="C254" s="27"/>
      <c r="D254" s="27"/>
      <c r="E254" s="27"/>
      <c r="F254" s="27"/>
      <c r="G254" s="27" t="s">
        <v>109</v>
      </c>
      <c r="H254" s="27"/>
      <c r="I254" s="28">
        <v>42058</v>
      </c>
      <c r="J254" s="27"/>
      <c r="K254" s="27"/>
      <c r="L254" s="27"/>
      <c r="M254" s="27" t="s">
        <v>147</v>
      </c>
      <c r="N254" s="27"/>
      <c r="O254" s="27" t="s">
        <v>185</v>
      </c>
      <c r="P254" s="27"/>
      <c r="Q254" s="27" t="s">
        <v>28</v>
      </c>
      <c r="R254" s="27"/>
      <c r="S254" s="30">
        <v>53.27</v>
      </c>
      <c r="T254" s="27"/>
      <c r="U254" s="30">
        <f t="shared" si="1"/>
        <v>16679.38</v>
      </c>
    </row>
    <row r="255" spans="1:21" x14ac:dyDescent="0.25">
      <c r="A255" s="27"/>
      <c r="B255" s="27" t="s">
        <v>105</v>
      </c>
      <c r="C255" s="27"/>
      <c r="D255" s="27"/>
      <c r="E255" s="27"/>
      <c r="F255" s="27"/>
      <c r="G255" s="27"/>
      <c r="H255" s="27"/>
      <c r="I255" s="28"/>
      <c r="J255" s="27"/>
      <c r="K255" s="27"/>
      <c r="L255" s="27"/>
      <c r="M255" s="27"/>
      <c r="N255" s="27"/>
      <c r="O255" s="27"/>
      <c r="P255" s="27"/>
      <c r="Q255" s="27"/>
      <c r="R255" s="27"/>
      <c r="S255" s="29">
        <f>ROUND(SUM(S247:S254),5)</f>
        <v>665.74</v>
      </c>
      <c r="T255" s="27"/>
      <c r="U255" s="29">
        <f>U254</f>
        <v>16679.38</v>
      </c>
    </row>
    <row r="256" spans="1:21" ht="30" customHeight="1" x14ac:dyDescent="0.25">
      <c r="A256" s="23"/>
      <c r="B256" s="23" t="s">
        <v>762</v>
      </c>
      <c r="C256" s="23"/>
      <c r="D256" s="23"/>
      <c r="E256" s="23"/>
      <c r="F256" s="23"/>
      <c r="G256" s="23"/>
      <c r="H256" s="23"/>
      <c r="I256" s="26"/>
      <c r="J256" s="23"/>
      <c r="K256" s="23"/>
      <c r="L256" s="23"/>
      <c r="M256" s="23"/>
      <c r="N256" s="23"/>
      <c r="O256" s="23"/>
      <c r="P256" s="23"/>
      <c r="Q256" s="23"/>
      <c r="R256" s="23"/>
      <c r="S256" s="25"/>
      <c r="T256" s="23"/>
      <c r="U256" s="25">
        <v>0</v>
      </c>
    </row>
    <row r="257" spans="1:21" x14ac:dyDescent="0.25">
      <c r="A257" s="23"/>
      <c r="B257" s="23"/>
      <c r="C257" s="23" t="s">
        <v>763</v>
      </c>
      <c r="D257" s="23"/>
      <c r="E257" s="23"/>
      <c r="F257" s="23"/>
      <c r="G257" s="23"/>
      <c r="H257" s="23"/>
      <c r="I257" s="26"/>
      <c r="J257" s="23"/>
      <c r="K257" s="23"/>
      <c r="L257" s="23"/>
      <c r="M257" s="23"/>
      <c r="N257" s="23"/>
      <c r="O257" s="23"/>
      <c r="P257" s="23"/>
      <c r="Q257" s="23"/>
      <c r="R257" s="23"/>
      <c r="S257" s="25"/>
      <c r="T257" s="23"/>
      <c r="U257" s="25">
        <v>0</v>
      </c>
    </row>
    <row r="258" spans="1:21" x14ac:dyDescent="0.25">
      <c r="A258" s="27"/>
      <c r="B258" s="27"/>
      <c r="C258" s="27" t="s">
        <v>764</v>
      </c>
      <c r="D258" s="27"/>
      <c r="E258" s="27"/>
      <c r="F258" s="27"/>
      <c r="G258" s="27"/>
      <c r="H258" s="27"/>
      <c r="I258" s="28"/>
      <c r="J258" s="27"/>
      <c r="K258" s="27"/>
      <c r="L258" s="27"/>
      <c r="M258" s="27"/>
      <c r="N258" s="27"/>
      <c r="O258" s="27"/>
      <c r="P258" s="27"/>
      <c r="Q258" s="27"/>
      <c r="R258" s="27"/>
      <c r="S258" s="29"/>
      <c r="T258" s="27"/>
      <c r="U258" s="29">
        <f>U257</f>
        <v>0</v>
      </c>
    </row>
    <row r="259" spans="1:21" ht="30" customHeight="1" x14ac:dyDescent="0.25">
      <c r="A259" s="23"/>
      <c r="B259" s="23"/>
      <c r="C259" s="23" t="s">
        <v>765</v>
      </c>
      <c r="D259" s="23"/>
      <c r="E259" s="23"/>
      <c r="F259" s="23"/>
      <c r="G259" s="23"/>
      <c r="H259" s="23"/>
      <c r="I259" s="26"/>
      <c r="J259" s="23"/>
      <c r="K259" s="23"/>
      <c r="L259" s="23"/>
      <c r="M259" s="23"/>
      <c r="N259" s="23"/>
      <c r="O259" s="23"/>
      <c r="P259" s="23"/>
      <c r="Q259" s="23"/>
      <c r="R259" s="23"/>
      <c r="S259" s="25"/>
      <c r="T259" s="23"/>
      <c r="U259" s="25">
        <v>0</v>
      </c>
    </row>
    <row r="260" spans="1:21" ht="15.75" thickBot="1" x14ac:dyDescent="0.3">
      <c r="A260" s="27"/>
      <c r="B260" s="27"/>
      <c r="C260" s="27" t="s">
        <v>766</v>
      </c>
      <c r="D260" s="27"/>
      <c r="E260" s="27"/>
      <c r="F260" s="27"/>
      <c r="G260" s="27"/>
      <c r="H260" s="27"/>
      <c r="I260" s="28"/>
      <c r="J260" s="27"/>
      <c r="K260" s="27"/>
      <c r="L260" s="27"/>
      <c r="M260" s="27"/>
      <c r="N260" s="27"/>
      <c r="O260" s="27"/>
      <c r="P260" s="27"/>
      <c r="Q260" s="27"/>
      <c r="R260" s="27"/>
      <c r="S260" s="30"/>
      <c r="T260" s="27"/>
      <c r="U260" s="30">
        <f>U259</f>
        <v>0</v>
      </c>
    </row>
    <row r="261" spans="1:21" ht="30" customHeight="1" x14ac:dyDescent="0.25">
      <c r="A261" s="27"/>
      <c r="B261" s="27" t="s">
        <v>767</v>
      </c>
      <c r="C261" s="27"/>
      <c r="D261" s="27"/>
      <c r="E261" s="27"/>
      <c r="F261" s="27"/>
      <c r="G261" s="27"/>
      <c r="H261" s="27"/>
      <c r="I261" s="28"/>
      <c r="J261" s="27"/>
      <c r="K261" s="27"/>
      <c r="L261" s="27"/>
      <c r="M261" s="27"/>
      <c r="N261" s="27"/>
      <c r="O261" s="27"/>
      <c r="P261" s="27"/>
      <c r="Q261" s="27"/>
      <c r="R261" s="27"/>
      <c r="S261" s="29"/>
      <c r="T261" s="27"/>
      <c r="U261" s="29">
        <f>ROUND(U258+U260,5)</f>
        <v>0</v>
      </c>
    </row>
    <row r="262" spans="1:21" ht="30" customHeight="1" x14ac:dyDescent="0.25">
      <c r="A262" s="23"/>
      <c r="B262" s="23" t="s">
        <v>106</v>
      </c>
      <c r="C262" s="23"/>
      <c r="D262" s="23"/>
      <c r="E262" s="23"/>
      <c r="F262" s="23"/>
      <c r="G262" s="23"/>
      <c r="H262" s="23"/>
      <c r="I262" s="26"/>
      <c r="J262" s="23"/>
      <c r="K262" s="23"/>
      <c r="L262" s="23"/>
      <c r="M262" s="23"/>
      <c r="N262" s="23"/>
      <c r="O262" s="23"/>
      <c r="P262" s="23"/>
      <c r="Q262" s="23"/>
      <c r="R262" s="23"/>
      <c r="S262" s="25"/>
      <c r="T262" s="23"/>
      <c r="U262" s="25">
        <v>7095.32</v>
      </c>
    </row>
    <row r="263" spans="1:21" x14ac:dyDescent="0.25">
      <c r="A263" s="27"/>
      <c r="B263" s="27"/>
      <c r="C263" s="27"/>
      <c r="D263" s="27"/>
      <c r="E263" s="27"/>
      <c r="F263" s="27"/>
      <c r="G263" s="27" t="s">
        <v>109</v>
      </c>
      <c r="H263" s="27"/>
      <c r="I263" s="28">
        <v>42046</v>
      </c>
      <c r="J263" s="27"/>
      <c r="K263" s="27"/>
      <c r="L263" s="27"/>
      <c r="M263" s="27" t="s">
        <v>139</v>
      </c>
      <c r="N263" s="27"/>
      <c r="O263" s="27" t="s">
        <v>1051</v>
      </c>
      <c r="P263" s="27"/>
      <c r="Q263" s="27" t="s">
        <v>28</v>
      </c>
      <c r="R263" s="27"/>
      <c r="S263" s="29">
        <v>169.22</v>
      </c>
      <c r="T263" s="27"/>
      <c r="U263" s="29">
        <f>ROUND(U262+S263,5)</f>
        <v>7264.54</v>
      </c>
    </row>
    <row r="264" spans="1:21" ht="15.75" thickBot="1" x14ac:dyDescent="0.3">
      <c r="A264" s="27"/>
      <c r="B264" s="27"/>
      <c r="C264" s="27"/>
      <c r="D264" s="27"/>
      <c r="E264" s="27"/>
      <c r="F264" s="27"/>
      <c r="G264" s="27" t="s">
        <v>109</v>
      </c>
      <c r="H264" s="27"/>
      <c r="I264" s="28">
        <v>42046</v>
      </c>
      <c r="J264" s="27"/>
      <c r="K264" s="27"/>
      <c r="L264" s="27"/>
      <c r="M264" s="27" t="s">
        <v>139</v>
      </c>
      <c r="N264" s="27"/>
      <c r="O264" s="27" t="s">
        <v>1012</v>
      </c>
      <c r="P264" s="27"/>
      <c r="Q264" s="27" t="s">
        <v>28</v>
      </c>
      <c r="R264" s="27"/>
      <c r="S264" s="30">
        <v>50</v>
      </c>
      <c r="T264" s="27"/>
      <c r="U264" s="30">
        <f>ROUND(U263+S264,5)</f>
        <v>7314.54</v>
      </c>
    </row>
    <row r="265" spans="1:21" x14ac:dyDescent="0.25">
      <c r="A265" s="27"/>
      <c r="B265" s="27" t="s">
        <v>107</v>
      </c>
      <c r="C265" s="27"/>
      <c r="D265" s="27"/>
      <c r="E265" s="27"/>
      <c r="F265" s="27"/>
      <c r="G265" s="27"/>
      <c r="H265" s="27"/>
      <c r="I265" s="28"/>
      <c r="J265" s="27"/>
      <c r="K265" s="27"/>
      <c r="L265" s="27"/>
      <c r="M265" s="27"/>
      <c r="N265" s="27"/>
      <c r="O265" s="27"/>
      <c r="P265" s="27"/>
      <c r="Q265" s="27"/>
      <c r="R265" s="27"/>
      <c r="S265" s="29">
        <f>ROUND(SUM(S262:S264),5)</f>
        <v>219.22</v>
      </c>
      <c r="T265" s="27"/>
      <c r="U265" s="29">
        <f>U264</f>
        <v>7314.54</v>
      </c>
    </row>
    <row r="266" spans="1:21" ht="30" customHeight="1" x14ac:dyDescent="0.25">
      <c r="A266" s="23"/>
      <c r="B266" s="23" t="s">
        <v>768</v>
      </c>
      <c r="C266" s="23"/>
      <c r="D266" s="23"/>
      <c r="E266" s="23"/>
      <c r="F266" s="23"/>
      <c r="G266" s="23"/>
      <c r="H266" s="23"/>
      <c r="I266" s="26"/>
      <c r="J266" s="23"/>
      <c r="K266" s="23"/>
      <c r="L266" s="23"/>
      <c r="M266" s="23"/>
      <c r="N266" s="23"/>
      <c r="O266" s="23"/>
      <c r="P266" s="23"/>
      <c r="Q266" s="23"/>
      <c r="R266" s="23"/>
      <c r="S266" s="25"/>
      <c r="T266" s="23"/>
      <c r="U266" s="25">
        <v>0</v>
      </c>
    </row>
    <row r="267" spans="1:21" x14ac:dyDescent="0.25">
      <c r="A267" s="27"/>
      <c r="B267" s="27" t="s">
        <v>769</v>
      </c>
      <c r="C267" s="27"/>
      <c r="D267" s="27"/>
      <c r="E267" s="27"/>
      <c r="F267" s="27"/>
      <c r="G267" s="27"/>
      <c r="H267" s="27"/>
      <c r="I267" s="28"/>
      <c r="J267" s="27"/>
      <c r="K267" s="27"/>
      <c r="L267" s="27"/>
      <c r="M267" s="27"/>
      <c r="N267" s="27"/>
      <c r="O267" s="27"/>
      <c r="P267" s="27"/>
      <c r="Q267" s="27"/>
      <c r="R267" s="27"/>
      <c r="S267" s="29"/>
      <c r="T267" s="27"/>
      <c r="U267" s="29">
        <f>U266</f>
        <v>0</v>
      </c>
    </row>
    <row r="268" spans="1:21" ht="30" customHeight="1" x14ac:dyDescent="0.25">
      <c r="A268" s="23"/>
      <c r="B268" s="23" t="s">
        <v>378</v>
      </c>
      <c r="C268" s="23"/>
      <c r="D268" s="23"/>
      <c r="E268" s="23"/>
      <c r="F268" s="23"/>
      <c r="G268" s="23"/>
      <c r="H268" s="23"/>
      <c r="I268" s="26"/>
      <c r="J268" s="23"/>
      <c r="K268" s="23"/>
      <c r="L268" s="23"/>
      <c r="M268" s="23"/>
      <c r="N268" s="23"/>
      <c r="O268" s="23"/>
      <c r="P268" s="23"/>
      <c r="Q268" s="23"/>
      <c r="R268" s="23"/>
      <c r="S268" s="25"/>
      <c r="T268" s="23"/>
      <c r="U268" s="25">
        <v>-87.59</v>
      </c>
    </row>
    <row r="269" spans="1:21" x14ac:dyDescent="0.25">
      <c r="A269" s="27"/>
      <c r="B269" s="27" t="s">
        <v>379</v>
      </c>
      <c r="C269" s="27"/>
      <c r="D269" s="27"/>
      <c r="E269" s="27"/>
      <c r="F269" s="27"/>
      <c r="G269" s="27"/>
      <c r="H269" s="27"/>
      <c r="I269" s="28"/>
      <c r="J269" s="27"/>
      <c r="K269" s="27"/>
      <c r="L269" s="27"/>
      <c r="M269" s="27"/>
      <c r="N269" s="27"/>
      <c r="O269" s="27"/>
      <c r="P269" s="27"/>
      <c r="Q269" s="27"/>
      <c r="R269" s="27"/>
      <c r="S269" s="29"/>
      <c r="T269" s="27"/>
      <c r="U269" s="29">
        <f>U268</f>
        <v>-87.59</v>
      </c>
    </row>
    <row r="270" spans="1:21" ht="30" customHeight="1" x14ac:dyDescent="0.25">
      <c r="A270" s="23"/>
      <c r="B270" s="23" t="s">
        <v>263</v>
      </c>
      <c r="C270" s="23"/>
      <c r="D270" s="23"/>
      <c r="E270" s="23"/>
      <c r="F270" s="23"/>
      <c r="G270" s="23"/>
      <c r="H270" s="23"/>
      <c r="I270" s="26"/>
      <c r="J270" s="23"/>
      <c r="K270" s="23"/>
      <c r="L270" s="23"/>
      <c r="M270" s="23"/>
      <c r="N270" s="23"/>
      <c r="O270" s="23"/>
      <c r="P270" s="23"/>
      <c r="Q270" s="23"/>
      <c r="R270" s="23"/>
      <c r="S270" s="25"/>
      <c r="T270" s="23"/>
      <c r="U270" s="25">
        <v>2000</v>
      </c>
    </row>
    <row r="271" spans="1:21" x14ac:dyDescent="0.25">
      <c r="A271" s="27"/>
      <c r="B271" s="27" t="s">
        <v>264</v>
      </c>
      <c r="C271" s="27"/>
      <c r="D271" s="27"/>
      <c r="E271" s="27"/>
      <c r="F271" s="27"/>
      <c r="G271" s="27"/>
      <c r="H271" s="27"/>
      <c r="I271" s="28"/>
      <c r="J271" s="27"/>
      <c r="K271" s="27"/>
      <c r="L271" s="27"/>
      <c r="M271" s="27"/>
      <c r="N271" s="27"/>
      <c r="O271" s="27"/>
      <c r="P271" s="27"/>
      <c r="Q271" s="27"/>
      <c r="R271" s="27"/>
      <c r="S271" s="29"/>
      <c r="T271" s="27"/>
      <c r="U271" s="29">
        <f>U270</f>
        <v>2000</v>
      </c>
    </row>
    <row r="272" spans="1:21" ht="30" customHeight="1" x14ac:dyDescent="0.25">
      <c r="A272" s="23"/>
      <c r="B272" s="23" t="s">
        <v>770</v>
      </c>
      <c r="C272" s="23"/>
      <c r="D272" s="23"/>
      <c r="E272" s="23"/>
      <c r="F272" s="23"/>
      <c r="G272" s="23"/>
      <c r="H272" s="23"/>
      <c r="I272" s="26"/>
      <c r="J272" s="23"/>
      <c r="K272" s="23"/>
      <c r="L272" s="23"/>
      <c r="M272" s="23"/>
      <c r="N272" s="23"/>
      <c r="O272" s="23"/>
      <c r="P272" s="23"/>
      <c r="Q272" s="23"/>
      <c r="R272" s="23"/>
      <c r="S272" s="25"/>
      <c r="T272" s="23"/>
      <c r="U272" s="25">
        <v>0</v>
      </c>
    </row>
    <row r="273" spans="1:21" x14ac:dyDescent="0.25">
      <c r="A273" s="27"/>
      <c r="B273" s="27" t="s">
        <v>771</v>
      </c>
      <c r="C273" s="27"/>
      <c r="D273" s="27"/>
      <c r="E273" s="27"/>
      <c r="F273" s="27"/>
      <c r="G273" s="27"/>
      <c r="H273" s="27"/>
      <c r="I273" s="28"/>
      <c r="J273" s="27"/>
      <c r="K273" s="27"/>
      <c r="L273" s="27"/>
      <c r="M273" s="27"/>
      <c r="N273" s="27"/>
      <c r="O273" s="27"/>
      <c r="P273" s="27"/>
      <c r="Q273" s="27"/>
      <c r="R273" s="27"/>
      <c r="S273" s="29"/>
      <c r="T273" s="27"/>
      <c r="U273" s="29">
        <f>U272</f>
        <v>0</v>
      </c>
    </row>
    <row r="274" spans="1:21" ht="30" customHeight="1" x14ac:dyDescent="0.25">
      <c r="A274" s="23"/>
      <c r="B274" s="23" t="s">
        <v>772</v>
      </c>
      <c r="C274" s="23"/>
      <c r="D274" s="23"/>
      <c r="E274" s="23"/>
      <c r="F274" s="23"/>
      <c r="G274" s="23"/>
      <c r="H274" s="23"/>
      <c r="I274" s="26"/>
      <c r="J274" s="23"/>
      <c r="K274" s="23"/>
      <c r="L274" s="23"/>
      <c r="M274" s="23"/>
      <c r="N274" s="23"/>
      <c r="O274" s="23"/>
      <c r="P274" s="23"/>
      <c r="Q274" s="23"/>
      <c r="R274" s="23"/>
      <c r="S274" s="25"/>
      <c r="T274" s="23"/>
      <c r="U274" s="25">
        <v>0</v>
      </c>
    </row>
    <row r="275" spans="1:21" x14ac:dyDescent="0.25">
      <c r="A275" s="27"/>
      <c r="B275" s="27" t="s">
        <v>773</v>
      </c>
      <c r="C275" s="27"/>
      <c r="D275" s="27"/>
      <c r="E275" s="27"/>
      <c r="F275" s="27"/>
      <c r="G275" s="27"/>
      <c r="H275" s="27"/>
      <c r="I275" s="28"/>
      <c r="J275" s="27"/>
      <c r="K275" s="27"/>
      <c r="L275" s="27"/>
      <c r="M275" s="27"/>
      <c r="N275" s="27"/>
      <c r="O275" s="27"/>
      <c r="P275" s="27"/>
      <c r="Q275" s="27"/>
      <c r="R275" s="27"/>
      <c r="S275" s="29"/>
      <c r="T275" s="27"/>
      <c r="U275" s="29">
        <f>U274</f>
        <v>0</v>
      </c>
    </row>
    <row r="276" spans="1:21" ht="30" customHeight="1" x14ac:dyDescent="0.25">
      <c r="A276" s="23"/>
      <c r="B276" s="23" t="s">
        <v>774</v>
      </c>
      <c r="C276" s="23"/>
      <c r="D276" s="23"/>
      <c r="E276" s="23"/>
      <c r="F276" s="23"/>
      <c r="G276" s="23"/>
      <c r="H276" s="23"/>
      <c r="I276" s="26"/>
      <c r="J276" s="23"/>
      <c r="K276" s="23"/>
      <c r="L276" s="23"/>
      <c r="M276" s="23"/>
      <c r="N276" s="23"/>
      <c r="O276" s="23"/>
      <c r="P276" s="23"/>
      <c r="Q276" s="23"/>
      <c r="R276" s="23"/>
      <c r="S276" s="25"/>
      <c r="T276" s="23"/>
      <c r="U276" s="25">
        <v>0</v>
      </c>
    </row>
    <row r="277" spans="1:21" x14ac:dyDescent="0.25">
      <c r="A277" s="23"/>
      <c r="B277" s="23"/>
      <c r="C277" s="23" t="s">
        <v>775</v>
      </c>
      <c r="D277" s="23"/>
      <c r="E277" s="23"/>
      <c r="F277" s="23"/>
      <c r="G277" s="23"/>
      <c r="H277" s="23"/>
      <c r="I277" s="26"/>
      <c r="J277" s="23"/>
      <c r="K277" s="23"/>
      <c r="L277" s="23"/>
      <c r="M277" s="23"/>
      <c r="N277" s="23"/>
      <c r="O277" s="23"/>
      <c r="P277" s="23"/>
      <c r="Q277" s="23"/>
      <c r="R277" s="23"/>
      <c r="S277" s="25"/>
      <c r="T277" s="23"/>
      <c r="U277" s="25">
        <v>0</v>
      </c>
    </row>
    <row r="278" spans="1:21" x14ac:dyDescent="0.25">
      <c r="A278" s="27"/>
      <c r="B278" s="27"/>
      <c r="C278" s="27" t="s">
        <v>776</v>
      </c>
      <c r="D278" s="27"/>
      <c r="E278" s="27"/>
      <c r="F278" s="27"/>
      <c r="G278" s="27"/>
      <c r="H278" s="27"/>
      <c r="I278" s="28"/>
      <c r="J278" s="27"/>
      <c r="K278" s="27"/>
      <c r="L278" s="27"/>
      <c r="M278" s="27"/>
      <c r="N278" s="27"/>
      <c r="O278" s="27"/>
      <c r="P278" s="27"/>
      <c r="Q278" s="27"/>
      <c r="R278" s="27"/>
      <c r="S278" s="29"/>
      <c r="T278" s="27"/>
      <c r="U278" s="29">
        <f>U277</f>
        <v>0</v>
      </c>
    </row>
    <row r="279" spans="1:21" ht="30" customHeight="1" x14ac:dyDescent="0.25">
      <c r="A279" s="23"/>
      <c r="B279" s="23"/>
      <c r="C279" s="23" t="s">
        <v>777</v>
      </c>
      <c r="D279" s="23"/>
      <c r="E279" s="23"/>
      <c r="F279" s="23"/>
      <c r="G279" s="23"/>
      <c r="H279" s="23"/>
      <c r="I279" s="26"/>
      <c r="J279" s="23"/>
      <c r="K279" s="23"/>
      <c r="L279" s="23"/>
      <c r="M279" s="23"/>
      <c r="N279" s="23"/>
      <c r="O279" s="23"/>
      <c r="P279" s="23"/>
      <c r="Q279" s="23"/>
      <c r="R279" s="23"/>
      <c r="S279" s="25"/>
      <c r="T279" s="23"/>
      <c r="U279" s="25">
        <v>0</v>
      </c>
    </row>
    <row r="280" spans="1:21" x14ac:dyDescent="0.25">
      <c r="A280" s="27"/>
      <c r="B280" s="27"/>
      <c r="C280" s="27" t="s">
        <v>778</v>
      </c>
      <c r="D280" s="27"/>
      <c r="E280" s="27"/>
      <c r="F280" s="27"/>
      <c r="G280" s="27"/>
      <c r="H280" s="27"/>
      <c r="I280" s="28"/>
      <c r="J280" s="27"/>
      <c r="K280" s="27"/>
      <c r="L280" s="27"/>
      <c r="M280" s="27"/>
      <c r="N280" s="27"/>
      <c r="O280" s="27"/>
      <c r="P280" s="27"/>
      <c r="Q280" s="27"/>
      <c r="R280" s="27"/>
      <c r="S280" s="29"/>
      <c r="T280" s="27"/>
      <c r="U280" s="29">
        <f>U279</f>
        <v>0</v>
      </c>
    </row>
    <row r="281" spans="1:21" ht="30" customHeight="1" x14ac:dyDescent="0.25">
      <c r="A281" s="23"/>
      <c r="B281" s="23"/>
      <c r="C281" s="23" t="s">
        <v>779</v>
      </c>
      <c r="D281" s="23"/>
      <c r="E281" s="23"/>
      <c r="F281" s="23"/>
      <c r="G281" s="23"/>
      <c r="H281" s="23"/>
      <c r="I281" s="26"/>
      <c r="J281" s="23"/>
      <c r="K281" s="23"/>
      <c r="L281" s="23"/>
      <c r="M281" s="23"/>
      <c r="N281" s="23"/>
      <c r="O281" s="23"/>
      <c r="P281" s="23"/>
      <c r="Q281" s="23"/>
      <c r="R281" s="23"/>
      <c r="S281" s="25"/>
      <c r="T281" s="23"/>
      <c r="U281" s="25">
        <v>0</v>
      </c>
    </row>
    <row r="282" spans="1:21" x14ac:dyDescent="0.25">
      <c r="A282" s="27"/>
      <c r="B282" s="27"/>
      <c r="C282" s="27" t="s">
        <v>780</v>
      </c>
      <c r="D282" s="27"/>
      <c r="E282" s="27"/>
      <c r="F282" s="27"/>
      <c r="G282" s="27"/>
      <c r="H282" s="27"/>
      <c r="I282" s="28"/>
      <c r="J282" s="27"/>
      <c r="K282" s="27"/>
      <c r="L282" s="27"/>
      <c r="M282" s="27"/>
      <c r="N282" s="27"/>
      <c r="O282" s="27"/>
      <c r="P282" s="27"/>
      <c r="Q282" s="27"/>
      <c r="R282" s="27"/>
      <c r="S282" s="29"/>
      <c r="T282" s="27"/>
      <c r="U282" s="29">
        <f>U281</f>
        <v>0</v>
      </c>
    </row>
    <row r="283" spans="1:21" ht="30" customHeight="1" x14ac:dyDescent="0.25">
      <c r="A283" s="23"/>
      <c r="B283" s="23"/>
      <c r="C283" s="23" t="s">
        <v>781</v>
      </c>
      <c r="D283" s="23"/>
      <c r="E283" s="23"/>
      <c r="F283" s="23"/>
      <c r="G283" s="23"/>
      <c r="H283" s="23"/>
      <c r="I283" s="26"/>
      <c r="J283" s="23"/>
      <c r="K283" s="23"/>
      <c r="L283" s="23"/>
      <c r="M283" s="23"/>
      <c r="N283" s="23"/>
      <c r="O283" s="23"/>
      <c r="P283" s="23"/>
      <c r="Q283" s="23"/>
      <c r="R283" s="23"/>
      <c r="S283" s="25"/>
      <c r="T283" s="23"/>
      <c r="U283" s="25">
        <v>0</v>
      </c>
    </row>
    <row r="284" spans="1:21" x14ac:dyDescent="0.25">
      <c r="A284" s="27"/>
      <c r="B284" s="27"/>
      <c r="C284" s="27" t="s">
        <v>782</v>
      </c>
      <c r="D284" s="27"/>
      <c r="E284" s="27"/>
      <c r="F284" s="27"/>
      <c r="G284" s="27"/>
      <c r="H284" s="27"/>
      <c r="I284" s="28"/>
      <c r="J284" s="27"/>
      <c r="K284" s="27"/>
      <c r="L284" s="27"/>
      <c r="M284" s="27"/>
      <c r="N284" s="27"/>
      <c r="O284" s="27"/>
      <c r="P284" s="27"/>
      <c r="Q284" s="27"/>
      <c r="R284" s="27"/>
      <c r="S284" s="29"/>
      <c r="T284" s="27"/>
      <c r="U284" s="29">
        <f>U283</f>
        <v>0</v>
      </c>
    </row>
    <row r="285" spans="1:21" ht="30" customHeight="1" x14ac:dyDescent="0.25">
      <c r="A285" s="23"/>
      <c r="B285" s="23"/>
      <c r="C285" s="23" t="s">
        <v>783</v>
      </c>
      <c r="D285" s="23"/>
      <c r="E285" s="23"/>
      <c r="F285" s="23"/>
      <c r="G285" s="23"/>
      <c r="H285" s="23"/>
      <c r="I285" s="26"/>
      <c r="J285" s="23"/>
      <c r="K285" s="23"/>
      <c r="L285" s="23"/>
      <c r="M285" s="23"/>
      <c r="N285" s="23"/>
      <c r="O285" s="23"/>
      <c r="P285" s="23"/>
      <c r="Q285" s="23"/>
      <c r="R285" s="23"/>
      <c r="S285" s="25"/>
      <c r="T285" s="23"/>
      <c r="U285" s="25">
        <v>0</v>
      </c>
    </row>
    <row r="286" spans="1:21" x14ac:dyDescent="0.25">
      <c r="A286" s="27"/>
      <c r="B286" s="27"/>
      <c r="C286" s="27" t="s">
        <v>784</v>
      </c>
      <c r="D286" s="27"/>
      <c r="E286" s="27"/>
      <c r="F286" s="27"/>
      <c r="G286" s="27"/>
      <c r="H286" s="27"/>
      <c r="I286" s="28"/>
      <c r="J286" s="27"/>
      <c r="K286" s="27"/>
      <c r="L286" s="27"/>
      <c r="M286" s="27"/>
      <c r="N286" s="27"/>
      <c r="O286" s="27"/>
      <c r="P286" s="27"/>
      <c r="Q286" s="27"/>
      <c r="R286" s="27"/>
      <c r="S286" s="29"/>
      <c r="T286" s="27"/>
      <c r="U286" s="29">
        <f>U285</f>
        <v>0</v>
      </c>
    </row>
    <row r="287" spans="1:21" ht="30" customHeight="1" x14ac:dyDescent="0.25">
      <c r="A287" s="23"/>
      <c r="B287" s="23"/>
      <c r="C287" s="23" t="s">
        <v>785</v>
      </c>
      <c r="D287" s="23"/>
      <c r="E287" s="23"/>
      <c r="F287" s="23"/>
      <c r="G287" s="23"/>
      <c r="H287" s="23"/>
      <c r="I287" s="26"/>
      <c r="J287" s="23"/>
      <c r="K287" s="23"/>
      <c r="L287" s="23"/>
      <c r="M287" s="23"/>
      <c r="N287" s="23"/>
      <c r="O287" s="23"/>
      <c r="P287" s="23"/>
      <c r="Q287" s="23"/>
      <c r="R287" s="23"/>
      <c r="S287" s="25"/>
      <c r="T287" s="23"/>
      <c r="U287" s="25">
        <v>0</v>
      </c>
    </row>
    <row r="288" spans="1:21" x14ac:dyDescent="0.25">
      <c r="A288" s="27"/>
      <c r="B288" s="27"/>
      <c r="C288" s="27" t="s">
        <v>786</v>
      </c>
      <c r="D288" s="27"/>
      <c r="E288" s="27"/>
      <c r="F288" s="27"/>
      <c r="G288" s="27"/>
      <c r="H288" s="27"/>
      <c r="I288" s="28"/>
      <c r="J288" s="27"/>
      <c r="K288" s="27"/>
      <c r="L288" s="27"/>
      <c r="M288" s="27"/>
      <c r="N288" s="27"/>
      <c r="O288" s="27"/>
      <c r="P288" s="27"/>
      <c r="Q288" s="27"/>
      <c r="R288" s="27"/>
      <c r="S288" s="29"/>
      <c r="T288" s="27"/>
      <c r="U288" s="29">
        <f>U287</f>
        <v>0</v>
      </c>
    </row>
    <row r="289" spans="1:21" ht="30" customHeight="1" x14ac:dyDescent="0.25">
      <c r="A289" s="23"/>
      <c r="B289" s="23"/>
      <c r="C289" s="23" t="s">
        <v>787</v>
      </c>
      <c r="D289" s="23"/>
      <c r="E289" s="23"/>
      <c r="F289" s="23"/>
      <c r="G289" s="23"/>
      <c r="H289" s="23"/>
      <c r="I289" s="26"/>
      <c r="J289" s="23"/>
      <c r="K289" s="23"/>
      <c r="L289" s="23"/>
      <c r="M289" s="23"/>
      <c r="N289" s="23"/>
      <c r="O289" s="23"/>
      <c r="P289" s="23"/>
      <c r="Q289" s="23"/>
      <c r="R289" s="23"/>
      <c r="S289" s="25"/>
      <c r="T289" s="23"/>
      <c r="U289" s="25">
        <v>0</v>
      </c>
    </row>
    <row r="290" spans="1:21" ht="15.75" thickBot="1" x14ac:dyDescent="0.3">
      <c r="A290" s="27"/>
      <c r="B290" s="27"/>
      <c r="C290" s="27" t="s">
        <v>788</v>
      </c>
      <c r="D290" s="27"/>
      <c r="E290" s="27"/>
      <c r="F290" s="27"/>
      <c r="G290" s="27"/>
      <c r="H290" s="27"/>
      <c r="I290" s="28"/>
      <c r="J290" s="27"/>
      <c r="K290" s="27"/>
      <c r="L290" s="27"/>
      <c r="M290" s="27"/>
      <c r="N290" s="27"/>
      <c r="O290" s="27"/>
      <c r="P290" s="27"/>
      <c r="Q290" s="27"/>
      <c r="R290" s="27"/>
      <c r="S290" s="30"/>
      <c r="T290" s="27"/>
      <c r="U290" s="30">
        <f>U289</f>
        <v>0</v>
      </c>
    </row>
    <row r="291" spans="1:21" ht="30" customHeight="1" x14ac:dyDescent="0.25">
      <c r="A291" s="27"/>
      <c r="B291" s="27" t="s">
        <v>789</v>
      </c>
      <c r="C291" s="27"/>
      <c r="D291" s="27"/>
      <c r="E291" s="27"/>
      <c r="F291" s="27"/>
      <c r="G291" s="27"/>
      <c r="H291" s="27"/>
      <c r="I291" s="28"/>
      <c r="J291" s="27"/>
      <c r="K291" s="27"/>
      <c r="L291" s="27"/>
      <c r="M291" s="27"/>
      <c r="N291" s="27"/>
      <c r="O291" s="27"/>
      <c r="P291" s="27"/>
      <c r="Q291" s="27"/>
      <c r="R291" s="27"/>
      <c r="S291" s="29"/>
      <c r="T291" s="27"/>
      <c r="U291" s="29">
        <f>ROUND(U278+U280+U282+U284+U286+U288+U290,5)</f>
        <v>0</v>
      </c>
    </row>
    <row r="292" spans="1:21" ht="30" customHeight="1" x14ac:dyDescent="0.25">
      <c r="A292" s="23"/>
      <c r="B292" s="23" t="s">
        <v>219</v>
      </c>
      <c r="C292" s="23"/>
      <c r="D292" s="23"/>
      <c r="E292" s="23"/>
      <c r="F292" s="23"/>
      <c r="G292" s="23"/>
      <c r="H292" s="23"/>
      <c r="I292" s="26"/>
      <c r="J292" s="23"/>
      <c r="K292" s="23"/>
      <c r="L292" s="23"/>
      <c r="M292" s="23"/>
      <c r="N292" s="23"/>
      <c r="O292" s="23"/>
      <c r="P292" s="23"/>
      <c r="Q292" s="23"/>
      <c r="R292" s="23"/>
      <c r="S292" s="25"/>
      <c r="T292" s="23"/>
      <c r="U292" s="25">
        <v>9404.65</v>
      </c>
    </row>
    <row r="293" spans="1:21" x14ac:dyDescent="0.25">
      <c r="A293" s="23"/>
      <c r="B293" s="23"/>
      <c r="C293" s="23" t="s">
        <v>790</v>
      </c>
      <c r="D293" s="23"/>
      <c r="E293" s="23"/>
      <c r="F293" s="23"/>
      <c r="G293" s="23"/>
      <c r="H293" s="23"/>
      <c r="I293" s="26"/>
      <c r="J293" s="23"/>
      <c r="K293" s="23"/>
      <c r="L293" s="23"/>
      <c r="M293" s="23"/>
      <c r="N293" s="23"/>
      <c r="O293" s="23"/>
      <c r="P293" s="23"/>
      <c r="Q293" s="23"/>
      <c r="R293" s="23"/>
      <c r="S293" s="25"/>
      <c r="T293" s="23"/>
      <c r="U293" s="25">
        <v>180.2</v>
      </c>
    </row>
    <row r="294" spans="1:21" x14ac:dyDescent="0.25">
      <c r="A294" s="27"/>
      <c r="B294" s="27"/>
      <c r="C294" s="27" t="s">
        <v>791</v>
      </c>
      <c r="D294" s="27"/>
      <c r="E294" s="27"/>
      <c r="F294" s="27"/>
      <c r="G294" s="27"/>
      <c r="H294" s="27"/>
      <c r="I294" s="28"/>
      <c r="J294" s="27"/>
      <c r="K294" s="27"/>
      <c r="L294" s="27"/>
      <c r="M294" s="27"/>
      <c r="N294" s="27"/>
      <c r="O294" s="27"/>
      <c r="P294" s="27"/>
      <c r="Q294" s="27"/>
      <c r="R294" s="27"/>
      <c r="S294" s="29"/>
      <c r="T294" s="27"/>
      <c r="U294" s="29">
        <f>U293</f>
        <v>180.2</v>
      </c>
    </row>
    <row r="295" spans="1:21" ht="30" customHeight="1" x14ac:dyDescent="0.25">
      <c r="A295" s="23"/>
      <c r="B295" s="23"/>
      <c r="C295" s="23" t="s">
        <v>792</v>
      </c>
      <c r="D295" s="23"/>
      <c r="E295" s="23"/>
      <c r="F295" s="23"/>
      <c r="G295" s="23"/>
      <c r="H295" s="23"/>
      <c r="I295" s="26"/>
      <c r="J295" s="23"/>
      <c r="K295" s="23"/>
      <c r="L295" s="23"/>
      <c r="M295" s="23"/>
      <c r="N295" s="23"/>
      <c r="O295" s="23"/>
      <c r="P295" s="23"/>
      <c r="Q295" s="23"/>
      <c r="R295" s="23"/>
      <c r="S295" s="25"/>
      <c r="T295" s="23"/>
      <c r="U295" s="25">
        <v>0</v>
      </c>
    </row>
    <row r="296" spans="1:21" x14ac:dyDescent="0.25">
      <c r="A296" s="27"/>
      <c r="B296" s="27"/>
      <c r="C296" s="27" t="s">
        <v>793</v>
      </c>
      <c r="D296" s="27"/>
      <c r="E296" s="27"/>
      <c r="F296" s="27"/>
      <c r="G296" s="27"/>
      <c r="H296" s="27"/>
      <c r="I296" s="28"/>
      <c r="J296" s="27"/>
      <c r="K296" s="27"/>
      <c r="L296" s="27"/>
      <c r="M296" s="27"/>
      <c r="N296" s="27"/>
      <c r="O296" s="27"/>
      <c r="P296" s="27"/>
      <c r="Q296" s="27"/>
      <c r="R296" s="27"/>
      <c r="S296" s="29"/>
      <c r="T296" s="27"/>
      <c r="U296" s="29">
        <f>U295</f>
        <v>0</v>
      </c>
    </row>
    <row r="297" spans="1:21" ht="30" customHeight="1" x14ac:dyDescent="0.25">
      <c r="A297" s="23"/>
      <c r="B297" s="23"/>
      <c r="C297" s="23" t="s">
        <v>794</v>
      </c>
      <c r="D297" s="23"/>
      <c r="E297" s="23"/>
      <c r="F297" s="23"/>
      <c r="G297" s="23"/>
      <c r="H297" s="23"/>
      <c r="I297" s="26"/>
      <c r="J297" s="23"/>
      <c r="K297" s="23"/>
      <c r="L297" s="23"/>
      <c r="M297" s="23"/>
      <c r="N297" s="23"/>
      <c r="O297" s="23"/>
      <c r="P297" s="23"/>
      <c r="Q297" s="23"/>
      <c r="R297" s="23"/>
      <c r="S297" s="25"/>
      <c r="T297" s="23"/>
      <c r="U297" s="25">
        <v>0</v>
      </c>
    </row>
    <row r="298" spans="1:21" x14ac:dyDescent="0.25">
      <c r="A298" s="27"/>
      <c r="B298" s="27"/>
      <c r="C298" s="27" t="s">
        <v>795</v>
      </c>
      <c r="D298" s="27"/>
      <c r="E298" s="27"/>
      <c r="F298" s="27"/>
      <c r="G298" s="27"/>
      <c r="H298" s="27"/>
      <c r="I298" s="28"/>
      <c r="J298" s="27"/>
      <c r="K298" s="27"/>
      <c r="L298" s="27"/>
      <c r="M298" s="27"/>
      <c r="N298" s="27"/>
      <c r="O298" s="27"/>
      <c r="P298" s="27"/>
      <c r="Q298" s="27"/>
      <c r="R298" s="27"/>
      <c r="S298" s="29"/>
      <c r="T298" s="27"/>
      <c r="U298" s="29">
        <f>U297</f>
        <v>0</v>
      </c>
    </row>
    <row r="299" spans="1:21" ht="30" customHeight="1" x14ac:dyDescent="0.25">
      <c r="A299" s="23"/>
      <c r="B299" s="23"/>
      <c r="C299" s="23" t="s">
        <v>796</v>
      </c>
      <c r="D299" s="23"/>
      <c r="E299" s="23"/>
      <c r="F299" s="23"/>
      <c r="G299" s="23"/>
      <c r="H299" s="23"/>
      <c r="I299" s="26"/>
      <c r="J299" s="23"/>
      <c r="K299" s="23"/>
      <c r="L299" s="23"/>
      <c r="M299" s="23"/>
      <c r="N299" s="23"/>
      <c r="O299" s="23"/>
      <c r="P299" s="23"/>
      <c r="Q299" s="23"/>
      <c r="R299" s="23"/>
      <c r="S299" s="25"/>
      <c r="T299" s="23"/>
      <c r="U299" s="25">
        <v>0</v>
      </c>
    </row>
    <row r="300" spans="1:21" x14ac:dyDescent="0.25">
      <c r="A300" s="27"/>
      <c r="B300" s="27"/>
      <c r="C300" s="27" t="s">
        <v>797</v>
      </c>
      <c r="D300" s="27"/>
      <c r="E300" s="27"/>
      <c r="F300" s="27"/>
      <c r="G300" s="27"/>
      <c r="H300" s="27"/>
      <c r="I300" s="28"/>
      <c r="J300" s="27"/>
      <c r="K300" s="27"/>
      <c r="L300" s="27"/>
      <c r="M300" s="27"/>
      <c r="N300" s="27"/>
      <c r="O300" s="27"/>
      <c r="P300" s="27"/>
      <c r="Q300" s="27"/>
      <c r="R300" s="27"/>
      <c r="S300" s="29"/>
      <c r="T300" s="27"/>
      <c r="U300" s="29">
        <f>U299</f>
        <v>0</v>
      </c>
    </row>
    <row r="301" spans="1:21" ht="30" customHeight="1" x14ac:dyDescent="0.25">
      <c r="A301" s="23"/>
      <c r="B301" s="23"/>
      <c r="C301" s="23" t="s">
        <v>798</v>
      </c>
      <c r="D301" s="23"/>
      <c r="E301" s="23"/>
      <c r="F301" s="23"/>
      <c r="G301" s="23"/>
      <c r="H301" s="23"/>
      <c r="I301" s="26"/>
      <c r="J301" s="23"/>
      <c r="K301" s="23"/>
      <c r="L301" s="23"/>
      <c r="M301" s="23"/>
      <c r="N301" s="23"/>
      <c r="O301" s="23"/>
      <c r="P301" s="23"/>
      <c r="Q301" s="23"/>
      <c r="R301" s="23"/>
      <c r="S301" s="25"/>
      <c r="T301" s="23"/>
      <c r="U301" s="25">
        <v>0</v>
      </c>
    </row>
    <row r="302" spans="1:21" x14ac:dyDescent="0.25">
      <c r="A302" s="27"/>
      <c r="B302" s="27"/>
      <c r="C302" s="27" t="s">
        <v>799</v>
      </c>
      <c r="D302" s="27"/>
      <c r="E302" s="27"/>
      <c r="F302" s="27"/>
      <c r="G302" s="27"/>
      <c r="H302" s="27"/>
      <c r="I302" s="28"/>
      <c r="J302" s="27"/>
      <c r="K302" s="27"/>
      <c r="L302" s="27"/>
      <c r="M302" s="27"/>
      <c r="N302" s="27"/>
      <c r="O302" s="27"/>
      <c r="P302" s="27"/>
      <c r="Q302" s="27"/>
      <c r="R302" s="27"/>
      <c r="S302" s="29"/>
      <c r="T302" s="27"/>
      <c r="U302" s="29">
        <f>U301</f>
        <v>0</v>
      </c>
    </row>
    <row r="303" spans="1:21" ht="30" customHeight="1" x14ac:dyDescent="0.25">
      <c r="A303" s="23"/>
      <c r="B303" s="23"/>
      <c r="C303" s="23" t="s">
        <v>800</v>
      </c>
      <c r="D303" s="23"/>
      <c r="E303" s="23"/>
      <c r="F303" s="23"/>
      <c r="G303" s="23"/>
      <c r="H303" s="23"/>
      <c r="I303" s="26"/>
      <c r="J303" s="23"/>
      <c r="K303" s="23"/>
      <c r="L303" s="23"/>
      <c r="M303" s="23"/>
      <c r="N303" s="23"/>
      <c r="O303" s="23"/>
      <c r="P303" s="23"/>
      <c r="Q303" s="23"/>
      <c r="R303" s="23"/>
      <c r="S303" s="25"/>
      <c r="T303" s="23"/>
      <c r="U303" s="25">
        <v>0</v>
      </c>
    </row>
    <row r="304" spans="1:21" x14ac:dyDescent="0.25">
      <c r="A304" s="27"/>
      <c r="B304" s="27"/>
      <c r="C304" s="27" t="s">
        <v>801</v>
      </c>
      <c r="D304" s="27"/>
      <c r="E304" s="27"/>
      <c r="F304" s="27"/>
      <c r="G304" s="27"/>
      <c r="H304" s="27"/>
      <c r="I304" s="28"/>
      <c r="J304" s="27"/>
      <c r="K304" s="27"/>
      <c r="L304" s="27"/>
      <c r="M304" s="27"/>
      <c r="N304" s="27"/>
      <c r="O304" s="27"/>
      <c r="P304" s="27"/>
      <c r="Q304" s="27"/>
      <c r="R304" s="27"/>
      <c r="S304" s="29"/>
      <c r="T304" s="27"/>
      <c r="U304" s="29">
        <f>U303</f>
        <v>0</v>
      </c>
    </row>
    <row r="305" spans="1:21" ht="30" customHeight="1" x14ac:dyDescent="0.25">
      <c r="A305" s="23"/>
      <c r="B305" s="23"/>
      <c r="C305" s="23" t="s">
        <v>802</v>
      </c>
      <c r="D305" s="23"/>
      <c r="E305" s="23"/>
      <c r="F305" s="23"/>
      <c r="G305" s="23"/>
      <c r="H305" s="23"/>
      <c r="I305" s="26"/>
      <c r="J305" s="23"/>
      <c r="K305" s="23"/>
      <c r="L305" s="23"/>
      <c r="M305" s="23"/>
      <c r="N305" s="23"/>
      <c r="O305" s="23"/>
      <c r="P305" s="23"/>
      <c r="Q305" s="23"/>
      <c r="R305" s="23"/>
      <c r="S305" s="25"/>
      <c r="T305" s="23"/>
      <c r="U305" s="25">
        <v>0</v>
      </c>
    </row>
    <row r="306" spans="1:21" x14ac:dyDescent="0.25">
      <c r="A306" s="27"/>
      <c r="B306" s="27"/>
      <c r="C306" s="27" t="s">
        <v>803</v>
      </c>
      <c r="D306" s="27"/>
      <c r="E306" s="27"/>
      <c r="F306" s="27"/>
      <c r="G306" s="27"/>
      <c r="H306" s="27"/>
      <c r="I306" s="28"/>
      <c r="J306" s="27"/>
      <c r="K306" s="27"/>
      <c r="L306" s="27"/>
      <c r="M306" s="27"/>
      <c r="N306" s="27"/>
      <c r="O306" s="27"/>
      <c r="P306" s="27"/>
      <c r="Q306" s="27"/>
      <c r="R306" s="27"/>
      <c r="S306" s="29"/>
      <c r="T306" s="27"/>
      <c r="U306" s="29">
        <f>U305</f>
        <v>0</v>
      </c>
    </row>
    <row r="307" spans="1:21" ht="30" customHeight="1" x14ac:dyDescent="0.25">
      <c r="A307" s="23"/>
      <c r="B307" s="23"/>
      <c r="C307" s="23" t="s">
        <v>804</v>
      </c>
      <c r="D307" s="23"/>
      <c r="E307" s="23"/>
      <c r="F307" s="23"/>
      <c r="G307" s="23"/>
      <c r="H307" s="23"/>
      <c r="I307" s="26"/>
      <c r="J307" s="23"/>
      <c r="K307" s="23"/>
      <c r="L307" s="23"/>
      <c r="M307" s="23"/>
      <c r="N307" s="23"/>
      <c r="O307" s="23"/>
      <c r="P307" s="23"/>
      <c r="Q307" s="23"/>
      <c r="R307" s="23"/>
      <c r="S307" s="25"/>
      <c r="T307" s="23"/>
      <c r="U307" s="25">
        <v>0</v>
      </c>
    </row>
    <row r="308" spans="1:21" x14ac:dyDescent="0.25">
      <c r="A308" s="27"/>
      <c r="B308" s="27"/>
      <c r="C308" s="27" t="s">
        <v>805</v>
      </c>
      <c r="D308" s="27"/>
      <c r="E308" s="27"/>
      <c r="F308" s="27"/>
      <c r="G308" s="27"/>
      <c r="H308" s="27"/>
      <c r="I308" s="28"/>
      <c r="J308" s="27"/>
      <c r="K308" s="27"/>
      <c r="L308" s="27"/>
      <c r="M308" s="27"/>
      <c r="N308" s="27"/>
      <c r="O308" s="27"/>
      <c r="P308" s="27"/>
      <c r="Q308" s="27"/>
      <c r="R308" s="27"/>
      <c r="S308" s="29"/>
      <c r="T308" s="27"/>
      <c r="U308" s="29">
        <f>U307</f>
        <v>0</v>
      </c>
    </row>
    <row r="309" spans="1:21" ht="30" customHeight="1" x14ac:dyDescent="0.25">
      <c r="A309" s="23"/>
      <c r="B309" s="23"/>
      <c r="C309" s="23" t="s">
        <v>806</v>
      </c>
      <c r="D309" s="23"/>
      <c r="E309" s="23"/>
      <c r="F309" s="23"/>
      <c r="G309" s="23"/>
      <c r="H309" s="23"/>
      <c r="I309" s="26"/>
      <c r="J309" s="23"/>
      <c r="K309" s="23"/>
      <c r="L309" s="23"/>
      <c r="M309" s="23"/>
      <c r="N309" s="23"/>
      <c r="O309" s="23"/>
      <c r="P309" s="23"/>
      <c r="Q309" s="23"/>
      <c r="R309" s="23"/>
      <c r="S309" s="25"/>
      <c r="T309" s="23"/>
      <c r="U309" s="25">
        <v>0</v>
      </c>
    </row>
    <row r="310" spans="1:21" x14ac:dyDescent="0.25">
      <c r="A310" s="27"/>
      <c r="B310" s="27"/>
      <c r="C310" s="27" t="s">
        <v>807</v>
      </c>
      <c r="D310" s="27"/>
      <c r="E310" s="27"/>
      <c r="F310" s="27"/>
      <c r="G310" s="27"/>
      <c r="H310" s="27"/>
      <c r="I310" s="28"/>
      <c r="J310" s="27"/>
      <c r="K310" s="27"/>
      <c r="L310" s="27"/>
      <c r="M310" s="27"/>
      <c r="N310" s="27"/>
      <c r="O310" s="27"/>
      <c r="P310" s="27"/>
      <c r="Q310" s="27"/>
      <c r="R310" s="27"/>
      <c r="S310" s="29"/>
      <c r="T310" s="27"/>
      <c r="U310" s="29">
        <f>U309</f>
        <v>0</v>
      </c>
    </row>
    <row r="311" spans="1:21" ht="30" customHeight="1" x14ac:dyDescent="0.25">
      <c r="A311" s="23"/>
      <c r="B311" s="23"/>
      <c r="C311" s="23" t="s">
        <v>808</v>
      </c>
      <c r="D311" s="23"/>
      <c r="E311" s="23"/>
      <c r="F311" s="23"/>
      <c r="G311" s="23"/>
      <c r="H311" s="23"/>
      <c r="I311" s="26"/>
      <c r="J311" s="23"/>
      <c r="K311" s="23"/>
      <c r="L311" s="23"/>
      <c r="M311" s="23"/>
      <c r="N311" s="23"/>
      <c r="O311" s="23"/>
      <c r="P311" s="23"/>
      <c r="Q311" s="23"/>
      <c r="R311" s="23"/>
      <c r="S311" s="25"/>
      <c r="T311" s="23"/>
      <c r="U311" s="25">
        <v>0</v>
      </c>
    </row>
    <row r="312" spans="1:21" x14ac:dyDescent="0.25">
      <c r="A312" s="27"/>
      <c r="B312" s="27"/>
      <c r="C312" s="27" t="s">
        <v>809</v>
      </c>
      <c r="D312" s="27"/>
      <c r="E312" s="27"/>
      <c r="F312" s="27"/>
      <c r="G312" s="27"/>
      <c r="H312" s="27"/>
      <c r="I312" s="28"/>
      <c r="J312" s="27"/>
      <c r="K312" s="27"/>
      <c r="L312" s="27"/>
      <c r="M312" s="27"/>
      <c r="N312" s="27"/>
      <c r="O312" s="27"/>
      <c r="P312" s="27"/>
      <c r="Q312" s="27"/>
      <c r="R312" s="27"/>
      <c r="S312" s="29"/>
      <c r="T312" s="27"/>
      <c r="U312" s="29">
        <f>U311</f>
        <v>0</v>
      </c>
    </row>
    <row r="313" spans="1:21" ht="30" customHeight="1" x14ac:dyDescent="0.25">
      <c r="A313" s="23"/>
      <c r="B313" s="23"/>
      <c r="C313" s="23" t="s">
        <v>810</v>
      </c>
      <c r="D313" s="23"/>
      <c r="E313" s="23"/>
      <c r="F313" s="23"/>
      <c r="G313" s="23"/>
      <c r="H313" s="23"/>
      <c r="I313" s="26"/>
      <c r="J313" s="23"/>
      <c r="K313" s="23"/>
      <c r="L313" s="23"/>
      <c r="M313" s="23"/>
      <c r="N313" s="23"/>
      <c r="O313" s="23"/>
      <c r="P313" s="23"/>
      <c r="Q313" s="23"/>
      <c r="R313" s="23"/>
      <c r="S313" s="25"/>
      <c r="T313" s="23"/>
      <c r="U313" s="25">
        <v>0</v>
      </c>
    </row>
    <row r="314" spans="1:21" x14ac:dyDescent="0.25">
      <c r="A314" s="27"/>
      <c r="B314" s="27"/>
      <c r="C314" s="27" t="s">
        <v>811</v>
      </c>
      <c r="D314" s="27"/>
      <c r="E314" s="27"/>
      <c r="F314" s="27"/>
      <c r="G314" s="27"/>
      <c r="H314" s="27"/>
      <c r="I314" s="28"/>
      <c r="J314" s="27"/>
      <c r="K314" s="27"/>
      <c r="L314" s="27"/>
      <c r="M314" s="27"/>
      <c r="N314" s="27"/>
      <c r="O314" s="27"/>
      <c r="P314" s="27"/>
      <c r="Q314" s="27"/>
      <c r="R314" s="27"/>
      <c r="S314" s="29"/>
      <c r="T314" s="27"/>
      <c r="U314" s="29">
        <f>U313</f>
        <v>0</v>
      </c>
    </row>
    <row r="315" spans="1:21" ht="30" customHeight="1" x14ac:dyDescent="0.25">
      <c r="A315" s="23"/>
      <c r="B315" s="23"/>
      <c r="C315" s="23" t="s">
        <v>812</v>
      </c>
      <c r="D315" s="23"/>
      <c r="E315" s="23"/>
      <c r="F315" s="23"/>
      <c r="G315" s="23"/>
      <c r="H315" s="23"/>
      <c r="I315" s="26"/>
      <c r="J315" s="23"/>
      <c r="K315" s="23"/>
      <c r="L315" s="23"/>
      <c r="M315" s="23"/>
      <c r="N315" s="23"/>
      <c r="O315" s="23"/>
      <c r="P315" s="23"/>
      <c r="Q315" s="23"/>
      <c r="R315" s="23"/>
      <c r="S315" s="25"/>
      <c r="T315" s="23"/>
      <c r="U315" s="25">
        <v>0</v>
      </c>
    </row>
    <row r="316" spans="1:21" x14ac:dyDescent="0.25">
      <c r="A316" s="27"/>
      <c r="B316" s="27"/>
      <c r="C316" s="27" t="s">
        <v>813</v>
      </c>
      <c r="D316" s="27"/>
      <c r="E316" s="27"/>
      <c r="F316" s="27"/>
      <c r="G316" s="27"/>
      <c r="H316" s="27"/>
      <c r="I316" s="28"/>
      <c r="J316" s="27"/>
      <c r="K316" s="27"/>
      <c r="L316" s="27"/>
      <c r="M316" s="27"/>
      <c r="N316" s="27"/>
      <c r="O316" s="27"/>
      <c r="P316" s="27"/>
      <c r="Q316" s="27"/>
      <c r="R316" s="27"/>
      <c r="S316" s="29"/>
      <c r="T316" s="27"/>
      <c r="U316" s="29">
        <f>U315</f>
        <v>0</v>
      </c>
    </row>
    <row r="317" spans="1:21" ht="30" customHeight="1" x14ac:dyDescent="0.25">
      <c r="A317" s="23"/>
      <c r="B317" s="23"/>
      <c r="C317" s="23" t="s">
        <v>814</v>
      </c>
      <c r="D317" s="23"/>
      <c r="E317" s="23"/>
      <c r="F317" s="23"/>
      <c r="G317" s="23"/>
      <c r="H317" s="23"/>
      <c r="I317" s="26"/>
      <c r="J317" s="23"/>
      <c r="K317" s="23"/>
      <c r="L317" s="23"/>
      <c r="M317" s="23"/>
      <c r="N317" s="23"/>
      <c r="O317" s="23"/>
      <c r="P317" s="23"/>
      <c r="Q317" s="23"/>
      <c r="R317" s="23"/>
      <c r="S317" s="25"/>
      <c r="T317" s="23"/>
      <c r="U317" s="25">
        <v>9224.4500000000007</v>
      </c>
    </row>
    <row r="318" spans="1:21" ht="15.75" thickBot="1" x14ac:dyDescent="0.3">
      <c r="A318" s="27"/>
      <c r="B318" s="27"/>
      <c r="C318" s="27" t="s">
        <v>815</v>
      </c>
      <c r="D318" s="27"/>
      <c r="E318" s="27"/>
      <c r="F318" s="27"/>
      <c r="G318" s="27"/>
      <c r="H318" s="27"/>
      <c r="I318" s="28"/>
      <c r="J318" s="27"/>
      <c r="K318" s="27"/>
      <c r="L318" s="27"/>
      <c r="M318" s="27"/>
      <c r="N318" s="27"/>
      <c r="O318" s="27"/>
      <c r="P318" s="27"/>
      <c r="Q318" s="27"/>
      <c r="R318" s="27"/>
      <c r="S318" s="30"/>
      <c r="T318" s="27"/>
      <c r="U318" s="30">
        <f>U317</f>
        <v>9224.4500000000007</v>
      </c>
    </row>
    <row r="319" spans="1:21" ht="30" customHeight="1" x14ac:dyDescent="0.25">
      <c r="A319" s="27"/>
      <c r="B319" s="27" t="s">
        <v>220</v>
      </c>
      <c r="C319" s="27"/>
      <c r="D319" s="27"/>
      <c r="E319" s="27"/>
      <c r="F319" s="27"/>
      <c r="G319" s="27"/>
      <c r="H319" s="27"/>
      <c r="I319" s="28"/>
      <c r="J319" s="27"/>
      <c r="K319" s="27"/>
      <c r="L319" s="27"/>
      <c r="M319" s="27"/>
      <c r="N319" s="27"/>
      <c r="O319" s="27"/>
      <c r="P319" s="27"/>
      <c r="Q319" s="27"/>
      <c r="R319" s="27"/>
      <c r="S319" s="29"/>
      <c r="T319" s="27"/>
      <c r="U319" s="29">
        <f>ROUND(U294+U296+U298+U300+U302+U304+U306+U308+U310+U312+U314+U316+U318,5)</f>
        <v>9404.65</v>
      </c>
    </row>
    <row r="320" spans="1:21" ht="30" customHeight="1" x14ac:dyDescent="0.25">
      <c r="A320" s="23"/>
      <c r="B320" s="23" t="s">
        <v>816</v>
      </c>
      <c r="C320" s="23"/>
      <c r="D320" s="23"/>
      <c r="E320" s="23"/>
      <c r="F320" s="23"/>
      <c r="G320" s="23"/>
      <c r="H320" s="23"/>
      <c r="I320" s="26"/>
      <c r="J320" s="23"/>
      <c r="K320" s="23"/>
      <c r="L320" s="23"/>
      <c r="M320" s="23"/>
      <c r="N320" s="23"/>
      <c r="O320" s="23"/>
      <c r="P320" s="23"/>
      <c r="Q320" s="23"/>
      <c r="R320" s="23"/>
      <c r="S320" s="25"/>
      <c r="T320" s="23"/>
      <c r="U320" s="25">
        <v>0</v>
      </c>
    </row>
    <row r="321" spans="1:21" x14ac:dyDescent="0.25">
      <c r="A321" s="27"/>
      <c r="B321" s="27" t="s">
        <v>817</v>
      </c>
      <c r="C321" s="27"/>
      <c r="D321" s="27"/>
      <c r="E321" s="27"/>
      <c r="F321" s="27"/>
      <c r="G321" s="27"/>
      <c r="H321" s="27"/>
      <c r="I321" s="28"/>
      <c r="J321" s="27"/>
      <c r="K321" s="27"/>
      <c r="L321" s="27"/>
      <c r="M321" s="27"/>
      <c r="N321" s="27"/>
      <c r="O321" s="27"/>
      <c r="P321" s="27"/>
      <c r="Q321" s="27"/>
      <c r="R321" s="27"/>
      <c r="S321" s="29"/>
      <c r="T321" s="27"/>
      <c r="U321" s="29">
        <f>U320</f>
        <v>0</v>
      </c>
    </row>
    <row r="322" spans="1:21" ht="30" customHeight="1" x14ac:dyDescent="0.25">
      <c r="A322" s="23"/>
      <c r="B322" s="23" t="s">
        <v>818</v>
      </c>
      <c r="C322" s="23"/>
      <c r="D322" s="23"/>
      <c r="E322" s="23"/>
      <c r="F322" s="23"/>
      <c r="G322" s="23"/>
      <c r="H322" s="23"/>
      <c r="I322" s="26"/>
      <c r="J322" s="23"/>
      <c r="K322" s="23"/>
      <c r="L322" s="23"/>
      <c r="M322" s="23"/>
      <c r="N322" s="23"/>
      <c r="O322" s="23"/>
      <c r="P322" s="23"/>
      <c r="Q322" s="23"/>
      <c r="R322" s="23"/>
      <c r="S322" s="25"/>
      <c r="T322" s="23"/>
      <c r="U322" s="25">
        <v>0</v>
      </c>
    </row>
    <row r="323" spans="1:21" x14ac:dyDescent="0.25">
      <c r="A323" s="27"/>
      <c r="B323" s="27" t="s">
        <v>819</v>
      </c>
      <c r="C323" s="27"/>
      <c r="D323" s="27"/>
      <c r="E323" s="27"/>
      <c r="F323" s="27"/>
      <c r="G323" s="27"/>
      <c r="H323" s="27"/>
      <c r="I323" s="28"/>
      <c r="J323" s="27"/>
      <c r="K323" s="27"/>
      <c r="L323" s="27"/>
      <c r="M323" s="27"/>
      <c r="N323" s="27"/>
      <c r="O323" s="27"/>
      <c r="P323" s="27"/>
      <c r="Q323" s="27"/>
      <c r="R323" s="27"/>
      <c r="S323" s="29"/>
      <c r="T323" s="27"/>
      <c r="U323" s="29">
        <f>U322</f>
        <v>0</v>
      </c>
    </row>
    <row r="324" spans="1:21" ht="30" customHeight="1" x14ac:dyDescent="0.25">
      <c r="A324" s="23"/>
      <c r="B324" s="23" t="s">
        <v>820</v>
      </c>
      <c r="C324" s="23"/>
      <c r="D324" s="23"/>
      <c r="E324" s="23"/>
      <c r="F324" s="23"/>
      <c r="G324" s="23"/>
      <c r="H324" s="23"/>
      <c r="I324" s="26"/>
      <c r="J324" s="23"/>
      <c r="K324" s="23"/>
      <c r="L324" s="23"/>
      <c r="M324" s="23"/>
      <c r="N324" s="23"/>
      <c r="O324" s="23"/>
      <c r="P324" s="23"/>
      <c r="Q324" s="23"/>
      <c r="R324" s="23"/>
      <c r="S324" s="25"/>
      <c r="T324" s="23"/>
      <c r="U324" s="25">
        <v>0</v>
      </c>
    </row>
    <row r="325" spans="1:21" x14ac:dyDescent="0.25">
      <c r="A325" s="23"/>
      <c r="B325" s="23"/>
      <c r="C325" s="23" t="s">
        <v>821</v>
      </c>
      <c r="D325" s="23"/>
      <c r="E325" s="23"/>
      <c r="F325" s="23"/>
      <c r="G325" s="23"/>
      <c r="H325" s="23"/>
      <c r="I325" s="26"/>
      <c r="J325" s="23"/>
      <c r="K325" s="23"/>
      <c r="L325" s="23"/>
      <c r="M325" s="23"/>
      <c r="N325" s="23"/>
      <c r="O325" s="23"/>
      <c r="P325" s="23"/>
      <c r="Q325" s="23"/>
      <c r="R325" s="23"/>
      <c r="S325" s="25"/>
      <c r="T325" s="23"/>
      <c r="U325" s="25">
        <v>0</v>
      </c>
    </row>
    <row r="326" spans="1:21" x14ac:dyDescent="0.25">
      <c r="A326" s="27"/>
      <c r="B326" s="27"/>
      <c r="C326" s="27" t="s">
        <v>822</v>
      </c>
      <c r="D326" s="27"/>
      <c r="E326" s="27"/>
      <c r="F326" s="27"/>
      <c r="G326" s="27"/>
      <c r="H326" s="27"/>
      <c r="I326" s="28"/>
      <c r="J326" s="27"/>
      <c r="K326" s="27"/>
      <c r="L326" s="27"/>
      <c r="M326" s="27"/>
      <c r="N326" s="27"/>
      <c r="O326" s="27"/>
      <c r="P326" s="27"/>
      <c r="Q326" s="27"/>
      <c r="R326" s="27"/>
      <c r="S326" s="29"/>
      <c r="T326" s="27"/>
      <c r="U326" s="29">
        <f>U325</f>
        <v>0</v>
      </c>
    </row>
    <row r="327" spans="1:21" ht="30" customHeight="1" x14ac:dyDescent="0.25">
      <c r="A327" s="23"/>
      <c r="B327" s="23"/>
      <c r="C327" s="23" t="s">
        <v>823</v>
      </c>
      <c r="D327" s="23"/>
      <c r="E327" s="23"/>
      <c r="F327" s="23"/>
      <c r="G327" s="23"/>
      <c r="H327" s="23"/>
      <c r="I327" s="26"/>
      <c r="J327" s="23"/>
      <c r="K327" s="23"/>
      <c r="L327" s="23"/>
      <c r="M327" s="23"/>
      <c r="N327" s="23"/>
      <c r="O327" s="23"/>
      <c r="P327" s="23"/>
      <c r="Q327" s="23"/>
      <c r="R327" s="23"/>
      <c r="S327" s="25"/>
      <c r="T327" s="23"/>
      <c r="U327" s="25">
        <v>0</v>
      </c>
    </row>
    <row r="328" spans="1:21" x14ac:dyDescent="0.25">
      <c r="A328" s="27"/>
      <c r="B328" s="27"/>
      <c r="C328" s="27" t="s">
        <v>824</v>
      </c>
      <c r="D328" s="27"/>
      <c r="E328" s="27"/>
      <c r="F328" s="27"/>
      <c r="G328" s="27"/>
      <c r="H328" s="27"/>
      <c r="I328" s="28"/>
      <c r="J328" s="27"/>
      <c r="K328" s="27"/>
      <c r="L328" s="27"/>
      <c r="M328" s="27"/>
      <c r="N328" s="27"/>
      <c r="O328" s="27"/>
      <c r="P328" s="27"/>
      <c r="Q328" s="27"/>
      <c r="R328" s="27"/>
      <c r="S328" s="29"/>
      <c r="T328" s="27"/>
      <c r="U328" s="29">
        <f>U327</f>
        <v>0</v>
      </c>
    </row>
    <row r="329" spans="1:21" ht="30" customHeight="1" x14ac:dyDescent="0.25">
      <c r="A329" s="23"/>
      <c r="B329" s="23"/>
      <c r="C329" s="23" t="s">
        <v>825</v>
      </c>
      <c r="D329" s="23"/>
      <c r="E329" s="23"/>
      <c r="F329" s="23"/>
      <c r="G329" s="23"/>
      <c r="H329" s="23"/>
      <c r="I329" s="26"/>
      <c r="J329" s="23"/>
      <c r="K329" s="23"/>
      <c r="L329" s="23"/>
      <c r="M329" s="23"/>
      <c r="N329" s="23"/>
      <c r="O329" s="23"/>
      <c r="P329" s="23"/>
      <c r="Q329" s="23"/>
      <c r="R329" s="23"/>
      <c r="S329" s="25"/>
      <c r="T329" s="23"/>
      <c r="U329" s="25">
        <v>0</v>
      </c>
    </row>
    <row r="330" spans="1:21" ht="15.75" thickBot="1" x14ac:dyDescent="0.3">
      <c r="A330" s="27"/>
      <c r="B330" s="27"/>
      <c r="C330" s="27" t="s">
        <v>826</v>
      </c>
      <c r="D330" s="27"/>
      <c r="E330" s="27"/>
      <c r="F330" s="27"/>
      <c r="G330" s="27"/>
      <c r="H330" s="27"/>
      <c r="I330" s="28"/>
      <c r="J330" s="27"/>
      <c r="K330" s="27"/>
      <c r="L330" s="27"/>
      <c r="M330" s="27"/>
      <c r="N330" s="27"/>
      <c r="O330" s="27"/>
      <c r="P330" s="27"/>
      <c r="Q330" s="27"/>
      <c r="R330" s="27"/>
      <c r="S330" s="30"/>
      <c r="T330" s="27"/>
      <c r="U330" s="30">
        <f>U329</f>
        <v>0</v>
      </c>
    </row>
    <row r="331" spans="1:21" ht="30" customHeight="1" x14ac:dyDescent="0.25">
      <c r="A331" s="27"/>
      <c r="B331" s="27" t="s">
        <v>827</v>
      </c>
      <c r="C331" s="27"/>
      <c r="D331" s="27"/>
      <c r="E331" s="27"/>
      <c r="F331" s="27"/>
      <c r="G331" s="27"/>
      <c r="H331" s="27"/>
      <c r="I331" s="28"/>
      <c r="J331" s="27"/>
      <c r="K331" s="27"/>
      <c r="L331" s="27"/>
      <c r="M331" s="27"/>
      <c r="N331" s="27"/>
      <c r="O331" s="27"/>
      <c r="P331" s="27"/>
      <c r="Q331" s="27"/>
      <c r="R331" s="27"/>
      <c r="S331" s="29"/>
      <c r="T331" s="27"/>
      <c r="U331" s="29">
        <f>ROUND(U326+U328+U330,5)</f>
        <v>0</v>
      </c>
    </row>
    <row r="332" spans="1:21" ht="30" customHeight="1" x14ac:dyDescent="0.25">
      <c r="A332" s="23"/>
      <c r="B332" s="23" t="s">
        <v>828</v>
      </c>
      <c r="C332" s="23"/>
      <c r="D332" s="23"/>
      <c r="E332" s="23"/>
      <c r="F332" s="23"/>
      <c r="G332" s="23"/>
      <c r="H332" s="23"/>
      <c r="I332" s="26"/>
      <c r="J332" s="23"/>
      <c r="K332" s="23"/>
      <c r="L332" s="23"/>
      <c r="M332" s="23"/>
      <c r="N332" s="23"/>
      <c r="O332" s="23"/>
      <c r="P332" s="23"/>
      <c r="Q332" s="23"/>
      <c r="R332" s="23"/>
      <c r="S332" s="25"/>
      <c r="T332" s="23"/>
      <c r="U332" s="25">
        <v>0</v>
      </c>
    </row>
    <row r="333" spans="1:21" x14ac:dyDescent="0.25">
      <c r="A333" s="27"/>
      <c r="B333" s="27" t="s">
        <v>829</v>
      </c>
      <c r="C333" s="27"/>
      <c r="D333" s="27"/>
      <c r="E333" s="27"/>
      <c r="F333" s="27"/>
      <c r="G333" s="27"/>
      <c r="H333" s="27"/>
      <c r="I333" s="28"/>
      <c r="J333" s="27"/>
      <c r="K333" s="27"/>
      <c r="L333" s="27"/>
      <c r="M333" s="27"/>
      <c r="N333" s="27"/>
      <c r="O333" s="27"/>
      <c r="P333" s="27"/>
      <c r="Q333" s="27"/>
      <c r="R333" s="27"/>
      <c r="S333" s="29"/>
      <c r="T333" s="27"/>
      <c r="U333" s="29">
        <f>U332</f>
        <v>0</v>
      </c>
    </row>
    <row r="334" spans="1:21" ht="30" customHeight="1" x14ac:dyDescent="0.25">
      <c r="A334" s="23"/>
      <c r="B334" s="23" t="s">
        <v>830</v>
      </c>
      <c r="C334" s="23"/>
      <c r="D334" s="23"/>
      <c r="E334" s="23"/>
      <c r="F334" s="23"/>
      <c r="G334" s="23"/>
      <c r="H334" s="23"/>
      <c r="I334" s="26"/>
      <c r="J334" s="23"/>
      <c r="K334" s="23"/>
      <c r="L334" s="23"/>
      <c r="M334" s="23"/>
      <c r="N334" s="23"/>
      <c r="O334" s="23"/>
      <c r="P334" s="23"/>
      <c r="Q334" s="23"/>
      <c r="R334" s="23"/>
      <c r="S334" s="25"/>
      <c r="T334" s="23"/>
      <c r="U334" s="25">
        <v>0</v>
      </c>
    </row>
    <row r="335" spans="1:21" x14ac:dyDescent="0.25">
      <c r="A335" s="27"/>
      <c r="B335" s="27" t="s">
        <v>831</v>
      </c>
      <c r="C335" s="27"/>
      <c r="D335" s="27"/>
      <c r="E335" s="27"/>
      <c r="F335" s="27"/>
      <c r="G335" s="27"/>
      <c r="H335" s="27"/>
      <c r="I335" s="28"/>
      <c r="J335" s="27"/>
      <c r="K335" s="27"/>
      <c r="L335" s="27"/>
      <c r="M335" s="27"/>
      <c r="N335" s="27"/>
      <c r="O335" s="27"/>
      <c r="P335" s="27"/>
      <c r="Q335" s="27"/>
      <c r="R335" s="27"/>
      <c r="S335" s="29"/>
      <c r="T335" s="27"/>
      <c r="U335" s="29">
        <f>U334</f>
        <v>0</v>
      </c>
    </row>
    <row r="336" spans="1:21" ht="30" customHeight="1" x14ac:dyDescent="0.25">
      <c r="A336" s="23"/>
      <c r="B336" s="23" t="s">
        <v>832</v>
      </c>
      <c r="C336" s="23"/>
      <c r="D336" s="23"/>
      <c r="E336" s="23"/>
      <c r="F336" s="23"/>
      <c r="G336" s="23"/>
      <c r="H336" s="23"/>
      <c r="I336" s="26"/>
      <c r="J336" s="23"/>
      <c r="K336" s="23"/>
      <c r="L336" s="23"/>
      <c r="M336" s="23"/>
      <c r="N336" s="23"/>
      <c r="O336" s="23"/>
      <c r="P336" s="23"/>
      <c r="Q336" s="23"/>
      <c r="R336" s="23"/>
      <c r="S336" s="25"/>
      <c r="T336" s="23"/>
      <c r="U336" s="25">
        <v>0</v>
      </c>
    </row>
    <row r="337" spans="1:21" x14ac:dyDescent="0.25">
      <c r="A337" s="27"/>
      <c r="B337" s="27" t="s">
        <v>833</v>
      </c>
      <c r="C337" s="27"/>
      <c r="D337" s="27"/>
      <c r="E337" s="27"/>
      <c r="F337" s="27"/>
      <c r="G337" s="27"/>
      <c r="H337" s="27"/>
      <c r="I337" s="28"/>
      <c r="J337" s="27"/>
      <c r="K337" s="27"/>
      <c r="L337" s="27"/>
      <c r="M337" s="27"/>
      <c r="N337" s="27"/>
      <c r="O337" s="27"/>
      <c r="P337" s="27"/>
      <c r="Q337" s="27"/>
      <c r="R337" s="27"/>
      <c r="S337" s="29"/>
      <c r="T337" s="27"/>
      <c r="U337" s="29">
        <f>U336</f>
        <v>0</v>
      </c>
    </row>
    <row r="338" spans="1:21" ht="30" customHeight="1" x14ac:dyDescent="0.25">
      <c r="A338" s="23"/>
      <c r="B338" s="23" t="s">
        <v>834</v>
      </c>
      <c r="C338" s="23"/>
      <c r="D338" s="23"/>
      <c r="E338" s="23"/>
      <c r="F338" s="23"/>
      <c r="G338" s="23"/>
      <c r="H338" s="23"/>
      <c r="I338" s="26"/>
      <c r="J338" s="23"/>
      <c r="K338" s="23"/>
      <c r="L338" s="23"/>
      <c r="M338" s="23"/>
      <c r="N338" s="23"/>
      <c r="O338" s="23"/>
      <c r="P338" s="23"/>
      <c r="Q338" s="23"/>
      <c r="R338" s="23"/>
      <c r="S338" s="25"/>
      <c r="T338" s="23"/>
      <c r="U338" s="25">
        <v>0</v>
      </c>
    </row>
    <row r="339" spans="1:21" x14ac:dyDescent="0.25">
      <c r="A339" s="27"/>
      <c r="B339" s="27" t="s">
        <v>835</v>
      </c>
      <c r="C339" s="27"/>
      <c r="D339" s="27"/>
      <c r="E339" s="27"/>
      <c r="F339" s="27"/>
      <c r="G339" s="27"/>
      <c r="H339" s="27"/>
      <c r="I339" s="28"/>
      <c r="J339" s="27"/>
      <c r="K339" s="27"/>
      <c r="L339" s="27"/>
      <c r="M339" s="27"/>
      <c r="N339" s="27"/>
      <c r="O339" s="27"/>
      <c r="P339" s="27"/>
      <c r="Q339" s="27"/>
      <c r="R339" s="27"/>
      <c r="S339" s="29"/>
      <c r="T339" s="27"/>
      <c r="U339" s="29">
        <f>U338</f>
        <v>0</v>
      </c>
    </row>
    <row r="340" spans="1:21" ht="30" customHeight="1" x14ac:dyDescent="0.25">
      <c r="A340" s="23"/>
      <c r="B340" s="23" t="s">
        <v>384</v>
      </c>
      <c r="C340" s="23"/>
      <c r="D340" s="23"/>
      <c r="E340" s="23"/>
      <c r="F340" s="23"/>
      <c r="G340" s="23"/>
      <c r="H340" s="23"/>
      <c r="I340" s="26"/>
      <c r="J340" s="23"/>
      <c r="K340" s="23"/>
      <c r="L340" s="23"/>
      <c r="M340" s="23"/>
      <c r="N340" s="23"/>
      <c r="O340" s="23"/>
      <c r="P340" s="23"/>
      <c r="Q340" s="23"/>
      <c r="R340" s="23"/>
      <c r="S340" s="25"/>
      <c r="T340" s="23"/>
      <c r="U340" s="25">
        <v>20</v>
      </c>
    </row>
    <row r="341" spans="1:21" x14ac:dyDescent="0.25">
      <c r="A341" s="27"/>
      <c r="B341" s="27" t="s">
        <v>385</v>
      </c>
      <c r="C341" s="27"/>
      <c r="D341" s="27"/>
      <c r="E341" s="27"/>
      <c r="F341" s="27"/>
      <c r="G341" s="27"/>
      <c r="H341" s="27"/>
      <c r="I341" s="28"/>
      <c r="J341" s="27"/>
      <c r="K341" s="27"/>
      <c r="L341" s="27"/>
      <c r="M341" s="27"/>
      <c r="N341" s="27"/>
      <c r="O341" s="27"/>
      <c r="P341" s="27"/>
      <c r="Q341" s="27"/>
      <c r="R341" s="27"/>
      <c r="S341" s="29"/>
      <c r="T341" s="27"/>
      <c r="U341" s="29">
        <f>U340</f>
        <v>20</v>
      </c>
    </row>
    <row r="342" spans="1:21" ht="30" customHeight="1" x14ac:dyDescent="0.25">
      <c r="A342" s="23"/>
      <c r="B342" s="23" t="s">
        <v>836</v>
      </c>
      <c r="C342" s="23"/>
      <c r="D342" s="23"/>
      <c r="E342" s="23"/>
      <c r="F342" s="23"/>
      <c r="G342" s="23"/>
      <c r="H342" s="23"/>
      <c r="I342" s="26"/>
      <c r="J342" s="23"/>
      <c r="K342" s="23"/>
      <c r="L342" s="23"/>
      <c r="M342" s="23"/>
      <c r="N342" s="23"/>
      <c r="O342" s="23"/>
      <c r="P342" s="23"/>
      <c r="Q342" s="23"/>
      <c r="R342" s="23"/>
      <c r="S342" s="25"/>
      <c r="T342" s="23"/>
      <c r="U342" s="25">
        <v>0</v>
      </c>
    </row>
    <row r="343" spans="1:21" x14ac:dyDescent="0.25">
      <c r="A343" s="27"/>
      <c r="B343" s="27" t="s">
        <v>837</v>
      </c>
      <c r="C343" s="27"/>
      <c r="D343" s="27"/>
      <c r="E343" s="27"/>
      <c r="F343" s="27"/>
      <c r="G343" s="27"/>
      <c r="H343" s="27"/>
      <c r="I343" s="28"/>
      <c r="J343" s="27"/>
      <c r="K343" s="27"/>
      <c r="L343" s="27"/>
      <c r="M343" s="27"/>
      <c r="N343" s="27"/>
      <c r="O343" s="27"/>
      <c r="P343" s="27"/>
      <c r="Q343" s="27"/>
      <c r="R343" s="27"/>
      <c r="S343" s="29"/>
      <c r="T343" s="27"/>
      <c r="U343" s="29">
        <f>U342</f>
        <v>0</v>
      </c>
    </row>
    <row r="344" spans="1:21" ht="30" customHeight="1" x14ac:dyDescent="0.25">
      <c r="A344" s="23"/>
      <c r="B344" s="23" t="s">
        <v>838</v>
      </c>
      <c r="C344" s="23"/>
      <c r="D344" s="23"/>
      <c r="E344" s="23"/>
      <c r="F344" s="23"/>
      <c r="G344" s="23"/>
      <c r="H344" s="23"/>
      <c r="I344" s="26"/>
      <c r="J344" s="23"/>
      <c r="K344" s="23"/>
      <c r="L344" s="23"/>
      <c r="M344" s="23"/>
      <c r="N344" s="23"/>
      <c r="O344" s="23"/>
      <c r="P344" s="23"/>
      <c r="Q344" s="23"/>
      <c r="R344" s="23"/>
      <c r="S344" s="25"/>
      <c r="T344" s="23"/>
      <c r="U344" s="25">
        <v>0</v>
      </c>
    </row>
    <row r="345" spans="1:21" ht="15.75" thickBot="1" x14ac:dyDescent="0.3">
      <c r="A345" s="27"/>
      <c r="B345" s="27" t="s">
        <v>839</v>
      </c>
      <c r="C345" s="27"/>
      <c r="D345" s="27"/>
      <c r="E345" s="27"/>
      <c r="F345" s="27"/>
      <c r="G345" s="27"/>
      <c r="H345" s="27"/>
      <c r="I345" s="28"/>
      <c r="J345" s="27"/>
      <c r="K345" s="27"/>
      <c r="L345" s="27"/>
      <c r="M345" s="27"/>
      <c r="N345" s="27"/>
      <c r="O345" s="27"/>
      <c r="P345" s="27"/>
      <c r="Q345" s="27"/>
      <c r="R345" s="27"/>
      <c r="S345" s="31"/>
      <c r="T345" s="27"/>
      <c r="U345" s="31">
        <f>U344</f>
        <v>0</v>
      </c>
    </row>
    <row r="346" spans="1:21" s="35" customFormat="1" ht="30" customHeight="1" thickBot="1" x14ac:dyDescent="0.25">
      <c r="A346" s="23" t="s">
        <v>108</v>
      </c>
      <c r="B346" s="23"/>
      <c r="C346" s="23"/>
      <c r="D346" s="23"/>
      <c r="E346" s="23"/>
      <c r="F346" s="23"/>
      <c r="G346" s="23"/>
      <c r="H346" s="23"/>
      <c r="I346" s="26"/>
      <c r="J346" s="23"/>
      <c r="K346" s="23"/>
      <c r="L346" s="23"/>
      <c r="M346" s="23"/>
      <c r="N346" s="23"/>
      <c r="O346" s="23"/>
      <c r="P346" s="23"/>
      <c r="Q346" s="23"/>
      <c r="R346" s="23"/>
      <c r="S346" s="34" t="e">
        <f>ROUND(#REF!+S25+S27+S29+S31+S33+S35+S37+S43+S45+S47+S49+S51+S53+S55+S57+S59+S61+S63+S65+S67+S73+S75+S77+S79+S81+S83+S85+S87+S89+S91+S93+S95+S97+S99+S101+S103+S105+S107+S114+S116+S118+S120+S130+S132+S134+S136+S138+S140+S142+S144+S146+S148+S150+S152+S154+S156+S186+S190+S217+S227+S242+S246+S255+S261+S265+S267+S269+S271+S273+S275+S291+S319+S321+S323+S331+S333+S335+S337+S339+S341+S343+S345,5)</f>
        <v>#REF!</v>
      </c>
      <c r="T346" s="23"/>
      <c r="U346" s="34" t="e">
        <f>ROUND(#REF!+U25+U27+U29+U31+U33+U35+U37+U43+U45+U47+U49+U51+U53+U55+U57+U59+U61+U63+U65+U67+U73+U75+U77+U79+U81+U83+U85+U87+U89+U91+U93+U95+U97+U99+U101+U103+U105+U107+U114+U116+U118+U120+U130+U132+U134+U136+U138+U140+U142+U144+U146+U148+U150+U152+U154+U156+U186+U190+U217+U227+U242+U246+U255+U261+U265+U267+U269+U271+U273+U275+U291+U319+U321+U323+U331+U333+U335+U337+U339+U341+U343+U345,5)</f>
        <v>#REF!</v>
      </c>
    </row>
    <row r="347" spans="1:21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11:38 AM
&amp;"Arial,Bold"&amp;8 05/05/15
&amp;"Arial,Bold"&amp;8 Accrual Basis&amp;C&amp;"Arial,Bold"&amp;12 ICSB - International Council for Small Business
&amp;"Arial,Bold"&amp;14 General Ledger
&amp;"Arial,Bold"&amp;10 As of February 28,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728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7282" r:id="rId4" name="HEADER"/>
      </mc:Fallback>
    </mc:AlternateContent>
    <mc:AlternateContent xmlns:mc="http://schemas.openxmlformats.org/markup-compatibility/2006">
      <mc:Choice Requires="x14">
        <control shapeId="9728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97281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U435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32.5703125" style="39" bestFit="1" customWidth="1"/>
    <col min="5" max="6" width="2.28515625" style="39" customWidth="1"/>
    <col min="7" max="7" width="6.85546875" style="39" bestFit="1" customWidth="1"/>
    <col min="8" max="8" width="2.28515625" style="39" customWidth="1"/>
    <col min="9" max="9" width="8.7109375" style="39" bestFit="1" customWidth="1"/>
    <col min="10" max="10" width="2.28515625" style="39" customWidth="1"/>
    <col min="11" max="11" width="6.42578125" style="39" bestFit="1" customWidth="1"/>
    <col min="12" max="12" width="2.28515625" style="39" customWidth="1"/>
    <col min="13" max="13" width="16" style="39" bestFit="1" customWidth="1"/>
    <col min="14" max="14" width="2.28515625" style="39" customWidth="1"/>
    <col min="15" max="15" width="30.7109375" style="39" customWidth="1"/>
    <col min="16" max="16" width="2.28515625" style="39" customWidth="1"/>
    <col min="17" max="17" width="27.7109375" style="39" bestFit="1" customWidth="1"/>
    <col min="18" max="18" width="2.28515625" style="39" customWidth="1"/>
    <col min="19" max="19" width="8.42578125" style="39" bestFit="1" customWidth="1"/>
    <col min="20" max="20" width="2.28515625" style="39" customWidth="1"/>
    <col min="21" max="21" width="9.28515625" style="39" bestFit="1" customWidth="1"/>
  </cols>
  <sheetData>
    <row r="1" spans="1:21" s="38" customFormat="1" ht="15.75" thickBot="1" x14ac:dyDescent="0.3">
      <c r="A1" s="36"/>
      <c r="B1" s="36"/>
      <c r="C1" s="36"/>
      <c r="D1" s="36"/>
      <c r="E1" s="36"/>
      <c r="F1" s="36"/>
      <c r="G1" s="37" t="s">
        <v>20</v>
      </c>
      <c r="H1" s="36"/>
      <c r="I1" s="37" t="s">
        <v>21</v>
      </c>
      <c r="J1" s="36"/>
      <c r="K1" s="37" t="s">
        <v>22</v>
      </c>
      <c r="L1" s="36"/>
      <c r="M1" s="37" t="s">
        <v>23</v>
      </c>
      <c r="N1" s="36"/>
      <c r="O1" s="37" t="s">
        <v>24</v>
      </c>
      <c r="P1" s="36"/>
      <c r="Q1" s="37" t="s">
        <v>25</v>
      </c>
      <c r="R1" s="36"/>
      <c r="S1" s="37" t="s">
        <v>26</v>
      </c>
      <c r="T1" s="36"/>
      <c r="U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3"/>
      <c r="H2" s="23"/>
      <c r="I2" s="26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>
        <v>6034.86</v>
      </c>
    </row>
    <row r="3" spans="1:21" x14ac:dyDescent="0.25">
      <c r="A3" s="27"/>
      <c r="B3" s="27"/>
      <c r="C3" s="27"/>
      <c r="D3" s="27"/>
      <c r="E3" s="27"/>
      <c r="F3" s="27"/>
      <c r="G3" s="27" t="s">
        <v>111</v>
      </c>
      <c r="H3" s="27"/>
      <c r="I3" s="28">
        <v>42006</v>
      </c>
      <c r="J3" s="27"/>
      <c r="K3" s="27"/>
      <c r="L3" s="27"/>
      <c r="M3" s="27" t="s">
        <v>139</v>
      </c>
      <c r="N3" s="27"/>
      <c r="O3" s="27" t="s">
        <v>901</v>
      </c>
      <c r="P3" s="27"/>
      <c r="Q3" s="27" t="s">
        <v>102</v>
      </c>
      <c r="R3" s="27"/>
      <c r="S3" s="29">
        <v>6236.92</v>
      </c>
      <c r="T3" s="27"/>
      <c r="U3" s="29">
        <f t="shared" ref="U3:U47" si="0">ROUND(U2+S3,5)</f>
        <v>12271.78</v>
      </c>
    </row>
    <row r="4" spans="1:21" x14ac:dyDescent="0.25">
      <c r="A4" s="27"/>
      <c r="B4" s="27"/>
      <c r="C4" s="27"/>
      <c r="D4" s="27"/>
      <c r="E4" s="27"/>
      <c r="F4" s="27"/>
      <c r="G4" s="27" t="s">
        <v>109</v>
      </c>
      <c r="H4" s="27"/>
      <c r="I4" s="28">
        <v>42011</v>
      </c>
      <c r="J4" s="27"/>
      <c r="K4" s="27"/>
      <c r="L4" s="27"/>
      <c r="M4" s="27" t="s">
        <v>153</v>
      </c>
      <c r="N4" s="27"/>
      <c r="O4" s="27" t="s">
        <v>902</v>
      </c>
      <c r="P4" s="27"/>
      <c r="Q4" s="27" t="s">
        <v>92</v>
      </c>
      <c r="R4" s="27"/>
      <c r="S4" s="29">
        <v>-2600</v>
      </c>
      <c r="T4" s="27"/>
      <c r="U4" s="29">
        <f t="shared" si="0"/>
        <v>9671.7800000000007</v>
      </c>
    </row>
    <row r="5" spans="1:21" x14ac:dyDescent="0.25">
      <c r="A5" s="27"/>
      <c r="B5" s="27"/>
      <c r="C5" s="27"/>
      <c r="D5" s="27"/>
      <c r="E5" s="27"/>
      <c r="F5" s="27"/>
      <c r="G5" s="27" t="s">
        <v>109</v>
      </c>
      <c r="H5" s="27"/>
      <c r="I5" s="28">
        <v>42011</v>
      </c>
      <c r="J5" s="27"/>
      <c r="K5" s="27"/>
      <c r="L5" s="27"/>
      <c r="M5" s="27" t="s">
        <v>147</v>
      </c>
      <c r="N5" s="27"/>
      <c r="O5" s="27" t="s">
        <v>185</v>
      </c>
      <c r="P5" s="27"/>
      <c r="Q5" s="27" t="s">
        <v>104</v>
      </c>
      <c r="R5" s="27"/>
      <c r="S5" s="29">
        <v>-52.38</v>
      </c>
      <c r="T5" s="27"/>
      <c r="U5" s="29">
        <f t="shared" si="0"/>
        <v>9619.4</v>
      </c>
    </row>
    <row r="6" spans="1:21" x14ac:dyDescent="0.25">
      <c r="A6" s="27"/>
      <c r="B6" s="27"/>
      <c r="C6" s="27"/>
      <c r="D6" s="27"/>
      <c r="E6" s="27"/>
      <c r="F6" s="27"/>
      <c r="G6" s="27" t="s">
        <v>110</v>
      </c>
      <c r="H6" s="27"/>
      <c r="I6" s="28">
        <v>42013</v>
      </c>
      <c r="J6" s="27"/>
      <c r="K6" s="27" t="s">
        <v>872</v>
      </c>
      <c r="L6" s="27"/>
      <c r="M6" s="27" t="s">
        <v>164</v>
      </c>
      <c r="N6" s="27"/>
      <c r="O6" s="27" t="s">
        <v>903</v>
      </c>
      <c r="P6" s="27"/>
      <c r="Q6" s="27" t="s">
        <v>36</v>
      </c>
      <c r="R6" s="27"/>
      <c r="S6" s="29">
        <v>833.27</v>
      </c>
      <c r="T6" s="27"/>
      <c r="U6" s="29">
        <f t="shared" si="0"/>
        <v>10452.67</v>
      </c>
    </row>
    <row r="7" spans="1:21" x14ac:dyDescent="0.25">
      <c r="A7" s="27"/>
      <c r="B7" s="27"/>
      <c r="C7" s="27"/>
      <c r="D7" s="27"/>
      <c r="E7" s="27"/>
      <c r="F7" s="27"/>
      <c r="G7" s="27" t="s">
        <v>109</v>
      </c>
      <c r="H7" s="27"/>
      <c r="I7" s="28">
        <v>42013</v>
      </c>
      <c r="J7" s="27"/>
      <c r="K7" s="27"/>
      <c r="L7" s="27"/>
      <c r="M7" s="27" t="s">
        <v>227</v>
      </c>
      <c r="N7" s="27"/>
      <c r="O7" s="27" t="s">
        <v>237</v>
      </c>
      <c r="P7" s="27"/>
      <c r="Q7" s="27" t="s">
        <v>83</v>
      </c>
      <c r="R7" s="27"/>
      <c r="S7" s="29">
        <v>-9</v>
      </c>
      <c r="T7" s="27"/>
      <c r="U7" s="29">
        <f t="shared" si="0"/>
        <v>10443.67</v>
      </c>
    </row>
    <row r="8" spans="1:21" x14ac:dyDescent="0.25">
      <c r="A8" s="27"/>
      <c r="B8" s="27"/>
      <c r="C8" s="27"/>
      <c r="D8" s="27"/>
      <c r="E8" s="27"/>
      <c r="F8" s="27"/>
      <c r="G8" s="27" t="s">
        <v>109</v>
      </c>
      <c r="H8" s="27"/>
      <c r="I8" s="28">
        <v>42016</v>
      </c>
      <c r="J8" s="27"/>
      <c r="K8" s="27"/>
      <c r="L8" s="27"/>
      <c r="M8" s="27" t="s">
        <v>139</v>
      </c>
      <c r="N8" s="27"/>
      <c r="O8" s="27" t="s">
        <v>904</v>
      </c>
      <c r="P8" s="27"/>
      <c r="Q8" s="27" t="s">
        <v>106</v>
      </c>
      <c r="R8" s="27"/>
      <c r="S8" s="29">
        <v>-118.48</v>
      </c>
      <c r="T8" s="27"/>
      <c r="U8" s="29">
        <f t="shared" si="0"/>
        <v>10325.19</v>
      </c>
    </row>
    <row r="9" spans="1:21" x14ac:dyDescent="0.25">
      <c r="A9" s="27"/>
      <c r="B9" s="27"/>
      <c r="C9" s="27"/>
      <c r="D9" s="27"/>
      <c r="E9" s="27"/>
      <c r="F9" s="27"/>
      <c r="G9" s="27" t="s">
        <v>109</v>
      </c>
      <c r="H9" s="27"/>
      <c r="I9" s="28">
        <v>42016</v>
      </c>
      <c r="J9" s="27"/>
      <c r="K9" s="27"/>
      <c r="L9" s="27"/>
      <c r="M9" s="27" t="s">
        <v>875</v>
      </c>
      <c r="N9" s="27"/>
      <c r="O9" s="27" t="s">
        <v>905</v>
      </c>
      <c r="P9" s="27"/>
      <c r="Q9" s="27" t="s">
        <v>219</v>
      </c>
      <c r="R9" s="27"/>
      <c r="S9" s="29">
        <v>-426.36</v>
      </c>
      <c r="T9" s="27"/>
      <c r="U9" s="29">
        <f t="shared" si="0"/>
        <v>9898.83</v>
      </c>
    </row>
    <row r="10" spans="1:21" x14ac:dyDescent="0.25">
      <c r="A10" s="27"/>
      <c r="B10" s="27"/>
      <c r="C10" s="27"/>
      <c r="D10" s="27"/>
      <c r="E10" s="27"/>
      <c r="F10" s="27"/>
      <c r="G10" s="27" t="s">
        <v>109</v>
      </c>
      <c r="H10" s="27"/>
      <c r="I10" s="28">
        <v>42017</v>
      </c>
      <c r="J10" s="27"/>
      <c r="K10" s="27"/>
      <c r="L10" s="27"/>
      <c r="M10" s="27" t="s">
        <v>139</v>
      </c>
      <c r="N10" s="27"/>
      <c r="O10" s="27" t="s">
        <v>179</v>
      </c>
      <c r="P10" s="27"/>
      <c r="Q10" s="27" t="s">
        <v>106</v>
      </c>
      <c r="R10" s="27"/>
      <c r="S10" s="29">
        <v>-50</v>
      </c>
      <c r="T10" s="27"/>
      <c r="U10" s="29">
        <f t="shared" si="0"/>
        <v>9848.83</v>
      </c>
    </row>
    <row r="11" spans="1:21" x14ac:dyDescent="0.25">
      <c r="A11" s="27"/>
      <c r="B11" s="27"/>
      <c r="C11" s="27"/>
      <c r="D11" s="27"/>
      <c r="E11" s="27"/>
      <c r="F11" s="27"/>
      <c r="G11" s="27" t="s">
        <v>109</v>
      </c>
      <c r="H11" s="27"/>
      <c r="I11" s="28">
        <v>42018</v>
      </c>
      <c r="J11" s="27"/>
      <c r="K11" s="27"/>
      <c r="L11" s="27"/>
      <c r="M11" s="27" t="s">
        <v>147</v>
      </c>
      <c r="N11" s="27"/>
      <c r="O11" s="27" t="s">
        <v>185</v>
      </c>
      <c r="P11" s="27"/>
      <c r="Q11" s="27" t="s">
        <v>104</v>
      </c>
      <c r="R11" s="27"/>
      <c r="S11" s="29">
        <v>-18.84</v>
      </c>
      <c r="T11" s="27"/>
      <c r="U11" s="29">
        <f t="shared" si="0"/>
        <v>9829.99</v>
      </c>
    </row>
    <row r="12" spans="1:21" x14ac:dyDescent="0.25">
      <c r="A12" s="27"/>
      <c r="B12" s="27"/>
      <c r="C12" s="27"/>
      <c r="D12" s="27"/>
      <c r="E12" s="27"/>
      <c r="F12" s="27"/>
      <c r="G12" s="27" t="s">
        <v>109</v>
      </c>
      <c r="H12" s="27"/>
      <c r="I12" s="28">
        <v>42020</v>
      </c>
      <c r="J12" s="27"/>
      <c r="K12" s="27"/>
      <c r="L12" s="27"/>
      <c r="M12" s="27" t="s">
        <v>147</v>
      </c>
      <c r="N12" s="27"/>
      <c r="O12" s="27" t="s">
        <v>185</v>
      </c>
      <c r="P12" s="27"/>
      <c r="Q12" s="27" t="s">
        <v>104</v>
      </c>
      <c r="R12" s="27"/>
      <c r="S12" s="29">
        <v>-35.97</v>
      </c>
      <c r="T12" s="27"/>
      <c r="U12" s="29">
        <f t="shared" si="0"/>
        <v>9794.02</v>
      </c>
    </row>
    <row r="13" spans="1:21" x14ac:dyDescent="0.25">
      <c r="A13" s="27"/>
      <c r="B13" s="27"/>
      <c r="C13" s="27"/>
      <c r="D13" s="27"/>
      <c r="E13" s="27"/>
      <c r="F13" s="27"/>
      <c r="G13" s="27" t="s">
        <v>109</v>
      </c>
      <c r="H13" s="27"/>
      <c r="I13" s="28">
        <v>42023</v>
      </c>
      <c r="J13" s="27"/>
      <c r="K13" s="27"/>
      <c r="L13" s="27"/>
      <c r="M13" s="27" t="s">
        <v>299</v>
      </c>
      <c r="N13" s="27"/>
      <c r="O13" s="27" t="s">
        <v>906</v>
      </c>
      <c r="P13" s="27"/>
      <c r="Q13" s="27" t="s">
        <v>102</v>
      </c>
      <c r="R13" s="27"/>
      <c r="S13" s="29">
        <v>-1000</v>
      </c>
      <c r="T13" s="27"/>
      <c r="U13" s="29">
        <f t="shared" si="0"/>
        <v>8794.02</v>
      </c>
    </row>
    <row r="14" spans="1:21" x14ac:dyDescent="0.25">
      <c r="A14" s="27"/>
      <c r="B14" s="27"/>
      <c r="C14" s="27"/>
      <c r="D14" s="27"/>
      <c r="E14" s="27"/>
      <c r="F14" s="27"/>
      <c r="G14" s="27" t="s">
        <v>111</v>
      </c>
      <c r="H14" s="27"/>
      <c r="I14" s="28">
        <v>42024</v>
      </c>
      <c r="J14" s="27"/>
      <c r="K14" s="27"/>
      <c r="L14" s="27"/>
      <c r="M14" s="27" t="s">
        <v>354</v>
      </c>
      <c r="N14" s="27"/>
      <c r="O14" s="27" t="s">
        <v>907</v>
      </c>
      <c r="P14" s="27"/>
      <c r="Q14" s="27" t="s">
        <v>74</v>
      </c>
      <c r="R14" s="27"/>
      <c r="S14" s="29">
        <v>20950.2</v>
      </c>
      <c r="T14" s="27"/>
      <c r="U14" s="29">
        <f t="shared" si="0"/>
        <v>29744.22</v>
      </c>
    </row>
    <row r="15" spans="1:21" x14ac:dyDescent="0.25">
      <c r="A15" s="27"/>
      <c r="B15" s="27"/>
      <c r="C15" s="27"/>
      <c r="D15" s="27"/>
      <c r="E15" s="27"/>
      <c r="F15" s="27"/>
      <c r="G15" s="27" t="s">
        <v>109</v>
      </c>
      <c r="H15" s="27"/>
      <c r="I15" s="28">
        <v>42024</v>
      </c>
      <c r="J15" s="27"/>
      <c r="K15" s="27"/>
      <c r="L15" s="27"/>
      <c r="M15" s="27" t="s">
        <v>138</v>
      </c>
      <c r="N15" s="27"/>
      <c r="O15" s="27" t="s">
        <v>908</v>
      </c>
      <c r="P15" s="27"/>
      <c r="Q15" s="27" t="s">
        <v>102</v>
      </c>
      <c r="R15" s="27"/>
      <c r="S15" s="29">
        <v>-1361.39</v>
      </c>
      <c r="T15" s="27"/>
      <c r="U15" s="29">
        <f t="shared" si="0"/>
        <v>28382.83</v>
      </c>
    </row>
    <row r="16" spans="1:21" x14ac:dyDescent="0.25">
      <c r="A16" s="27"/>
      <c r="B16" s="27"/>
      <c r="C16" s="27"/>
      <c r="D16" s="27"/>
      <c r="E16" s="27"/>
      <c r="F16" s="27"/>
      <c r="G16" s="27" t="s">
        <v>109</v>
      </c>
      <c r="H16" s="27"/>
      <c r="I16" s="28">
        <v>42024</v>
      </c>
      <c r="J16" s="27"/>
      <c r="K16" s="27"/>
      <c r="L16" s="27"/>
      <c r="M16" s="27" t="s">
        <v>147</v>
      </c>
      <c r="N16" s="27"/>
      <c r="O16" s="27" t="s">
        <v>185</v>
      </c>
      <c r="P16" s="27"/>
      <c r="Q16" s="27" t="s">
        <v>104</v>
      </c>
      <c r="R16" s="27"/>
      <c r="S16" s="29">
        <v>-14.99</v>
      </c>
      <c r="T16" s="27"/>
      <c r="U16" s="29">
        <f t="shared" si="0"/>
        <v>28367.84</v>
      </c>
    </row>
    <row r="17" spans="1:21" x14ac:dyDescent="0.25">
      <c r="A17" s="27"/>
      <c r="B17" s="27"/>
      <c r="C17" s="27"/>
      <c r="D17" s="27"/>
      <c r="E17" s="27"/>
      <c r="F17" s="27"/>
      <c r="G17" s="27" t="s">
        <v>109</v>
      </c>
      <c r="H17" s="27"/>
      <c r="I17" s="28">
        <v>42025</v>
      </c>
      <c r="J17" s="27"/>
      <c r="K17" s="27"/>
      <c r="L17" s="27"/>
      <c r="M17" s="27" t="s">
        <v>401</v>
      </c>
      <c r="N17" s="27"/>
      <c r="O17" s="27" t="s">
        <v>427</v>
      </c>
      <c r="P17" s="27"/>
      <c r="Q17" s="27" t="s">
        <v>100</v>
      </c>
      <c r="R17" s="27"/>
      <c r="S17" s="29">
        <v>-212.01</v>
      </c>
      <c r="T17" s="27"/>
      <c r="U17" s="29">
        <f t="shared" si="0"/>
        <v>28155.83</v>
      </c>
    </row>
    <row r="18" spans="1:21" x14ac:dyDescent="0.25">
      <c r="A18" s="27"/>
      <c r="B18" s="27"/>
      <c r="C18" s="27"/>
      <c r="D18" s="27"/>
      <c r="E18" s="27"/>
      <c r="F18" s="27"/>
      <c r="G18" s="27" t="s">
        <v>110</v>
      </c>
      <c r="H18" s="27"/>
      <c r="I18" s="28">
        <v>42026</v>
      </c>
      <c r="J18" s="27"/>
      <c r="K18" s="27" t="s">
        <v>266</v>
      </c>
      <c r="L18" s="27"/>
      <c r="M18" s="27" t="s">
        <v>161</v>
      </c>
      <c r="N18" s="27"/>
      <c r="O18" s="27" t="s">
        <v>909</v>
      </c>
      <c r="P18" s="27"/>
      <c r="Q18" s="27" t="s">
        <v>36</v>
      </c>
      <c r="R18" s="27"/>
      <c r="S18" s="29">
        <v>1037.51</v>
      </c>
      <c r="T18" s="27"/>
      <c r="U18" s="29">
        <f t="shared" si="0"/>
        <v>29193.34</v>
      </c>
    </row>
    <row r="19" spans="1:21" x14ac:dyDescent="0.25">
      <c r="A19" s="27"/>
      <c r="B19" s="27"/>
      <c r="C19" s="27"/>
      <c r="D19" s="27"/>
      <c r="E19" s="27"/>
      <c r="F19" s="27"/>
      <c r="G19" s="27" t="s">
        <v>109</v>
      </c>
      <c r="H19" s="27"/>
      <c r="I19" s="28">
        <v>42026</v>
      </c>
      <c r="J19" s="27"/>
      <c r="K19" s="27"/>
      <c r="L19" s="27"/>
      <c r="M19" s="27" t="s">
        <v>286</v>
      </c>
      <c r="N19" s="27"/>
      <c r="O19" s="27" t="s">
        <v>910</v>
      </c>
      <c r="P19" s="27"/>
      <c r="Q19" s="27" t="s">
        <v>100</v>
      </c>
      <c r="R19" s="27"/>
      <c r="S19" s="29">
        <v>-175.99</v>
      </c>
      <c r="T19" s="27"/>
      <c r="U19" s="29">
        <f t="shared" si="0"/>
        <v>29017.35</v>
      </c>
    </row>
    <row r="20" spans="1:21" x14ac:dyDescent="0.25">
      <c r="A20" s="27"/>
      <c r="B20" s="27"/>
      <c r="C20" s="27"/>
      <c r="D20" s="27"/>
      <c r="E20" s="27"/>
      <c r="F20" s="27"/>
      <c r="G20" s="27" t="s">
        <v>109</v>
      </c>
      <c r="H20" s="27"/>
      <c r="I20" s="28">
        <v>42026</v>
      </c>
      <c r="J20" s="27"/>
      <c r="K20" s="27"/>
      <c r="L20" s="27"/>
      <c r="M20" s="27" t="s">
        <v>233</v>
      </c>
      <c r="N20" s="27"/>
      <c r="O20" s="27" t="s">
        <v>911</v>
      </c>
      <c r="P20" s="27"/>
      <c r="Q20" s="27" t="s">
        <v>79</v>
      </c>
      <c r="R20" s="27"/>
      <c r="S20" s="29">
        <v>-18.11</v>
      </c>
      <c r="T20" s="27"/>
      <c r="U20" s="29">
        <f t="shared" si="0"/>
        <v>28999.24</v>
      </c>
    </row>
    <row r="21" spans="1:21" x14ac:dyDescent="0.25">
      <c r="A21" s="27"/>
      <c r="B21" s="27"/>
      <c r="C21" s="27"/>
      <c r="D21" s="27"/>
      <c r="E21" s="27"/>
      <c r="F21" s="27"/>
      <c r="G21" s="27" t="s">
        <v>109</v>
      </c>
      <c r="H21" s="27"/>
      <c r="I21" s="28">
        <v>42026</v>
      </c>
      <c r="J21" s="27"/>
      <c r="K21" s="27"/>
      <c r="L21" s="27"/>
      <c r="M21" s="27" t="s">
        <v>286</v>
      </c>
      <c r="N21" s="27"/>
      <c r="O21" s="27" t="s">
        <v>912</v>
      </c>
      <c r="P21" s="27"/>
      <c r="Q21" s="27" t="s">
        <v>100</v>
      </c>
      <c r="R21" s="27"/>
      <c r="S21" s="29">
        <v>-10.48</v>
      </c>
      <c r="T21" s="27"/>
      <c r="U21" s="29">
        <f t="shared" si="0"/>
        <v>28988.76</v>
      </c>
    </row>
    <row r="22" spans="1:21" x14ac:dyDescent="0.25">
      <c r="A22" s="27"/>
      <c r="B22" s="27"/>
      <c r="C22" s="27"/>
      <c r="D22" s="27"/>
      <c r="E22" s="27"/>
      <c r="F22" s="27"/>
      <c r="G22" s="27" t="s">
        <v>109</v>
      </c>
      <c r="H22" s="27"/>
      <c r="I22" s="28">
        <v>42027</v>
      </c>
      <c r="J22" s="27"/>
      <c r="K22" s="27"/>
      <c r="L22" s="27"/>
      <c r="M22" s="27" t="s">
        <v>355</v>
      </c>
      <c r="N22" s="27"/>
      <c r="O22" s="27" t="s">
        <v>370</v>
      </c>
      <c r="P22" s="27"/>
      <c r="Q22" s="27" t="s">
        <v>100</v>
      </c>
      <c r="R22" s="27"/>
      <c r="S22" s="29">
        <v>-55</v>
      </c>
      <c r="T22" s="27"/>
      <c r="U22" s="29">
        <f t="shared" si="0"/>
        <v>28933.759999999998</v>
      </c>
    </row>
    <row r="23" spans="1:21" x14ac:dyDescent="0.25">
      <c r="A23" s="27"/>
      <c r="B23" s="27"/>
      <c r="C23" s="27"/>
      <c r="D23" s="27"/>
      <c r="E23" s="27"/>
      <c r="F23" s="27"/>
      <c r="G23" s="27" t="s">
        <v>109</v>
      </c>
      <c r="H23" s="27"/>
      <c r="I23" s="28">
        <v>42027</v>
      </c>
      <c r="J23" s="27"/>
      <c r="K23" s="27"/>
      <c r="L23" s="27"/>
      <c r="M23" s="27" t="s">
        <v>855</v>
      </c>
      <c r="N23" s="27"/>
      <c r="O23" s="27" t="s">
        <v>913</v>
      </c>
      <c r="P23" s="27"/>
      <c r="Q23" s="27" t="s">
        <v>79</v>
      </c>
      <c r="R23" s="27"/>
      <c r="S23" s="29">
        <v>-25</v>
      </c>
      <c r="T23" s="27"/>
      <c r="U23" s="29">
        <f t="shared" si="0"/>
        <v>28908.76</v>
      </c>
    </row>
    <row r="24" spans="1:21" x14ac:dyDescent="0.25">
      <c r="A24" s="27"/>
      <c r="B24" s="27"/>
      <c r="C24" s="27"/>
      <c r="D24" s="27"/>
      <c r="E24" s="27"/>
      <c r="F24" s="27"/>
      <c r="G24" s="27" t="s">
        <v>109</v>
      </c>
      <c r="H24" s="27"/>
      <c r="I24" s="28">
        <v>42027</v>
      </c>
      <c r="J24" s="27"/>
      <c r="K24" s="27"/>
      <c r="L24" s="27"/>
      <c r="M24" s="27" t="s">
        <v>876</v>
      </c>
      <c r="N24" s="27"/>
      <c r="O24" s="27" t="s">
        <v>914</v>
      </c>
      <c r="P24" s="27"/>
      <c r="Q24" s="27" t="s">
        <v>79</v>
      </c>
      <c r="R24" s="27"/>
      <c r="S24" s="29">
        <v>-17</v>
      </c>
      <c r="T24" s="27"/>
      <c r="U24" s="29">
        <f t="shared" si="0"/>
        <v>28891.759999999998</v>
      </c>
    </row>
    <row r="25" spans="1:21" x14ac:dyDescent="0.25">
      <c r="A25" s="27"/>
      <c r="B25" s="27"/>
      <c r="C25" s="27"/>
      <c r="D25" s="27"/>
      <c r="E25" s="27"/>
      <c r="F25" s="27"/>
      <c r="G25" s="27" t="s">
        <v>109</v>
      </c>
      <c r="H25" s="27"/>
      <c r="I25" s="28">
        <v>42027</v>
      </c>
      <c r="J25" s="27"/>
      <c r="K25" s="27"/>
      <c r="L25" s="27"/>
      <c r="M25" s="27" t="s">
        <v>877</v>
      </c>
      <c r="N25" s="27"/>
      <c r="O25" s="27" t="s">
        <v>915</v>
      </c>
      <c r="P25" s="27"/>
      <c r="Q25" s="27" t="s">
        <v>102</v>
      </c>
      <c r="R25" s="27"/>
      <c r="S25" s="29">
        <v>-4.93</v>
      </c>
      <c r="T25" s="27"/>
      <c r="U25" s="29">
        <f t="shared" si="0"/>
        <v>28886.83</v>
      </c>
    </row>
    <row r="26" spans="1:21" x14ac:dyDescent="0.25">
      <c r="A26" s="27"/>
      <c r="B26" s="27"/>
      <c r="C26" s="27"/>
      <c r="D26" s="27"/>
      <c r="E26" s="27"/>
      <c r="F26" s="27"/>
      <c r="G26" s="27" t="s">
        <v>111</v>
      </c>
      <c r="H26" s="27"/>
      <c r="I26" s="28">
        <v>42030</v>
      </c>
      <c r="J26" s="27"/>
      <c r="K26" s="27"/>
      <c r="L26" s="27"/>
      <c r="M26" s="27" t="s">
        <v>401</v>
      </c>
      <c r="N26" s="27"/>
      <c r="O26" s="27" t="s">
        <v>916</v>
      </c>
      <c r="P26" s="27"/>
      <c r="Q26" s="27" t="s">
        <v>100</v>
      </c>
      <c r="R26" s="27"/>
      <c r="S26" s="29">
        <v>85.11</v>
      </c>
      <c r="T26" s="27"/>
      <c r="U26" s="29">
        <f t="shared" si="0"/>
        <v>28971.94</v>
      </c>
    </row>
    <row r="27" spans="1:21" x14ac:dyDescent="0.25">
      <c r="A27" s="27"/>
      <c r="B27" s="27"/>
      <c r="C27" s="27"/>
      <c r="D27" s="27"/>
      <c r="E27" s="27"/>
      <c r="F27" s="27"/>
      <c r="G27" s="27" t="s">
        <v>109</v>
      </c>
      <c r="H27" s="27"/>
      <c r="I27" s="28">
        <v>42030</v>
      </c>
      <c r="J27" s="27"/>
      <c r="K27" s="27"/>
      <c r="L27" s="27"/>
      <c r="M27" s="27" t="s">
        <v>147</v>
      </c>
      <c r="N27" s="27"/>
      <c r="O27" s="27" t="s">
        <v>185</v>
      </c>
      <c r="P27" s="27"/>
      <c r="Q27" s="27" t="s">
        <v>104</v>
      </c>
      <c r="R27" s="27"/>
      <c r="S27" s="29">
        <v>-29.97</v>
      </c>
      <c r="T27" s="27"/>
      <c r="U27" s="29">
        <f t="shared" si="0"/>
        <v>28941.97</v>
      </c>
    </row>
    <row r="28" spans="1:21" x14ac:dyDescent="0.25">
      <c r="A28" s="27"/>
      <c r="B28" s="27"/>
      <c r="C28" s="27"/>
      <c r="D28" s="27"/>
      <c r="E28" s="27"/>
      <c r="F28" s="27"/>
      <c r="G28" s="27" t="s">
        <v>109</v>
      </c>
      <c r="H28" s="27"/>
      <c r="I28" s="28">
        <v>42030</v>
      </c>
      <c r="J28" s="27"/>
      <c r="K28" s="27"/>
      <c r="L28" s="27"/>
      <c r="M28" s="27" t="s">
        <v>878</v>
      </c>
      <c r="N28" s="27"/>
      <c r="O28" s="27" t="s">
        <v>917</v>
      </c>
      <c r="P28" s="27"/>
      <c r="Q28" s="27" t="s">
        <v>217</v>
      </c>
      <c r="R28" s="27"/>
      <c r="S28" s="29">
        <v>-343</v>
      </c>
      <c r="T28" s="27"/>
      <c r="U28" s="29">
        <f t="shared" si="0"/>
        <v>28598.97</v>
      </c>
    </row>
    <row r="29" spans="1:21" x14ac:dyDescent="0.25">
      <c r="A29" s="27"/>
      <c r="B29" s="27"/>
      <c r="C29" s="27"/>
      <c r="D29" s="27"/>
      <c r="E29" s="27"/>
      <c r="F29" s="27"/>
      <c r="G29" s="27" t="s">
        <v>109</v>
      </c>
      <c r="H29" s="27"/>
      <c r="I29" s="28">
        <v>42030</v>
      </c>
      <c r="J29" s="27"/>
      <c r="K29" s="27"/>
      <c r="L29" s="27"/>
      <c r="M29" s="27" t="s">
        <v>139</v>
      </c>
      <c r="N29" s="27"/>
      <c r="O29" s="27" t="s">
        <v>186</v>
      </c>
      <c r="P29" s="27"/>
      <c r="Q29" s="27" t="s">
        <v>106</v>
      </c>
      <c r="R29" s="27"/>
      <c r="S29" s="29">
        <v>-2.5</v>
      </c>
      <c r="T29" s="27"/>
      <c r="U29" s="29">
        <f t="shared" si="0"/>
        <v>28596.47</v>
      </c>
    </row>
    <row r="30" spans="1:21" x14ac:dyDescent="0.25">
      <c r="A30" s="27"/>
      <c r="B30" s="27"/>
      <c r="C30" s="27"/>
      <c r="D30" s="27"/>
      <c r="E30" s="27"/>
      <c r="F30" s="27"/>
      <c r="G30" s="27" t="s">
        <v>109</v>
      </c>
      <c r="H30" s="27"/>
      <c r="I30" s="28">
        <v>42030</v>
      </c>
      <c r="J30" s="27"/>
      <c r="K30" s="27"/>
      <c r="L30" s="27"/>
      <c r="M30" s="27" t="s">
        <v>879</v>
      </c>
      <c r="N30" s="27"/>
      <c r="O30" s="27" t="s">
        <v>918</v>
      </c>
      <c r="P30" s="27"/>
      <c r="Q30" s="27" t="s">
        <v>79</v>
      </c>
      <c r="R30" s="27"/>
      <c r="S30" s="29">
        <v>-1534.29</v>
      </c>
      <c r="T30" s="27"/>
      <c r="U30" s="29">
        <f t="shared" si="0"/>
        <v>27062.18</v>
      </c>
    </row>
    <row r="31" spans="1:21" x14ac:dyDescent="0.25">
      <c r="A31" s="27"/>
      <c r="B31" s="27"/>
      <c r="C31" s="27"/>
      <c r="D31" s="27"/>
      <c r="E31" s="27"/>
      <c r="F31" s="27"/>
      <c r="G31" s="27" t="s">
        <v>109</v>
      </c>
      <c r="H31" s="27"/>
      <c r="I31" s="28">
        <v>42030</v>
      </c>
      <c r="J31" s="27"/>
      <c r="K31" s="27"/>
      <c r="L31" s="27"/>
      <c r="M31" s="27" t="s">
        <v>880</v>
      </c>
      <c r="N31" s="27"/>
      <c r="O31" s="27" t="s">
        <v>919</v>
      </c>
      <c r="P31" s="27"/>
      <c r="Q31" s="27" t="s">
        <v>97</v>
      </c>
      <c r="R31" s="27"/>
      <c r="S31" s="29">
        <v>-846.72</v>
      </c>
      <c r="T31" s="27"/>
      <c r="U31" s="29">
        <f t="shared" si="0"/>
        <v>26215.46</v>
      </c>
    </row>
    <row r="32" spans="1:21" x14ac:dyDescent="0.25">
      <c r="A32" s="27"/>
      <c r="B32" s="27"/>
      <c r="C32" s="27"/>
      <c r="D32" s="27"/>
      <c r="E32" s="27"/>
      <c r="F32" s="27"/>
      <c r="G32" s="27" t="s">
        <v>109</v>
      </c>
      <c r="H32" s="27"/>
      <c r="I32" s="28">
        <v>42030</v>
      </c>
      <c r="J32" s="27"/>
      <c r="K32" s="27"/>
      <c r="L32" s="27"/>
      <c r="M32" s="27" t="s">
        <v>880</v>
      </c>
      <c r="N32" s="27"/>
      <c r="O32" s="27" t="s">
        <v>920</v>
      </c>
      <c r="P32" s="27"/>
      <c r="Q32" s="27" t="s">
        <v>217</v>
      </c>
      <c r="R32" s="27"/>
      <c r="S32" s="29">
        <v>-846.72</v>
      </c>
      <c r="T32" s="27"/>
      <c r="U32" s="29">
        <f t="shared" si="0"/>
        <v>25368.74</v>
      </c>
    </row>
    <row r="33" spans="1:21" x14ac:dyDescent="0.25">
      <c r="A33" s="27"/>
      <c r="B33" s="27"/>
      <c r="C33" s="27"/>
      <c r="D33" s="27"/>
      <c r="E33" s="27"/>
      <c r="F33" s="27"/>
      <c r="G33" s="27" t="s">
        <v>109</v>
      </c>
      <c r="H33" s="27"/>
      <c r="I33" s="28">
        <v>42030</v>
      </c>
      <c r="J33" s="27"/>
      <c r="K33" s="27"/>
      <c r="L33" s="27"/>
      <c r="M33" s="27" t="s">
        <v>880</v>
      </c>
      <c r="N33" s="27"/>
      <c r="O33" s="27" t="s">
        <v>921</v>
      </c>
      <c r="P33" s="27"/>
      <c r="Q33" s="27" t="s">
        <v>257</v>
      </c>
      <c r="R33" s="27"/>
      <c r="S33" s="29">
        <v>-781.77</v>
      </c>
      <c r="T33" s="27"/>
      <c r="U33" s="29">
        <f t="shared" si="0"/>
        <v>24586.97</v>
      </c>
    </row>
    <row r="34" spans="1:21" x14ac:dyDescent="0.25">
      <c r="A34" s="27"/>
      <c r="B34" s="27"/>
      <c r="C34" s="27"/>
      <c r="D34" s="27"/>
      <c r="E34" s="27"/>
      <c r="F34" s="27"/>
      <c r="G34" s="27" t="s">
        <v>109</v>
      </c>
      <c r="H34" s="27"/>
      <c r="I34" s="28">
        <v>42030</v>
      </c>
      <c r="J34" s="27"/>
      <c r="K34" s="27"/>
      <c r="L34" s="27"/>
      <c r="M34" s="27" t="s">
        <v>880</v>
      </c>
      <c r="N34" s="27"/>
      <c r="O34" s="27" t="s">
        <v>922</v>
      </c>
      <c r="P34" s="27"/>
      <c r="Q34" s="27" t="s">
        <v>79</v>
      </c>
      <c r="R34" s="27"/>
      <c r="S34" s="29">
        <v>-423.36</v>
      </c>
      <c r="T34" s="27"/>
      <c r="U34" s="29">
        <f t="shared" si="0"/>
        <v>24163.61</v>
      </c>
    </row>
    <row r="35" spans="1:21" x14ac:dyDescent="0.25">
      <c r="A35" s="27"/>
      <c r="B35" s="27"/>
      <c r="C35" s="27"/>
      <c r="D35" s="27"/>
      <c r="E35" s="27"/>
      <c r="F35" s="27"/>
      <c r="G35" s="27" t="s">
        <v>109</v>
      </c>
      <c r="H35" s="27"/>
      <c r="I35" s="28">
        <v>42030</v>
      </c>
      <c r="J35" s="27"/>
      <c r="K35" s="27"/>
      <c r="L35" s="27"/>
      <c r="M35" s="27" t="s">
        <v>880</v>
      </c>
      <c r="N35" s="27"/>
      <c r="O35" s="27" t="s">
        <v>923</v>
      </c>
      <c r="P35" s="27"/>
      <c r="Q35" s="27" t="s">
        <v>257</v>
      </c>
      <c r="R35" s="27"/>
      <c r="S35" s="29">
        <v>-254.73</v>
      </c>
      <c r="T35" s="27"/>
      <c r="U35" s="29">
        <f t="shared" si="0"/>
        <v>23908.880000000001</v>
      </c>
    </row>
    <row r="36" spans="1:21" x14ac:dyDescent="0.25">
      <c r="A36" s="27"/>
      <c r="B36" s="27"/>
      <c r="C36" s="27"/>
      <c r="D36" s="27"/>
      <c r="E36" s="27"/>
      <c r="F36" s="27"/>
      <c r="G36" s="27" t="s">
        <v>109</v>
      </c>
      <c r="H36" s="27"/>
      <c r="I36" s="28">
        <v>42030</v>
      </c>
      <c r="J36" s="27"/>
      <c r="K36" s="27"/>
      <c r="L36" s="27"/>
      <c r="M36" s="27" t="s">
        <v>880</v>
      </c>
      <c r="N36" s="27"/>
      <c r="O36" s="27" t="s">
        <v>924</v>
      </c>
      <c r="P36" s="27"/>
      <c r="Q36" s="27" t="s">
        <v>257</v>
      </c>
      <c r="R36" s="27"/>
      <c r="S36" s="29">
        <v>-211.68</v>
      </c>
      <c r="T36" s="27"/>
      <c r="U36" s="29">
        <f t="shared" si="0"/>
        <v>23697.200000000001</v>
      </c>
    </row>
    <row r="37" spans="1:21" x14ac:dyDescent="0.25">
      <c r="A37" s="27"/>
      <c r="B37" s="27"/>
      <c r="C37" s="27"/>
      <c r="D37" s="27"/>
      <c r="E37" s="27"/>
      <c r="F37" s="27"/>
      <c r="G37" s="27" t="s">
        <v>109</v>
      </c>
      <c r="H37" s="27"/>
      <c r="I37" s="28">
        <v>42030</v>
      </c>
      <c r="J37" s="27"/>
      <c r="K37" s="27"/>
      <c r="L37" s="27"/>
      <c r="M37" s="27" t="s">
        <v>880</v>
      </c>
      <c r="N37" s="27"/>
      <c r="O37" s="27" t="s">
        <v>925</v>
      </c>
      <c r="P37" s="27"/>
      <c r="Q37" s="27" t="s">
        <v>257</v>
      </c>
      <c r="R37" s="27"/>
      <c r="S37" s="29">
        <v>-34.159999999999997</v>
      </c>
      <c r="T37" s="27"/>
      <c r="U37" s="29">
        <f t="shared" si="0"/>
        <v>23663.040000000001</v>
      </c>
    </row>
    <row r="38" spans="1:21" x14ac:dyDescent="0.25">
      <c r="A38" s="27"/>
      <c r="B38" s="27"/>
      <c r="C38" s="27"/>
      <c r="D38" s="27"/>
      <c r="E38" s="27"/>
      <c r="F38" s="27"/>
      <c r="G38" s="27" t="s">
        <v>109</v>
      </c>
      <c r="H38" s="27"/>
      <c r="I38" s="28">
        <v>42030</v>
      </c>
      <c r="J38" s="27"/>
      <c r="K38" s="27"/>
      <c r="L38" s="27"/>
      <c r="M38" s="27" t="s">
        <v>881</v>
      </c>
      <c r="N38" s="27"/>
      <c r="O38" s="27" t="s">
        <v>926</v>
      </c>
      <c r="P38" s="27"/>
      <c r="Q38" s="27" t="s">
        <v>257</v>
      </c>
      <c r="R38" s="27"/>
      <c r="S38" s="29">
        <v>-28.75</v>
      </c>
      <c r="T38" s="27"/>
      <c r="U38" s="29">
        <f t="shared" si="0"/>
        <v>23634.29</v>
      </c>
    </row>
    <row r="39" spans="1:21" x14ac:dyDescent="0.25">
      <c r="A39" s="27"/>
      <c r="B39" s="27"/>
      <c r="C39" s="27"/>
      <c r="D39" s="27"/>
      <c r="E39" s="27"/>
      <c r="F39" s="27"/>
      <c r="G39" s="27" t="s">
        <v>109</v>
      </c>
      <c r="H39" s="27"/>
      <c r="I39" s="28">
        <v>42030</v>
      </c>
      <c r="J39" s="27"/>
      <c r="K39" s="27"/>
      <c r="L39" s="27"/>
      <c r="M39" s="27" t="s">
        <v>880</v>
      </c>
      <c r="N39" s="27"/>
      <c r="O39" s="27" t="s">
        <v>925</v>
      </c>
      <c r="P39" s="27"/>
      <c r="Q39" s="27" t="s">
        <v>257</v>
      </c>
      <c r="R39" s="27"/>
      <c r="S39" s="29">
        <v>-5</v>
      </c>
      <c r="T39" s="27"/>
      <c r="U39" s="29">
        <f t="shared" si="0"/>
        <v>23629.29</v>
      </c>
    </row>
    <row r="40" spans="1:21" x14ac:dyDescent="0.25">
      <c r="A40" s="27"/>
      <c r="B40" s="27"/>
      <c r="C40" s="27"/>
      <c r="D40" s="27"/>
      <c r="E40" s="27"/>
      <c r="F40" s="27"/>
      <c r="G40" s="27" t="s">
        <v>109</v>
      </c>
      <c r="H40" s="27"/>
      <c r="I40" s="28">
        <v>42030</v>
      </c>
      <c r="J40" s="27"/>
      <c r="K40" s="27"/>
      <c r="L40" s="27"/>
      <c r="M40" s="27" t="s">
        <v>855</v>
      </c>
      <c r="N40" s="27"/>
      <c r="O40" s="27" t="s">
        <v>913</v>
      </c>
      <c r="P40" s="27"/>
      <c r="Q40" s="27" t="s">
        <v>79</v>
      </c>
      <c r="R40" s="27"/>
      <c r="S40" s="29">
        <v>-25</v>
      </c>
      <c r="T40" s="27"/>
      <c r="U40" s="29">
        <f t="shared" si="0"/>
        <v>23604.29</v>
      </c>
    </row>
    <row r="41" spans="1:21" x14ac:dyDescent="0.25">
      <c r="A41" s="27"/>
      <c r="B41" s="27"/>
      <c r="C41" s="27"/>
      <c r="D41" s="27"/>
      <c r="E41" s="27"/>
      <c r="F41" s="27"/>
      <c r="G41" s="27" t="s">
        <v>109</v>
      </c>
      <c r="H41" s="27"/>
      <c r="I41" s="28">
        <v>42033</v>
      </c>
      <c r="J41" s="27"/>
      <c r="K41" s="27"/>
      <c r="L41" s="27"/>
      <c r="M41" s="27" t="s">
        <v>882</v>
      </c>
      <c r="N41" s="27"/>
      <c r="O41" s="27" t="s">
        <v>927</v>
      </c>
      <c r="P41" s="27"/>
      <c r="Q41" s="27" t="s">
        <v>100</v>
      </c>
      <c r="R41" s="27"/>
      <c r="S41" s="29">
        <v>-652.70000000000005</v>
      </c>
      <c r="T41" s="27"/>
      <c r="U41" s="29">
        <f t="shared" si="0"/>
        <v>22951.59</v>
      </c>
    </row>
    <row r="42" spans="1:21" x14ac:dyDescent="0.25">
      <c r="A42" s="27"/>
      <c r="B42" s="27"/>
      <c r="C42" s="27"/>
      <c r="D42" s="27"/>
      <c r="E42" s="27"/>
      <c r="F42" s="27"/>
      <c r="G42" s="27" t="s">
        <v>109</v>
      </c>
      <c r="H42" s="27"/>
      <c r="I42" s="28">
        <v>42033</v>
      </c>
      <c r="J42" s="27"/>
      <c r="K42" s="27"/>
      <c r="L42" s="27"/>
      <c r="M42" s="27" t="s">
        <v>883</v>
      </c>
      <c r="N42" s="27"/>
      <c r="O42" s="27" t="s">
        <v>928</v>
      </c>
      <c r="P42" s="27"/>
      <c r="Q42" s="27" t="s">
        <v>102</v>
      </c>
      <c r="R42" s="27"/>
      <c r="S42" s="29">
        <v>-21.21</v>
      </c>
      <c r="T42" s="27"/>
      <c r="U42" s="29">
        <f t="shared" si="0"/>
        <v>22930.38</v>
      </c>
    </row>
    <row r="43" spans="1:21" x14ac:dyDescent="0.25">
      <c r="A43" s="27"/>
      <c r="B43" s="27"/>
      <c r="C43" s="27"/>
      <c r="D43" s="27"/>
      <c r="E43" s="27"/>
      <c r="F43" s="27"/>
      <c r="G43" s="27" t="s">
        <v>109</v>
      </c>
      <c r="H43" s="27"/>
      <c r="I43" s="28">
        <v>42034</v>
      </c>
      <c r="J43" s="27"/>
      <c r="K43" s="27"/>
      <c r="L43" s="27"/>
      <c r="M43" s="27" t="s">
        <v>147</v>
      </c>
      <c r="N43" s="27"/>
      <c r="O43" s="27" t="s">
        <v>185</v>
      </c>
      <c r="P43" s="27"/>
      <c r="Q43" s="27" t="s">
        <v>104</v>
      </c>
      <c r="R43" s="27"/>
      <c r="S43" s="29">
        <v>-29.97</v>
      </c>
      <c r="T43" s="27"/>
      <c r="U43" s="29">
        <f t="shared" si="0"/>
        <v>22900.41</v>
      </c>
    </row>
    <row r="44" spans="1:21" x14ac:dyDescent="0.25">
      <c r="A44" s="27"/>
      <c r="B44" s="27"/>
      <c r="C44" s="27"/>
      <c r="D44" s="27"/>
      <c r="E44" s="27"/>
      <c r="F44" s="27"/>
      <c r="G44" s="27" t="s">
        <v>109</v>
      </c>
      <c r="H44" s="27"/>
      <c r="I44" s="28">
        <v>42034</v>
      </c>
      <c r="J44" s="27"/>
      <c r="K44" s="27"/>
      <c r="L44" s="27"/>
      <c r="M44" s="27" t="s">
        <v>286</v>
      </c>
      <c r="N44" s="27"/>
      <c r="O44" s="27" t="s">
        <v>929</v>
      </c>
      <c r="P44" s="27"/>
      <c r="Q44" s="27" t="s">
        <v>100</v>
      </c>
      <c r="R44" s="27"/>
      <c r="S44" s="29">
        <v>-62.7</v>
      </c>
      <c r="T44" s="27"/>
      <c r="U44" s="29">
        <f t="shared" si="0"/>
        <v>22837.71</v>
      </c>
    </row>
    <row r="45" spans="1:21" x14ac:dyDescent="0.25">
      <c r="A45" s="27"/>
      <c r="B45" s="27"/>
      <c r="C45" s="27"/>
      <c r="D45" s="27"/>
      <c r="E45" s="27"/>
      <c r="F45" s="27"/>
      <c r="G45" s="27" t="s">
        <v>109</v>
      </c>
      <c r="H45" s="27"/>
      <c r="I45" s="28">
        <v>42034</v>
      </c>
      <c r="J45" s="27"/>
      <c r="K45" s="27"/>
      <c r="L45" s="27"/>
      <c r="M45" s="27" t="s">
        <v>143</v>
      </c>
      <c r="N45" s="27"/>
      <c r="O45" s="27" t="s">
        <v>176</v>
      </c>
      <c r="P45" s="27"/>
      <c r="Q45" s="27" t="s">
        <v>104</v>
      </c>
      <c r="R45" s="27"/>
      <c r="S45" s="29">
        <v>-60</v>
      </c>
      <c r="T45" s="27"/>
      <c r="U45" s="29">
        <f t="shared" si="0"/>
        <v>22777.71</v>
      </c>
    </row>
    <row r="46" spans="1:21" x14ac:dyDescent="0.25">
      <c r="A46" s="27"/>
      <c r="B46" s="27"/>
      <c r="C46" s="27"/>
      <c r="D46" s="27"/>
      <c r="E46" s="27"/>
      <c r="F46" s="27"/>
      <c r="G46" s="27" t="s">
        <v>109</v>
      </c>
      <c r="H46" s="27"/>
      <c r="I46" s="28">
        <v>42034</v>
      </c>
      <c r="J46" s="27"/>
      <c r="K46" s="27" t="s">
        <v>873</v>
      </c>
      <c r="L46" s="27"/>
      <c r="M46" s="27" t="s">
        <v>153</v>
      </c>
      <c r="N46" s="27"/>
      <c r="O46" s="27" t="s">
        <v>930</v>
      </c>
      <c r="P46" s="27"/>
      <c r="Q46" s="27" t="s">
        <v>92</v>
      </c>
      <c r="R46" s="27"/>
      <c r="S46" s="29">
        <v>-3000</v>
      </c>
      <c r="T46" s="27"/>
      <c r="U46" s="29">
        <f t="shared" si="0"/>
        <v>19777.71</v>
      </c>
    </row>
    <row r="47" spans="1:21" ht="15.75" thickBot="1" x14ac:dyDescent="0.3">
      <c r="A47" s="27"/>
      <c r="B47" s="27"/>
      <c r="C47" s="27"/>
      <c r="D47" s="27"/>
      <c r="E47" s="27"/>
      <c r="F47" s="27"/>
      <c r="G47" s="27" t="s">
        <v>109</v>
      </c>
      <c r="H47" s="27"/>
      <c r="I47" s="28">
        <v>42034</v>
      </c>
      <c r="J47" s="27"/>
      <c r="K47" s="27" t="s">
        <v>874</v>
      </c>
      <c r="L47" s="27"/>
      <c r="M47" s="27" t="s">
        <v>884</v>
      </c>
      <c r="N47" s="27"/>
      <c r="O47" s="27" t="s">
        <v>931</v>
      </c>
      <c r="P47" s="27"/>
      <c r="Q47" s="27" t="s">
        <v>102</v>
      </c>
      <c r="R47" s="27"/>
      <c r="S47" s="30">
        <v>-480.29</v>
      </c>
      <c r="T47" s="27"/>
      <c r="U47" s="30">
        <f t="shared" si="0"/>
        <v>19297.419999999998</v>
      </c>
    </row>
    <row r="48" spans="1:21" x14ac:dyDescent="0.25">
      <c r="A48" s="27"/>
      <c r="B48" s="27" t="s">
        <v>29</v>
      </c>
      <c r="C48" s="27"/>
      <c r="D48" s="27"/>
      <c r="E48" s="27"/>
      <c r="F48" s="27"/>
      <c r="G48" s="27"/>
      <c r="H48" s="27"/>
      <c r="I48" s="28"/>
      <c r="J48" s="27"/>
      <c r="K48" s="27"/>
      <c r="L48" s="27"/>
      <c r="M48" s="27"/>
      <c r="N48" s="27"/>
      <c r="O48" s="27"/>
      <c r="P48" s="27"/>
      <c r="Q48" s="27"/>
      <c r="R48" s="27"/>
      <c r="S48" s="29">
        <f>ROUND(SUM(S2:S47),5)</f>
        <v>13262.56</v>
      </c>
      <c r="T48" s="27"/>
      <c r="U48" s="29">
        <f>U47</f>
        <v>19297.419999999998</v>
      </c>
    </row>
    <row r="49" spans="1:21" ht="30" customHeight="1" x14ac:dyDescent="0.25">
      <c r="A49" s="23"/>
      <c r="B49" s="23" t="s">
        <v>30</v>
      </c>
      <c r="C49" s="23"/>
      <c r="D49" s="23"/>
      <c r="E49" s="23"/>
      <c r="F49" s="23"/>
      <c r="G49" s="23"/>
      <c r="H49" s="23"/>
      <c r="I49" s="26"/>
      <c r="J49" s="23"/>
      <c r="K49" s="23"/>
      <c r="L49" s="23"/>
      <c r="M49" s="23"/>
      <c r="N49" s="23"/>
      <c r="O49" s="23"/>
      <c r="P49" s="23"/>
      <c r="Q49" s="23"/>
      <c r="R49" s="23"/>
      <c r="S49" s="25"/>
      <c r="T49" s="23"/>
      <c r="U49" s="25">
        <v>0</v>
      </c>
    </row>
    <row r="50" spans="1:21" x14ac:dyDescent="0.25">
      <c r="A50" s="27"/>
      <c r="B50" s="27" t="s">
        <v>31</v>
      </c>
      <c r="C50" s="27"/>
      <c r="D50" s="27"/>
      <c r="E50" s="27"/>
      <c r="F50" s="27"/>
      <c r="G50" s="27"/>
      <c r="H50" s="27"/>
      <c r="I50" s="28"/>
      <c r="J50" s="27"/>
      <c r="K50" s="27"/>
      <c r="L50" s="27"/>
      <c r="M50" s="27"/>
      <c r="N50" s="27"/>
      <c r="O50" s="27"/>
      <c r="P50" s="27"/>
      <c r="Q50" s="27"/>
      <c r="R50" s="27"/>
      <c r="S50" s="29"/>
      <c r="T50" s="27"/>
      <c r="U50" s="29">
        <f>U49</f>
        <v>0</v>
      </c>
    </row>
    <row r="51" spans="1:21" ht="30" customHeight="1" x14ac:dyDescent="0.25">
      <c r="A51" s="23"/>
      <c r="B51" s="23" t="s">
        <v>32</v>
      </c>
      <c r="C51" s="23"/>
      <c r="D51" s="23"/>
      <c r="E51" s="23"/>
      <c r="F51" s="23"/>
      <c r="G51" s="23"/>
      <c r="H51" s="23"/>
      <c r="I51" s="26"/>
      <c r="J51" s="23"/>
      <c r="K51" s="23"/>
      <c r="L51" s="23"/>
      <c r="M51" s="23"/>
      <c r="N51" s="23"/>
      <c r="O51" s="23"/>
      <c r="P51" s="23"/>
      <c r="Q51" s="23"/>
      <c r="R51" s="23"/>
      <c r="S51" s="25"/>
      <c r="T51" s="23"/>
      <c r="U51" s="25">
        <v>401.67</v>
      </c>
    </row>
    <row r="52" spans="1:21" x14ac:dyDescent="0.25">
      <c r="A52" s="27"/>
      <c r="B52" s="27" t="s">
        <v>33</v>
      </c>
      <c r="C52" s="27"/>
      <c r="D52" s="27"/>
      <c r="E52" s="27"/>
      <c r="F52" s="27"/>
      <c r="G52" s="27"/>
      <c r="H52" s="27"/>
      <c r="I52" s="28"/>
      <c r="J52" s="27"/>
      <c r="K52" s="27"/>
      <c r="L52" s="27"/>
      <c r="M52" s="27"/>
      <c r="N52" s="27"/>
      <c r="O52" s="27"/>
      <c r="P52" s="27"/>
      <c r="Q52" s="27"/>
      <c r="R52" s="27"/>
      <c r="S52" s="29"/>
      <c r="T52" s="27"/>
      <c r="U52" s="29">
        <f>U51</f>
        <v>401.67</v>
      </c>
    </row>
    <row r="53" spans="1:21" ht="30" customHeight="1" x14ac:dyDescent="0.25">
      <c r="A53" s="23"/>
      <c r="B53" s="23" t="s">
        <v>34</v>
      </c>
      <c r="C53" s="23"/>
      <c r="D53" s="23"/>
      <c r="E53" s="23"/>
      <c r="F53" s="23"/>
      <c r="G53" s="23"/>
      <c r="H53" s="23"/>
      <c r="I53" s="26"/>
      <c r="J53" s="23"/>
      <c r="K53" s="23"/>
      <c r="L53" s="23"/>
      <c r="M53" s="23"/>
      <c r="N53" s="23"/>
      <c r="O53" s="23"/>
      <c r="P53" s="23"/>
      <c r="Q53" s="23"/>
      <c r="R53" s="23"/>
      <c r="S53" s="25"/>
      <c r="T53" s="23"/>
      <c r="U53" s="25">
        <v>704.87</v>
      </c>
    </row>
    <row r="54" spans="1:21" x14ac:dyDescent="0.25">
      <c r="A54" s="27"/>
      <c r="B54" s="27"/>
      <c r="C54" s="27"/>
      <c r="D54" s="27"/>
      <c r="E54" s="27"/>
      <c r="F54" s="27"/>
      <c r="G54" s="27" t="s">
        <v>109</v>
      </c>
      <c r="H54" s="27"/>
      <c r="I54" s="28">
        <v>42016</v>
      </c>
      <c r="J54" s="27"/>
      <c r="K54" s="27"/>
      <c r="L54" s="27"/>
      <c r="M54" s="27" t="s">
        <v>885</v>
      </c>
      <c r="N54" s="27"/>
      <c r="O54" s="27" t="s">
        <v>932</v>
      </c>
      <c r="P54" s="27"/>
      <c r="Q54" s="27" t="s">
        <v>106</v>
      </c>
      <c r="R54" s="27"/>
      <c r="S54" s="29">
        <v>-20</v>
      </c>
      <c r="T54" s="27"/>
      <c r="U54" s="29">
        <f t="shared" ref="U54:U68" si="1">ROUND(U53+S54,5)</f>
        <v>684.87</v>
      </c>
    </row>
    <row r="55" spans="1:21" x14ac:dyDescent="0.25">
      <c r="A55" s="27"/>
      <c r="B55" s="27"/>
      <c r="C55" s="27"/>
      <c r="D55" s="27"/>
      <c r="E55" s="27"/>
      <c r="F55" s="27"/>
      <c r="G55" s="27" t="s">
        <v>111</v>
      </c>
      <c r="H55" s="27"/>
      <c r="I55" s="28">
        <v>42021</v>
      </c>
      <c r="J55" s="27"/>
      <c r="K55" s="27"/>
      <c r="L55" s="27"/>
      <c r="M55" s="27" t="s">
        <v>886</v>
      </c>
      <c r="N55" s="27"/>
      <c r="O55" s="27" t="s">
        <v>933</v>
      </c>
      <c r="P55" s="27"/>
      <c r="Q55" s="27" t="s">
        <v>216</v>
      </c>
      <c r="R55" s="27"/>
      <c r="S55" s="29">
        <v>33.68</v>
      </c>
      <c r="T55" s="27"/>
      <c r="U55" s="29">
        <f t="shared" si="1"/>
        <v>718.55</v>
      </c>
    </row>
    <row r="56" spans="1:21" x14ac:dyDescent="0.25">
      <c r="A56" s="27"/>
      <c r="B56" s="27"/>
      <c r="C56" s="27"/>
      <c r="D56" s="27"/>
      <c r="E56" s="27"/>
      <c r="F56" s="27"/>
      <c r="G56" s="27" t="s">
        <v>111</v>
      </c>
      <c r="H56" s="27"/>
      <c r="I56" s="28">
        <v>42022</v>
      </c>
      <c r="J56" s="27"/>
      <c r="K56" s="27"/>
      <c r="L56" s="27"/>
      <c r="M56" s="27" t="s">
        <v>887</v>
      </c>
      <c r="N56" s="27"/>
      <c r="O56" s="27" t="s">
        <v>933</v>
      </c>
      <c r="P56" s="27"/>
      <c r="Q56" s="27" t="s">
        <v>216</v>
      </c>
      <c r="R56" s="27"/>
      <c r="S56" s="29">
        <v>33.68</v>
      </c>
      <c r="T56" s="27"/>
      <c r="U56" s="29">
        <f t="shared" si="1"/>
        <v>752.23</v>
      </c>
    </row>
    <row r="57" spans="1:21" x14ac:dyDescent="0.25">
      <c r="A57" s="27"/>
      <c r="B57" s="27"/>
      <c r="C57" s="27"/>
      <c r="D57" s="27"/>
      <c r="E57" s="27"/>
      <c r="F57" s="27"/>
      <c r="G57" s="27" t="s">
        <v>111</v>
      </c>
      <c r="H57" s="27"/>
      <c r="I57" s="28">
        <v>42024</v>
      </c>
      <c r="J57" s="27"/>
      <c r="K57" s="27"/>
      <c r="L57" s="27"/>
      <c r="M57" s="27" t="s">
        <v>888</v>
      </c>
      <c r="N57" s="27"/>
      <c r="O57" s="27" t="s">
        <v>933</v>
      </c>
      <c r="P57" s="27"/>
      <c r="Q57" s="27" t="s">
        <v>216</v>
      </c>
      <c r="R57" s="27"/>
      <c r="S57" s="29">
        <v>33.68</v>
      </c>
      <c r="T57" s="27"/>
      <c r="U57" s="29">
        <f t="shared" si="1"/>
        <v>785.91</v>
      </c>
    </row>
    <row r="58" spans="1:21" x14ac:dyDescent="0.25">
      <c r="A58" s="27"/>
      <c r="B58" s="27"/>
      <c r="C58" s="27"/>
      <c r="D58" s="27"/>
      <c r="E58" s="27"/>
      <c r="F58" s="27"/>
      <c r="G58" s="27" t="s">
        <v>111</v>
      </c>
      <c r="H58" s="27"/>
      <c r="I58" s="28">
        <v>42025</v>
      </c>
      <c r="J58" s="27"/>
      <c r="K58" s="27"/>
      <c r="L58" s="27"/>
      <c r="M58" s="27" t="s">
        <v>889</v>
      </c>
      <c r="N58" s="27"/>
      <c r="O58" s="27" t="s">
        <v>933</v>
      </c>
      <c r="P58" s="27"/>
      <c r="Q58" s="27" t="s">
        <v>216</v>
      </c>
      <c r="R58" s="27"/>
      <c r="S58" s="29">
        <v>33.68</v>
      </c>
      <c r="T58" s="27"/>
      <c r="U58" s="29">
        <f t="shared" si="1"/>
        <v>819.59</v>
      </c>
    </row>
    <row r="59" spans="1:21" x14ac:dyDescent="0.25">
      <c r="A59" s="27"/>
      <c r="B59" s="27"/>
      <c r="C59" s="27"/>
      <c r="D59" s="27"/>
      <c r="E59" s="27"/>
      <c r="F59" s="27"/>
      <c r="G59" s="27" t="s">
        <v>111</v>
      </c>
      <c r="H59" s="27"/>
      <c r="I59" s="28">
        <v>42025</v>
      </c>
      <c r="J59" s="27"/>
      <c r="K59" s="27"/>
      <c r="L59" s="27"/>
      <c r="M59" s="27" t="s">
        <v>890</v>
      </c>
      <c r="N59" s="27"/>
      <c r="O59" s="27" t="s">
        <v>933</v>
      </c>
      <c r="P59" s="27"/>
      <c r="Q59" s="27" t="s">
        <v>216</v>
      </c>
      <c r="R59" s="27"/>
      <c r="S59" s="29">
        <v>33.68</v>
      </c>
      <c r="T59" s="27"/>
      <c r="U59" s="29">
        <f t="shared" si="1"/>
        <v>853.27</v>
      </c>
    </row>
    <row r="60" spans="1:21" x14ac:dyDescent="0.25">
      <c r="A60" s="27"/>
      <c r="B60" s="27"/>
      <c r="C60" s="27"/>
      <c r="D60" s="27"/>
      <c r="E60" s="27"/>
      <c r="F60" s="27"/>
      <c r="G60" s="27" t="s">
        <v>111</v>
      </c>
      <c r="H60" s="27"/>
      <c r="I60" s="28">
        <v>42026</v>
      </c>
      <c r="J60" s="27"/>
      <c r="K60" s="27"/>
      <c r="L60" s="27"/>
      <c r="M60" s="27" t="s">
        <v>891</v>
      </c>
      <c r="N60" s="27"/>
      <c r="O60" s="27" t="s">
        <v>933</v>
      </c>
      <c r="P60" s="27"/>
      <c r="Q60" s="27" t="s">
        <v>216</v>
      </c>
      <c r="R60" s="27"/>
      <c r="S60" s="29">
        <v>33.68</v>
      </c>
      <c r="T60" s="27"/>
      <c r="U60" s="29">
        <f t="shared" si="1"/>
        <v>886.95</v>
      </c>
    </row>
    <row r="61" spans="1:21" x14ac:dyDescent="0.25">
      <c r="A61" s="27"/>
      <c r="B61" s="27"/>
      <c r="C61" s="27"/>
      <c r="D61" s="27"/>
      <c r="E61" s="27"/>
      <c r="F61" s="27"/>
      <c r="G61" s="27" t="s">
        <v>111</v>
      </c>
      <c r="H61" s="27"/>
      <c r="I61" s="28">
        <v>42027</v>
      </c>
      <c r="J61" s="27"/>
      <c r="K61" s="27"/>
      <c r="L61" s="27"/>
      <c r="M61" s="27" t="s">
        <v>892</v>
      </c>
      <c r="N61" s="27"/>
      <c r="O61" s="27" t="s">
        <v>933</v>
      </c>
      <c r="P61" s="27"/>
      <c r="Q61" s="27" t="s">
        <v>216</v>
      </c>
      <c r="R61" s="27"/>
      <c r="S61" s="29">
        <v>33.68</v>
      </c>
      <c r="T61" s="27"/>
      <c r="U61" s="29">
        <f t="shared" si="1"/>
        <v>920.63</v>
      </c>
    </row>
    <row r="62" spans="1:21" x14ac:dyDescent="0.25">
      <c r="A62" s="27"/>
      <c r="B62" s="27"/>
      <c r="C62" s="27"/>
      <c r="D62" s="27"/>
      <c r="E62" s="27"/>
      <c r="F62" s="27"/>
      <c r="G62" s="27" t="s">
        <v>111</v>
      </c>
      <c r="H62" s="27"/>
      <c r="I62" s="28">
        <v>42027</v>
      </c>
      <c r="J62" s="27"/>
      <c r="K62" s="27"/>
      <c r="L62" s="27"/>
      <c r="M62" s="27" t="s">
        <v>893</v>
      </c>
      <c r="N62" s="27"/>
      <c r="O62" s="27" t="s">
        <v>933</v>
      </c>
      <c r="P62" s="27"/>
      <c r="Q62" s="27" t="s">
        <v>216</v>
      </c>
      <c r="R62" s="27"/>
      <c r="S62" s="29">
        <v>33.68</v>
      </c>
      <c r="T62" s="27"/>
      <c r="U62" s="29">
        <f t="shared" si="1"/>
        <v>954.31</v>
      </c>
    </row>
    <row r="63" spans="1:21" x14ac:dyDescent="0.25">
      <c r="A63" s="27"/>
      <c r="B63" s="27"/>
      <c r="C63" s="27"/>
      <c r="D63" s="27"/>
      <c r="E63" s="27"/>
      <c r="F63" s="27"/>
      <c r="G63" s="27" t="s">
        <v>111</v>
      </c>
      <c r="H63" s="27"/>
      <c r="I63" s="28">
        <v>42027</v>
      </c>
      <c r="J63" s="27"/>
      <c r="K63" s="27"/>
      <c r="L63" s="27"/>
      <c r="M63" s="27" t="s">
        <v>894</v>
      </c>
      <c r="N63" s="27"/>
      <c r="O63" s="27" t="s">
        <v>933</v>
      </c>
      <c r="P63" s="27"/>
      <c r="Q63" s="27" t="s">
        <v>216</v>
      </c>
      <c r="R63" s="27"/>
      <c r="S63" s="29">
        <v>33.68</v>
      </c>
      <c r="T63" s="27"/>
      <c r="U63" s="29">
        <f t="shared" si="1"/>
        <v>987.99</v>
      </c>
    </row>
    <row r="64" spans="1:21" x14ac:dyDescent="0.25">
      <c r="A64" s="27"/>
      <c r="B64" s="27"/>
      <c r="C64" s="27"/>
      <c r="D64" s="27"/>
      <c r="E64" s="27"/>
      <c r="F64" s="27"/>
      <c r="G64" s="27" t="s">
        <v>111</v>
      </c>
      <c r="H64" s="27"/>
      <c r="I64" s="28">
        <v>42027</v>
      </c>
      <c r="J64" s="27"/>
      <c r="K64" s="27"/>
      <c r="L64" s="27"/>
      <c r="M64" s="27" t="s">
        <v>895</v>
      </c>
      <c r="N64" s="27"/>
      <c r="O64" s="27" t="s">
        <v>933</v>
      </c>
      <c r="P64" s="27"/>
      <c r="Q64" s="27" t="s">
        <v>216</v>
      </c>
      <c r="R64" s="27"/>
      <c r="S64" s="29">
        <v>33.68</v>
      </c>
      <c r="T64" s="27"/>
      <c r="U64" s="29">
        <f t="shared" si="1"/>
        <v>1021.67</v>
      </c>
    </row>
    <row r="65" spans="1:21" x14ac:dyDescent="0.25">
      <c r="A65" s="27"/>
      <c r="B65" s="27"/>
      <c r="C65" s="27"/>
      <c r="D65" s="27"/>
      <c r="E65" s="27"/>
      <c r="F65" s="27"/>
      <c r="G65" s="27" t="s">
        <v>111</v>
      </c>
      <c r="H65" s="27"/>
      <c r="I65" s="28">
        <v>42027</v>
      </c>
      <c r="J65" s="27"/>
      <c r="K65" s="27"/>
      <c r="L65" s="27"/>
      <c r="M65" s="27" t="s">
        <v>896</v>
      </c>
      <c r="N65" s="27"/>
      <c r="O65" s="27" t="s">
        <v>933</v>
      </c>
      <c r="P65" s="27"/>
      <c r="Q65" s="27" t="s">
        <v>216</v>
      </c>
      <c r="R65" s="27"/>
      <c r="S65" s="29">
        <v>33.68</v>
      </c>
      <c r="T65" s="27"/>
      <c r="U65" s="29">
        <f t="shared" si="1"/>
        <v>1055.3499999999999</v>
      </c>
    </row>
    <row r="66" spans="1:21" x14ac:dyDescent="0.25">
      <c r="A66" s="27"/>
      <c r="B66" s="27"/>
      <c r="C66" s="27"/>
      <c r="D66" s="27"/>
      <c r="E66" s="27"/>
      <c r="F66" s="27"/>
      <c r="G66" s="27" t="s">
        <v>111</v>
      </c>
      <c r="H66" s="27"/>
      <c r="I66" s="28">
        <v>42027</v>
      </c>
      <c r="J66" s="27"/>
      <c r="K66" s="27"/>
      <c r="L66" s="27"/>
      <c r="M66" s="27" t="s">
        <v>897</v>
      </c>
      <c r="N66" s="27"/>
      <c r="O66" s="27" t="s">
        <v>933</v>
      </c>
      <c r="P66" s="27"/>
      <c r="Q66" s="27" t="s">
        <v>216</v>
      </c>
      <c r="R66" s="27"/>
      <c r="S66" s="29">
        <v>33.68</v>
      </c>
      <c r="T66" s="27"/>
      <c r="U66" s="29">
        <f t="shared" si="1"/>
        <v>1089.03</v>
      </c>
    </row>
    <row r="67" spans="1:21" x14ac:dyDescent="0.25">
      <c r="A67" s="27"/>
      <c r="B67" s="27"/>
      <c r="C67" s="27"/>
      <c r="D67" s="27"/>
      <c r="E67" s="27"/>
      <c r="F67" s="27"/>
      <c r="G67" s="27" t="s">
        <v>111</v>
      </c>
      <c r="H67" s="27"/>
      <c r="I67" s="28">
        <v>42027</v>
      </c>
      <c r="J67" s="27"/>
      <c r="K67" s="27"/>
      <c r="L67" s="27"/>
      <c r="M67" s="27" t="s">
        <v>898</v>
      </c>
      <c r="N67" s="27"/>
      <c r="O67" s="27" t="s">
        <v>933</v>
      </c>
      <c r="P67" s="27"/>
      <c r="Q67" s="27" t="s">
        <v>216</v>
      </c>
      <c r="R67" s="27"/>
      <c r="S67" s="29">
        <v>33.68</v>
      </c>
      <c r="T67" s="27"/>
      <c r="U67" s="29">
        <f t="shared" si="1"/>
        <v>1122.71</v>
      </c>
    </row>
    <row r="68" spans="1:21" ht="15.75" thickBot="1" x14ac:dyDescent="0.3">
      <c r="A68" s="27"/>
      <c r="B68" s="27"/>
      <c r="C68" s="27"/>
      <c r="D68" s="27"/>
      <c r="E68" s="27"/>
      <c r="F68" s="27"/>
      <c r="G68" s="27" t="s">
        <v>111</v>
      </c>
      <c r="H68" s="27"/>
      <c r="I68" s="28">
        <v>42029</v>
      </c>
      <c r="J68" s="27"/>
      <c r="K68" s="27"/>
      <c r="L68" s="27"/>
      <c r="M68" s="27" t="s">
        <v>899</v>
      </c>
      <c r="N68" s="27"/>
      <c r="O68" s="27" t="s">
        <v>933</v>
      </c>
      <c r="P68" s="27"/>
      <c r="Q68" s="27" t="s">
        <v>216</v>
      </c>
      <c r="R68" s="27"/>
      <c r="S68" s="30">
        <v>33.68</v>
      </c>
      <c r="T68" s="27"/>
      <c r="U68" s="30">
        <f t="shared" si="1"/>
        <v>1156.3900000000001</v>
      </c>
    </row>
    <row r="69" spans="1:21" x14ac:dyDescent="0.25">
      <c r="A69" s="27"/>
      <c r="B69" s="27" t="s">
        <v>35</v>
      </c>
      <c r="C69" s="27"/>
      <c r="D69" s="27"/>
      <c r="E69" s="27"/>
      <c r="F69" s="27"/>
      <c r="G69" s="27"/>
      <c r="H69" s="27"/>
      <c r="I69" s="28"/>
      <c r="J69" s="27"/>
      <c r="K69" s="27"/>
      <c r="L69" s="27"/>
      <c r="M69" s="27"/>
      <c r="N69" s="27"/>
      <c r="O69" s="27"/>
      <c r="P69" s="27"/>
      <c r="Q69" s="27"/>
      <c r="R69" s="27"/>
      <c r="S69" s="29">
        <f>ROUND(SUM(S53:S68),5)</f>
        <v>451.52</v>
      </c>
      <c r="T69" s="27"/>
      <c r="U69" s="29">
        <f>U68</f>
        <v>1156.3900000000001</v>
      </c>
    </row>
    <row r="70" spans="1:21" ht="30" customHeight="1" x14ac:dyDescent="0.25">
      <c r="A70" s="23"/>
      <c r="B70" s="23" t="s">
        <v>650</v>
      </c>
      <c r="C70" s="23"/>
      <c r="D70" s="23"/>
      <c r="E70" s="23"/>
      <c r="F70" s="23"/>
      <c r="G70" s="23"/>
      <c r="H70" s="23"/>
      <c r="I70" s="26"/>
      <c r="J70" s="23"/>
      <c r="K70" s="23"/>
      <c r="L70" s="23"/>
      <c r="M70" s="23"/>
      <c r="N70" s="23"/>
      <c r="O70" s="23"/>
      <c r="P70" s="23"/>
      <c r="Q70" s="23"/>
      <c r="R70" s="23"/>
      <c r="S70" s="25"/>
      <c r="T70" s="23"/>
      <c r="U70" s="25">
        <v>0</v>
      </c>
    </row>
    <row r="71" spans="1:21" x14ac:dyDescent="0.25">
      <c r="A71" s="27"/>
      <c r="B71" s="27" t="s">
        <v>651</v>
      </c>
      <c r="C71" s="27"/>
      <c r="D71" s="27"/>
      <c r="E71" s="27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27"/>
      <c r="R71" s="27"/>
      <c r="S71" s="29"/>
      <c r="T71" s="27"/>
      <c r="U71" s="29">
        <f>U70</f>
        <v>0</v>
      </c>
    </row>
    <row r="72" spans="1:21" ht="30" customHeight="1" x14ac:dyDescent="0.25">
      <c r="A72" s="23"/>
      <c r="B72" s="23" t="s">
        <v>652</v>
      </c>
      <c r="C72" s="23"/>
      <c r="D72" s="23"/>
      <c r="E72" s="23"/>
      <c r="F72" s="23"/>
      <c r="G72" s="23"/>
      <c r="H72" s="23"/>
      <c r="I72" s="26"/>
      <c r="J72" s="23"/>
      <c r="K72" s="23"/>
      <c r="L72" s="23"/>
      <c r="M72" s="23"/>
      <c r="N72" s="23"/>
      <c r="O72" s="23"/>
      <c r="P72" s="23"/>
      <c r="Q72" s="23"/>
      <c r="R72" s="23"/>
      <c r="S72" s="25"/>
      <c r="T72" s="23"/>
      <c r="U72" s="25">
        <v>0</v>
      </c>
    </row>
    <row r="73" spans="1:21" x14ac:dyDescent="0.25">
      <c r="A73" s="27"/>
      <c r="B73" s="27" t="s">
        <v>653</v>
      </c>
      <c r="C73" s="27"/>
      <c r="D73" s="27"/>
      <c r="E73" s="27"/>
      <c r="F73" s="27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27"/>
      <c r="R73" s="27"/>
      <c r="S73" s="29"/>
      <c r="T73" s="27"/>
      <c r="U73" s="29">
        <f>U72</f>
        <v>0</v>
      </c>
    </row>
    <row r="74" spans="1:21" ht="30" customHeight="1" x14ac:dyDescent="0.25">
      <c r="A74" s="23"/>
      <c r="B74" s="23" t="s">
        <v>654</v>
      </c>
      <c r="C74" s="23"/>
      <c r="D74" s="23"/>
      <c r="E74" s="23"/>
      <c r="F74" s="23"/>
      <c r="G74" s="23"/>
      <c r="H74" s="23"/>
      <c r="I74" s="26"/>
      <c r="J74" s="23"/>
      <c r="K74" s="23"/>
      <c r="L74" s="23"/>
      <c r="M74" s="23"/>
      <c r="N74" s="23"/>
      <c r="O74" s="23"/>
      <c r="P74" s="23"/>
      <c r="Q74" s="23"/>
      <c r="R74" s="23"/>
      <c r="S74" s="25"/>
      <c r="T74" s="23"/>
      <c r="U74" s="25">
        <v>0</v>
      </c>
    </row>
    <row r="75" spans="1:21" x14ac:dyDescent="0.25">
      <c r="A75" s="27"/>
      <c r="B75" s="27" t="s">
        <v>655</v>
      </c>
      <c r="C75" s="27"/>
      <c r="D75" s="27"/>
      <c r="E75" s="27"/>
      <c r="F75" s="27"/>
      <c r="G75" s="27"/>
      <c r="H75" s="27"/>
      <c r="I75" s="28"/>
      <c r="J75" s="27"/>
      <c r="K75" s="27"/>
      <c r="L75" s="27"/>
      <c r="M75" s="27"/>
      <c r="N75" s="27"/>
      <c r="O75" s="27"/>
      <c r="P75" s="27"/>
      <c r="Q75" s="27"/>
      <c r="R75" s="27"/>
      <c r="S75" s="29"/>
      <c r="T75" s="27"/>
      <c r="U75" s="29">
        <f>U74</f>
        <v>0</v>
      </c>
    </row>
    <row r="76" spans="1:21" ht="30" customHeight="1" x14ac:dyDescent="0.25">
      <c r="A76" s="23"/>
      <c r="B76" s="23" t="s">
        <v>36</v>
      </c>
      <c r="C76" s="23"/>
      <c r="D76" s="23"/>
      <c r="E76" s="23"/>
      <c r="F76" s="23"/>
      <c r="G76" s="23"/>
      <c r="H76" s="23"/>
      <c r="I76" s="26"/>
      <c r="J76" s="23"/>
      <c r="K76" s="23"/>
      <c r="L76" s="23"/>
      <c r="M76" s="23"/>
      <c r="N76" s="23"/>
      <c r="O76" s="23"/>
      <c r="P76" s="23"/>
      <c r="Q76" s="23"/>
      <c r="R76" s="23"/>
      <c r="S76" s="25"/>
      <c r="T76" s="23"/>
      <c r="U76" s="25">
        <v>121187.48</v>
      </c>
    </row>
    <row r="77" spans="1:21" x14ac:dyDescent="0.25">
      <c r="A77" s="27"/>
      <c r="B77" s="27"/>
      <c r="C77" s="27"/>
      <c r="D77" s="27"/>
      <c r="E77" s="27"/>
      <c r="F77" s="27"/>
      <c r="G77" s="27" t="s">
        <v>110</v>
      </c>
      <c r="H77" s="27"/>
      <c r="I77" s="28">
        <v>42013</v>
      </c>
      <c r="J77" s="27"/>
      <c r="K77" s="27" t="s">
        <v>872</v>
      </c>
      <c r="L77" s="27"/>
      <c r="M77" s="27" t="s">
        <v>164</v>
      </c>
      <c r="N77" s="27"/>
      <c r="O77" s="27" t="s">
        <v>903</v>
      </c>
      <c r="P77" s="27"/>
      <c r="Q77" s="27" t="s">
        <v>28</v>
      </c>
      <c r="R77" s="27"/>
      <c r="S77" s="29">
        <v>-833.27</v>
      </c>
      <c r="T77" s="27"/>
      <c r="U77" s="29">
        <f>ROUND(U76+S77,5)</f>
        <v>120354.21</v>
      </c>
    </row>
    <row r="78" spans="1:21" ht="15.75" thickBot="1" x14ac:dyDescent="0.3">
      <c r="A78" s="27"/>
      <c r="B78" s="27"/>
      <c r="C78" s="27"/>
      <c r="D78" s="27"/>
      <c r="E78" s="27"/>
      <c r="F78" s="27"/>
      <c r="G78" s="27" t="s">
        <v>110</v>
      </c>
      <c r="H78" s="27"/>
      <c r="I78" s="28">
        <v>42026</v>
      </c>
      <c r="J78" s="27"/>
      <c r="K78" s="27" t="s">
        <v>266</v>
      </c>
      <c r="L78" s="27"/>
      <c r="M78" s="27" t="s">
        <v>161</v>
      </c>
      <c r="N78" s="27"/>
      <c r="O78" s="27" t="s">
        <v>909</v>
      </c>
      <c r="P78" s="27"/>
      <c r="Q78" s="27" t="s">
        <v>28</v>
      </c>
      <c r="R78" s="27"/>
      <c r="S78" s="30">
        <v>-1037.51</v>
      </c>
      <c r="T78" s="27"/>
      <c r="U78" s="30">
        <f>ROUND(U77+S78,5)</f>
        <v>119316.7</v>
      </c>
    </row>
    <row r="79" spans="1:21" x14ac:dyDescent="0.25">
      <c r="A79" s="27"/>
      <c r="B79" s="27" t="s">
        <v>37</v>
      </c>
      <c r="C79" s="27"/>
      <c r="D79" s="27"/>
      <c r="E79" s="27"/>
      <c r="F79" s="27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  <c r="R79" s="27"/>
      <c r="S79" s="29">
        <f>ROUND(SUM(S76:S78),5)</f>
        <v>-1870.78</v>
      </c>
      <c r="T79" s="27"/>
      <c r="U79" s="29">
        <f>U78</f>
        <v>119316.7</v>
      </c>
    </row>
    <row r="80" spans="1:21" ht="30" customHeight="1" x14ac:dyDescent="0.25">
      <c r="A80" s="23"/>
      <c r="B80" s="23" t="s">
        <v>656</v>
      </c>
      <c r="C80" s="23"/>
      <c r="D80" s="23"/>
      <c r="E80" s="23"/>
      <c r="F80" s="23"/>
      <c r="G80" s="23"/>
      <c r="H80" s="23"/>
      <c r="I80" s="26"/>
      <c r="J80" s="23"/>
      <c r="K80" s="23"/>
      <c r="L80" s="23"/>
      <c r="M80" s="23"/>
      <c r="N80" s="23"/>
      <c r="O80" s="23"/>
      <c r="P80" s="23"/>
      <c r="Q80" s="23"/>
      <c r="R80" s="23"/>
      <c r="S80" s="25"/>
      <c r="T80" s="23"/>
      <c r="U80" s="25">
        <v>-20000</v>
      </c>
    </row>
    <row r="81" spans="1:21" x14ac:dyDescent="0.25">
      <c r="A81" s="27"/>
      <c r="B81" s="27" t="s">
        <v>657</v>
      </c>
      <c r="C81" s="27"/>
      <c r="D81" s="27"/>
      <c r="E81" s="27"/>
      <c r="F81" s="27"/>
      <c r="G81" s="27"/>
      <c r="H81" s="27"/>
      <c r="I81" s="28"/>
      <c r="J81" s="27"/>
      <c r="K81" s="27"/>
      <c r="L81" s="27"/>
      <c r="M81" s="27"/>
      <c r="N81" s="27"/>
      <c r="O81" s="27"/>
      <c r="P81" s="27"/>
      <c r="Q81" s="27"/>
      <c r="R81" s="27"/>
      <c r="S81" s="29"/>
      <c r="T81" s="27"/>
      <c r="U81" s="29">
        <f>U80</f>
        <v>-20000</v>
      </c>
    </row>
    <row r="82" spans="1:21" ht="30" customHeight="1" x14ac:dyDescent="0.25">
      <c r="A82" s="23"/>
      <c r="B82" s="23" t="s">
        <v>38</v>
      </c>
      <c r="C82" s="23"/>
      <c r="D82" s="23"/>
      <c r="E82" s="23"/>
      <c r="F82" s="23"/>
      <c r="G82" s="23"/>
      <c r="H82" s="23"/>
      <c r="I82" s="26"/>
      <c r="J82" s="23"/>
      <c r="K82" s="23"/>
      <c r="L82" s="23"/>
      <c r="M82" s="23"/>
      <c r="N82" s="23"/>
      <c r="O82" s="23"/>
      <c r="P82" s="23"/>
      <c r="Q82" s="23"/>
      <c r="R82" s="23"/>
      <c r="S82" s="25"/>
      <c r="T82" s="23"/>
      <c r="U82" s="25">
        <v>0</v>
      </c>
    </row>
    <row r="83" spans="1:21" x14ac:dyDescent="0.25">
      <c r="A83" s="27"/>
      <c r="B83" s="27" t="s">
        <v>39</v>
      </c>
      <c r="C83" s="27"/>
      <c r="D83" s="27"/>
      <c r="E83" s="27"/>
      <c r="F83" s="27"/>
      <c r="G83" s="27"/>
      <c r="H83" s="27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9"/>
      <c r="T83" s="27"/>
      <c r="U83" s="29">
        <f>U82</f>
        <v>0</v>
      </c>
    </row>
    <row r="84" spans="1:21" ht="30" customHeight="1" x14ac:dyDescent="0.25">
      <c r="A84" s="23"/>
      <c r="B84" s="23" t="s">
        <v>658</v>
      </c>
      <c r="C84" s="23"/>
      <c r="D84" s="23"/>
      <c r="E84" s="23"/>
      <c r="F84" s="23"/>
      <c r="G84" s="23"/>
      <c r="H84" s="23"/>
      <c r="I84" s="26"/>
      <c r="J84" s="23"/>
      <c r="K84" s="23"/>
      <c r="L84" s="23"/>
      <c r="M84" s="23"/>
      <c r="N84" s="23"/>
      <c r="O84" s="23"/>
      <c r="P84" s="23"/>
      <c r="Q84" s="23"/>
      <c r="R84" s="23"/>
      <c r="S84" s="25"/>
      <c r="T84" s="23"/>
      <c r="U84" s="25">
        <v>0</v>
      </c>
    </row>
    <row r="85" spans="1:21" x14ac:dyDescent="0.25">
      <c r="A85" s="27"/>
      <c r="B85" s="27" t="s">
        <v>659</v>
      </c>
      <c r="C85" s="27"/>
      <c r="D85" s="27"/>
      <c r="E85" s="27"/>
      <c r="F85" s="27"/>
      <c r="G85" s="27"/>
      <c r="H85" s="27"/>
      <c r="I85" s="28"/>
      <c r="J85" s="27"/>
      <c r="K85" s="27"/>
      <c r="L85" s="27"/>
      <c r="M85" s="27"/>
      <c r="N85" s="27"/>
      <c r="O85" s="27"/>
      <c r="P85" s="27"/>
      <c r="Q85" s="27"/>
      <c r="R85" s="27"/>
      <c r="S85" s="29"/>
      <c r="T85" s="27"/>
      <c r="U85" s="29">
        <f>U84</f>
        <v>0</v>
      </c>
    </row>
    <row r="86" spans="1:21" ht="30" customHeight="1" x14ac:dyDescent="0.25">
      <c r="A86" s="23"/>
      <c r="B86" s="23" t="s">
        <v>660</v>
      </c>
      <c r="C86" s="23"/>
      <c r="D86" s="23"/>
      <c r="E86" s="23"/>
      <c r="F86" s="23"/>
      <c r="G86" s="23"/>
      <c r="H86" s="23"/>
      <c r="I86" s="26"/>
      <c r="J86" s="23"/>
      <c r="K86" s="23"/>
      <c r="L86" s="23"/>
      <c r="M86" s="23"/>
      <c r="N86" s="23"/>
      <c r="O86" s="23"/>
      <c r="P86" s="23"/>
      <c r="Q86" s="23"/>
      <c r="R86" s="23"/>
      <c r="S86" s="25"/>
      <c r="T86" s="23"/>
      <c r="U86" s="25">
        <v>0</v>
      </c>
    </row>
    <row r="87" spans="1:21" x14ac:dyDescent="0.25">
      <c r="A87" s="27"/>
      <c r="B87" s="27" t="s">
        <v>661</v>
      </c>
      <c r="C87" s="27"/>
      <c r="D87" s="27"/>
      <c r="E87" s="27"/>
      <c r="F87" s="27"/>
      <c r="G87" s="27"/>
      <c r="H87" s="27"/>
      <c r="I87" s="28"/>
      <c r="J87" s="27"/>
      <c r="K87" s="27"/>
      <c r="L87" s="27"/>
      <c r="M87" s="27"/>
      <c r="N87" s="27"/>
      <c r="O87" s="27"/>
      <c r="P87" s="27"/>
      <c r="Q87" s="27"/>
      <c r="R87" s="27"/>
      <c r="S87" s="29"/>
      <c r="T87" s="27"/>
      <c r="U87" s="29">
        <f>U86</f>
        <v>0</v>
      </c>
    </row>
    <row r="88" spans="1:21" ht="30" customHeight="1" x14ac:dyDescent="0.25">
      <c r="A88" s="23"/>
      <c r="B88" s="23" t="s">
        <v>662</v>
      </c>
      <c r="C88" s="23"/>
      <c r="D88" s="23"/>
      <c r="E88" s="23"/>
      <c r="F88" s="23"/>
      <c r="G88" s="23"/>
      <c r="H88" s="23"/>
      <c r="I88" s="26"/>
      <c r="J88" s="23"/>
      <c r="K88" s="23"/>
      <c r="L88" s="23"/>
      <c r="M88" s="23"/>
      <c r="N88" s="23"/>
      <c r="O88" s="23"/>
      <c r="P88" s="23"/>
      <c r="Q88" s="23"/>
      <c r="R88" s="23"/>
      <c r="S88" s="25"/>
      <c r="T88" s="23"/>
      <c r="U88" s="25">
        <v>2443.5300000000002</v>
      </c>
    </row>
    <row r="89" spans="1:21" x14ac:dyDescent="0.25">
      <c r="A89" s="27"/>
      <c r="B89" s="27" t="s">
        <v>663</v>
      </c>
      <c r="C89" s="27"/>
      <c r="D89" s="27"/>
      <c r="E89" s="27"/>
      <c r="F89" s="27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  <c r="R89" s="27"/>
      <c r="S89" s="29"/>
      <c r="T89" s="27"/>
      <c r="U89" s="29">
        <f>U88</f>
        <v>2443.5300000000002</v>
      </c>
    </row>
    <row r="90" spans="1:21" ht="30" customHeight="1" x14ac:dyDescent="0.25">
      <c r="A90" s="23"/>
      <c r="B90" s="23" t="s">
        <v>40</v>
      </c>
      <c r="C90" s="23"/>
      <c r="D90" s="23"/>
      <c r="E90" s="23"/>
      <c r="F90" s="23"/>
      <c r="G90" s="23"/>
      <c r="H90" s="23"/>
      <c r="I90" s="26"/>
      <c r="J90" s="23"/>
      <c r="K90" s="23"/>
      <c r="L90" s="23"/>
      <c r="M90" s="23"/>
      <c r="N90" s="23"/>
      <c r="O90" s="23"/>
      <c r="P90" s="23"/>
      <c r="Q90" s="23"/>
      <c r="R90" s="23"/>
      <c r="S90" s="25"/>
      <c r="T90" s="23"/>
      <c r="U90" s="25">
        <v>0</v>
      </c>
    </row>
    <row r="91" spans="1:21" x14ac:dyDescent="0.25">
      <c r="A91" s="27"/>
      <c r="B91" s="27" t="s">
        <v>41</v>
      </c>
      <c r="C91" s="27"/>
      <c r="D91" s="27"/>
      <c r="E91" s="27"/>
      <c r="F91" s="27"/>
      <c r="G91" s="27"/>
      <c r="H91" s="27"/>
      <c r="I91" s="28"/>
      <c r="J91" s="27"/>
      <c r="K91" s="27"/>
      <c r="L91" s="27"/>
      <c r="M91" s="27"/>
      <c r="N91" s="27"/>
      <c r="O91" s="27"/>
      <c r="P91" s="27"/>
      <c r="Q91" s="27"/>
      <c r="R91" s="27"/>
      <c r="S91" s="29"/>
      <c r="T91" s="27"/>
      <c r="U91" s="29">
        <f>U90</f>
        <v>0</v>
      </c>
    </row>
    <row r="92" spans="1:21" ht="30" customHeight="1" x14ac:dyDescent="0.25">
      <c r="A92" s="23"/>
      <c r="B92" s="23" t="s">
        <v>664</v>
      </c>
      <c r="C92" s="23"/>
      <c r="D92" s="23"/>
      <c r="E92" s="23"/>
      <c r="F92" s="23"/>
      <c r="G92" s="23"/>
      <c r="H92" s="23"/>
      <c r="I92" s="26"/>
      <c r="J92" s="23"/>
      <c r="K92" s="23"/>
      <c r="L92" s="23"/>
      <c r="M92" s="23"/>
      <c r="N92" s="23"/>
      <c r="O92" s="23"/>
      <c r="P92" s="23"/>
      <c r="Q92" s="23"/>
      <c r="R92" s="23"/>
      <c r="S92" s="25"/>
      <c r="T92" s="23"/>
      <c r="U92" s="25">
        <v>0</v>
      </c>
    </row>
    <row r="93" spans="1:21" x14ac:dyDescent="0.25">
      <c r="A93" s="27"/>
      <c r="B93" s="27" t="s">
        <v>665</v>
      </c>
      <c r="C93" s="27"/>
      <c r="D93" s="27"/>
      <c r="E93" s="27"/>
      <c r="F93" s="27"/>
      <c r="G93" s="27"/>
      <c r="H93" s="27"/>
      <c r="I93" s="28"/>
      <c r="J93" s="27"/>
      <c r="K93" s="27"/>
      <c r="L93" s="27"/>
      <c r="M93" s="27"/>
      <c r="N93" s="27"/>
      <c r="O93" s="27"/>
      <c r="P93" s="27"/>
      <c r="Q93" s="27"/>
      <c r="R93" s="27"/>
      <c r="S93" s="29"/>
      <c r="T93" s="27"/>
      <c r="U93" s="29">
        <f>U92</f>
        <v>0</v>
      </c>
    </row>
    <row r="94" spans="1:21" ht="30" customHeight="1" x14ac:dyDescent="0.25">
      <c r="A94" s="23"/>
      <c r="B94" s="23" t="s">
        <v>42</v>
      </c>
      <c r="C94" s="23"/>
      <c r="D94" s="23"/>
      <c r="E94" s="23"/>
      <c r="F94" s="23"/>
      <c r="G94" s="23"/>
      <c r="H94" s="23"/>
      <c r="I94" s="26"/>
      <c r="J94" s="23"/>
      <c r="K94" s="23"/>
      <c r="L94" s="23"/>
      <c r="M94" s="23"/>
      <c r="N94" s="23"/>
      <c r="O94" s="23"/>
      <c r="P94" s="23"/>
      <c r="Q94" s="23"/>
      <c r="R94" s="23"/>
      <c r="S94" s="25"/>
      <c r="T94" s="23"/>
      <c r="U94" s="25">
        <v>0</v>
      </c>
    </row>
    <row r="95" spans="1:21" x14ac:dyDescent="0.25">
      <c r="A95" s="27"/>
      <c r="B95" s="27" t="s">
        <v>43</v>
      </c>
      <c r="C95" s="27"/>
      <c r="D95" s="27"/>
      <c r="E95" s="27"/>
      <c r="F95" s="27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  <c r="R95" s="27"/>
      <c r="S95" s="29"/>
      <c r="T95" s="27"/>
      <c r="U95" s="29">
        <f>U94</f>
        <v>0</v>
      </c>
    </row>
    <row r="96" spans="1:21" ht="30" customHeight="1" x14ac:dyDescent="0.25">
      <c r="A96" s="23"/>
      <c r="B96" s="23" t="s">
        <v>666</v>
      </c>
      <c r="C96" s="23"/>
      <c r="D96" s="23"/>
      <c r="E96" s="23"/>
      <c r="F96" s="23"/>
      <c r="G96" s="23"/>
      <c r="H96" s="23"/>
      <c r="I96" s="26"/>
      <c r="J96" s="23"/>
      <c r="K96" s="23"/>
      <c r="L96" s="23"/>
      <c r="M96" s="23"/>
      <c r="N96" s="23"/>
      <c r="O96" s="23"/>
      <c r="P96" s="23"/>
      <c r="Q96" s="23"/>
      <c r="R96" s="23"/>
      <c r="S96" s="25"/>
      <c r="T96" s="23"/>
      <c r="U96" s="25">
        <v>0</v>
      </c>
    </row>
    <row r="97" spans="1:21" x14ac:dyDescent="0.25">
      <c r="A97" s="27"/>
      <c r="B97" s="27" t="s">
        <v>667</v>
      </c>
      <c r="C97" s="27"/>
      <c r="D97" s="27"/>
      <c r="E97" s="27"/>
      <c r="F97" s="27"/>
      <c r="G97" s="27"/>
      <c r="H97" s="27"/>
      <c r="I97" s="28"/>
      <c r="J97" s="27"/>
      <c r="K97" s="27"/>
      <c r="L97" s="27"/>
      <c r="M97" s="27"/>
      <c r="N97" s="27"/>
      <c r="O97" s="27"/>
      <c r="P97" s="27"/>
      <c r="Q97" s="27"/>
      <c r="R97" s="27"/>
      <c r="S97" s="29"/>
      <c r="T97" s="27"/>
      <c r="U97" s="29">
        <f>U96</f>
        <v>0</v>
      </c>
    </row>
    <row r="98" spans="1:21" ht="30" customHeight="1" x14ac:dyDescent="0.25">
      <c r="A98" s="23"/>
      <c r="B98" s="23" t="s">
        <v>44</v>
      </c>
      <c r="C98" s="23"/>
      <c r="D98" s="23"/>
      <c r="E98" s="23"/>
      <c r="F98" s="23"/>
      <c r="G98" s="23"/>
      <c r="H98" s="23"/>
      <c r="I98" s="26"/>
      <c r="J98" s="23"/>
      <c r="K98" s="23"/>
      <c r="L98" s="23"/>
      <c r="M98" s="23"/>
      <c r="N98" s="23"/>
      <c r="O98" s="23"/>
      <c r="P98" s="23"/>
      <c r="Q98" s="23"/>
      <c r="R98" s="23"/>
      <c r="S98" s="25"/>
      <c r="T98" s="23"/>
      <c r="U98" s="25">
        <v>0</v>
      </c>
    </row>
    <row r="99" spans="1:21" x14ac:dyDescent="0.25">
      <c r="A99" s="27"/>
      <c r="B99" s="27" t="s">
        <v>45</v>
      </c>
      <c r="C99" s="27"/>
      <c r="D99" s="27"/>
      <c r="E99" s="27"/>
      <c r="F99" s="27"/>
      <c r="G99" s="27"/>
      <c r="H99" s="27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9"/>
      <c r="T99" s="27"/>
      <c r="U99" s="29">
        <f>U98</f>
        <v>0</v>
      </c>
    </row>
    <row r="100" spans="1:21" ht="30" customHeight="1" x14ac:dyDescent="0.25">
      <c r="A100" s="23"/>
      <c r="B100" s="23" t="s">
        <v>46</v>
      </c>
      <c r="C100" s="23"/>
      <c r="D100" s="23"/>
      <c r="E100" s="23"/>
      <c r="F100" s="23"/>
      <c r="G100" s="23"/>
      <c r="H100" s="23"/>
      <c r="I100" s="26"/>
      <c r="J100" s="23"/>
      <c r="K100" s="23"/>
      <c r="L100" s="23"/>
      <c r="M100" s="23"/>
      <c r="N100" s="23"/>
      <c r="O100" s="23"/>
      <c r="P100" s="23"/>
      <c r="Q100" s="23"/>
      <c r="R100" s="23"/>
      <c r="S100" s="25"/>
      <c r="T100" s="23"/>
      <c r="U100" s="25">
        <v>1416</v>
      </c>
    </row>
    <row r="101" spans="1:21" x14ac:dyDescent="0.25">
      <c r="A101" s="27"/>
      <c r="B101" s="27" t="s">
        <v>47</v>
      </c>
      <c r="C101" s="27"/>
      <c r="D101" s="27"/>
      <c r="E101" s="27"/>
      <c r="F101" s="27"/>
      <c r="G101" s="27"/>
      <c r="H101" s="27"/>
      <c r="I101" s="28"/>
      <c r="J101" s="27"/>
      <c r="K101" s="27"/>
      <c r="L101" s="27"/>
      <c r="M101" s="27"/>
      <c r="N101" s="27"/>
      <c r="O101" s="27"/>
      <c r="P101" s="27"/>
      <c r="Q101" s="27"/>
      <c r="R101" s="27"/>
      <c r="S101" s="29"/>
      <c r="T101" s="27"/>
      <c r="U101" s="29">
        <f>U100</f>
        <v>1416</v>
      </c>
    </row>
    <row r="102" spans="1:21" ht="30" customHeight="1" x14ac:dyDescent="0.25">
      <c r="A102" s="23"/>
      <c r="B102" s="23" t="s">
        <v>668</v>
      </c>
      <c r="C102" s="23"/>
      <c r="D102" s="23"/>
      <c r="E102" s="23"/>
      <c r="F102" s="23"/>
      <c r="G102" s="23"/>
      <c r="H102" s="23"/>
      <c r="I102" s="26"/>
      <c r="J102" s="23"/>
      <c r="K102" s="23"/>
      <c r="L102" s="23"/>
      <c r="M102" s="23"/>
      <c r="N102" s="23"/>
      <c r="O102" s="23"/>
      <c r="P102" s="23"/>
      <c r="Q102" s="23"/>
      <c r="R102" s="23"/>
      <c r="S102" s="25"/>
      <c r="T102" s="23"/>
      <c r="U102" s="25">
        <v>0</v>
      </c>
    </row>
    <row r="103" spans="1:21" x14ac:dyDescent="0.25">
      <c r="A103" s="27"/>
      <c r="B103" s="27" t="s">
        <v>669</v>
      </c>
      <c r="C103" s="27"/>
      <c r="D103" s="27"/>
      <c r="E103" s="27"/>
      <c r="F103" s="27"/>
      <c r="G103" s="27"/>
      <c r="H103" s="27"/>
      <c r="I103" s="28"/>
      <c r="J103" s="27"/>
      <c r="K103" s="27"/>
      <c r="L103" s="27"/>
      <c r="M103" s="27"/>
      <c r="N103" s="27"/>
      <c r="O103" s="27"/>
      <c r="P103" s="27"/>
      <c r="Q103" s="27"/>
      <c r="R103" s="27"/>
      <c r="S103" s="29"/>
      <c r="T103" s="27"/>
      <c r="U103" s="29">
        <f>U102</f>
        <v>0</v>
      </c>
    </row>
    <row r="104" spans="1:21" ht="30" customHeight="1" x14ac:dyDescent="0.25">
      <c r="A104" s="23"/>
      <c r="B104" s="23" t="s">
        <v>48</v>
      </c>
      <c r="C104" s="23"/>
      <c r="D104" s="23"/>
      <c r="E104" s="23"/>
      <c r="F104" s="23"/>
      <c r="G104" s="23"/>
      <c r="H104" s="23"/>
      <c r="I104" s="26"/>
      <c r="J104" s="23"/>
      <c r="K104" s="23"/>
      <c r="L104" s="23"/>
      <c r="M104" s="23"/>
      <c r="N104" s="23"/>
      <c r="O104" s="23"/>
      <c r="P104" s="23"/>
      <c r="Q104" s="23"/>
      <c r="R104" s="23"/>
      <c r="S104" s="25"/>
      <c r="T104" s="23"/>
      <c r="U104" s="25">
        <v>134000.20000000001</v>
      </c>
    </row>
    <row r="105" spans="1:21" x14ac:dyDescent="0.25">
      <c r="A105" s="23"/>
      <c r="B105" s="23"/>
      <c r="C105" s="23" t="s">
        <v>49</v>
      </c>
      <c r="D105" s="23"/>
      <c r="E105" s="23"/>
      <c r="F105" s="23"/>
      <c r="G105" s="23"/>
      <c r="H105" s="23"/>
      <c r="I105" s="26"/>
      <c r="J105" s="23"/>
      <c r="K105" s="23"/>
      <c r="L105" s="23"/>
      <c r="M105" s="23"/>
      <c r="N105" s="23"/>
      <c r="O105" s="23"/>
      <c r="P105" s="23"/>
      <c r="Q105" s="23"/>
      <c r="R105" s="23"/>
      <c r="S105" s="25"/>
      <c r="T105" s="23"/>
      <c r="U105" s="25">
        <v>-190999.8</v>
      </c>
    </row>
    <row r="106" spans="1:21" x14ac:dyDescent="0.25">
      <c r="A106" s="27"/>
      <c r="B106" s="27"/>
      <c r="C106" s="27" t="s">
        <v>50</v>
      </c>
      <c r="D106" s="27"/>
      <c r="E106" s="27"/>
      <c r="F106" s="27"/>
      <c r="G106" s="27"/>
      <c r="H106" s="27"/>
      <c r="I106" s="28"/>
      <c r="J106" s="27"/>
      <c r="K106" s="27"/>
      <c r="L106" s="27"/>
      <c r="M106" s="27"/>
      <c r="N106" s="27"/>
      <c r="O106" s="27"/>
      <c r="P106" s="27"/>
      <c r="Q106" s="27"/>
      <c r="R106" s="27"/>
      <c r="S106" s="29"/>
      <c r="T106" s="27"/>
      <c r="U106" s="29">
        <f>U105</f>
        <v>-190999.8</v>
      </c>
    </row>
    <row r="107" spans="1:21" ht="30" customHeight="1" x14ac:dyDescent="0.25">
      <c r="A107" s="23"/>
      <c r="B107" s="23"/>
      <c r="C107" s="23" t="s">
        <v>51</v>
      </c>
      <c r="D107" s="23"/>
      <c r="E107" s="23"/>
      <c r="F107" s="23"/>
      <c r="G107" s="23"/>
      <c r="H107" s="23"/>
      <c r="I107" s="26"/>
      <c r="J107" s="23"/>
      <c r="K107" s="23"/>
      <c r="L107" s="23"/>
      <c r="M107" s="23"/>
      <c r="N107" s="23"/>
      <c r="O107" s="23"/>
      <c r="P107" s="23"/>
      <c r="Q107" s="23"/>
      <c r="R107" s="23"/>
      <c r="S107" s="25"/>
      <c r="T107" s="23"/>
      <c r="U107" s="25">
        <v>325000</v>
      </c>
    </row>
    <row r="108" spans="1:21" ht="15.75" thickBot="1" x14ac:dyDescent="0.3">
      <c r="A108" s="27"/>
      <c r="B108" s="27"/>
      <c r="C108" s="27" t="s">
        <v>52</v>
      </c>
      <c r="D108" s="27"/>
      <c r="E108" s="27"/>
      <c r="F108" s="27"/>
      <c r="G108" s="27"/>
      <c r="H108" s="27"/>
      <c r="I108" s="28"/>
      <c r="J108" s="27"/>
      <c r="K108" s="27"/>
      <c r="L108" s="27"/>
      <c r="M108" s="27"/>
      <c r="N108" s="27"/>
      <c r="O108" s="27"/>
      <c r="P108" s="27"/>
      <c r="Q108" s="27"/>
      <c r="R108" s="27"/>
      <c r="S108" s="30"/>
      <c r="T108" s="27"/>
      <c r="U108" s="30">
        <f>U107</f>
        <v>325000</v>
      </c>
    </row>
    <row r="109" spans="1:21" ht="30" customHeight="1" x14ac:dyDescent="0.25">
      <c r="A109" s="27"/>
      <c r="B109" s="27" t="s">
        <v>53</v>
      </c>
      <c r="C109" s="27"/>
      <c r="D109" s="27"/>
      <c r="E109" s="27"/>
      <c r="F109" s="27"/>
      <c r="G109" s="27"/>
      <c r="H109" s="27"/>
      <c r="I109" s="28"/>
      <c r="J109" s="27"/>
      <c r="K109" s="27"/>
      <c r="L109" s="27"/>
      <c r="M109" s="27"/>
      <c r="N109" s="27"/>
      <c r="O109" s="27"/>
      <c r="P109" s="27"/>
      <c r="Q109" s="27"/>
      <c r="R109" s="27"/>
      <c r="S109" s="29"/>
      <c r="T109" s="27"/>
      <c r="U109" s="29">
        <f>ROUND(U106+U108,5)</f>
        <v>134000.20000000001</v>
      </c>
    </row>
    <row r="110" spans="1:21" ht="30" customHeight="1" x14ac:dyDescent="0.25">
      <c r="A110" s="23"/>
      <c r="B110" s="23" t="s">
        <v>54</v>
      </c>
      <c r="C110" s="23"/>
      <c r="D110" s="23"/>
      <c r="E110" s="23"/>
      <c r="F110" s="23"/>
      <c r="G110" s="23"/>
      <c r="H110" s="23"/>
      <c r="I110" s="26"/>
      <c r="J110" s="23"/>
      <c r="K110" s="23"/>
      <c r="L110" s="23"/>
      <c r="M110" s="23"/>
      <c r="N110" s="23"/>
      <c r="O110" s="23"/>
      <c r="P110" s="23"/>
      <c r="Q110" s="23"/>
      <c r="R110" s="23"/>
      <c r="S110" s="25"/>
      <c r="T110" s="23"/>
      <c r="U110" s="25">
        <v>-141573.6</v>
      </c>
    </row>
    <row r="111" spans="1:21" x14ac:dyDescent="0.25">
      <c r="A111" s="27"/>
      <c r="B111" s="27" t="s">
        <v>55</v>
      </c>
      <c r="C111" s="27"/>
      <c r="D111" s="27"/>
      <c r="E111" s="27"/>
      <c r="F111" s="27"/>
      <c r="G111" s="27"/>
      <c r="H111" s="27"/>
      <c r="I111" s="28"/>
      <c r="J111" s="27"/>
      <c r="K111" s="27"/>
      <c r="L111" s="27"/>
      <c r="M111" s="27"/>
      <c r="N111" s="27"/>
      <c r="O111" s="27"/>
      <c r="P111" s="27"/>
      <c r="Q111" s="27"/>
      <c r="R111" s="27"/>
      <c r="S111" s="29"/>
      <c r="T111" s="27"/>
      <c r="U111" s="29">
        <f>U110</f>
        <v>-141573.6</v>
      </c>
    </row>
    <row r="112" spans="1:21" ht="30" customHeight="1" x14ac:dyDescent="0.25">
      <c r="A112" s="23"/>
      <c r="B112" s="23" t="s">
        <v>670</v>
      </c>
      <c r="C112" s="23"/>
      <c r="D112" s="23"/>
      <c r="E112" s="23"/>
      <c r="F112" s="23"/>
      <c r="G112" s="23"/>
      <c r="H112" s="23"/>
      <c r="I112" s="26"/>
      <c r="J112" s="23"/>
      <c r="K112" s="23"/>
      <c r="L112" s="23"/>
      <c r="M112" s="23"/>
      <c r="N112" s="23"/>
      <c r="O112" s="23"/>
      <c r="P112" s="23"/>
      <c r="Q112" s="23"/>
      <c r="R112" s="23"/>
      <c r="S112" s="25"/>
      <c r="T112" s="23"/>
      <c r="U112" s="25">
        <v>0</v>
      </c>
    </row>
    <row r="113" spans="1:21" x14ac:dyDescent="0.25">
      <c r="A113" s="27"/>
      <c r="B113" s="27" t="s">
        <v>671</v>
      </c>
      <c r="C113" s="27"/>
      <c r="D113" s="27"/>
      <c r="E113" s="27"/>
      <c r="F113" s="27"/>
      <c r="G113" s="27"/>
      <c r="H113" s="27"/>
      <c r="I113" s="28"/>
      <c r="J113" s="27"/>
      <c r="K113" s="27"/>
      <c r="L113" s="27"/>
      <c r="M113" s="27"/>
      <c r="N113" s="27"/>
      <c r="O113" s="27"/>
      <c r="P113" s="27"/>
      <c r="Q113" s="27"/>
      <c r="R113" s="27"/>
      <c r="S113" s="29"/>
      <c r="T113" s="27"/>
      <c r="U113" s="29">
        <f>U112</f>
        <v>0</v>
      </c>
    </row>
    <row r="114" spans="1:21" ht="30" customHeight="1" x14ac:dyDescent="0.25">
      <c r="A114" s="23"/>
      <c r="B114" s="23" t="s">
        <v>672</v>
      </c>
      <c r="C114" s="23"/>
      <c r="D114" s="23"/>
      <c r="E114" s="23"/>
      <c r="F114" s="23"/>
      <c r="G114" s="23"/>
      <c r="H114" s="23"/>
      <c r="I114" s="26"/>
      <c r="J114" s="23"/>
      <c r="K114" s="23"/>
      <c r="L114" s="23"/>
      <c r="M114" s="23"/>
      <c r="N114" s="23"/>
      <c r="O114" s="23"/>
      <c r="P114" s="23"/>
      <c r="Q114" s="23"/>
      <c r="R114" s="23"/>
      <c r="S114" s="25"/>
      <c r="T114" s="23"/>
      <c r="U114" s="25">
        <v>0</v>
      </c>
    </row>
    <row r="115" spans="1:21" x14ac:dyDescent="0.25">
      <c r="A115" s="27"/>
      <c r="B115" s="27" t="s">
        <v>673</v>
      </c>
      <c r="C115" s="27"/>
      <c r="D115" s="27"/>
      <c r="E115" s="27"/>
      <c r="F115" s="27"/>
      <c r="G115" s="27"/>
      <c r="H115" s="27"/>
      <c r="I115" s="28"/>
      <c r="J115" s="27"/>
      <c r="K115" s="27"/>
      <c r="L115" s="27"/>
      <c r="M115" s="27"/>
      <c r="N115" s="27"/>
      <c r="O115" s="27"/>
      <c r="P115" s="27"/>
      <c r="Q115" s="27"/>
      <c r="R115" s="27"/>
      <c r="S115" s="29"/>
      <c r="T115" s="27"/>
      <c r="U115" s="29">
        <f>U114</f>
        <v>0</v>
      </c>
    </row>
    <row r="116" spans="1:21" ht="30" customHeight="1" x14ac:dyDescent="0.25">
      <c r="A116" s="23"/>
      <c r="B116" s="23" t="s">
        <v>56</v>
      </c>
      <c r="C116" s="23"/>
      <c r="D116" s="23"/>
      <c r="E116" s="23"/>
      <c r="F116" s="23"/>
      <c r="G116" s="23"/>
      <c r="H116" s="23"/>
      <c r="I116" s="26"/>
      <c r="J116" s="23"/>
      <c r="K116" s="23"/>
      <c r="L116" s="23"/>
      <c r="M116" s="23"/>
      <c r="N116" s="23"/>
      <c r="O116" s="23"/>
      <c r="P116" s="23"/>
      <c r="Q116" s="23"/>
      <c r="R116" s="23"/>
      <c r="S116" s="25"/>
      <c r="T116" s="23"/>
      <c r="U116" s="25">
        <v>0</v>
      </c>
    </row>
    <row r="117" spans="1:21" x14ac:dyDescent="0.25">
      <c r="A117" s="27"/>
      <c r="B117" s="27" t="s">
        <v>57</v>
      </c>
      <c r="C117" s="27"/>
      <c r="D117" s="27"/>
      <c r="E117" s="27"/>
      <c r="F117" s="27"/>
      <c r="G117" s="27"/>
      <c r="H117" s="27"/>
      <c r="I117" s="28"/>
      <c r="J117" s="27"/>
      <c r="K117" s="27"/>
      <c r="L117" s="27"/>
      <c r="M117" s="27"/>
      <c r="N117" s="27"/>
      <c r="O117" s="27"/>
      <c r="P117" s="27"/>
      <c r="Q117" s="27"/>
      <c r="R117" s="27"/>
      <c r="S117" s="29"/>
      <c r="T117" s="27"/>
      <c r="U117" s="29">
        <f>U116</f>
        <v>0</v>
      </c>
    </row>
    <row r="118" spans="1:21" ht="30" customHeight="1" x14ac:dyDescent="0.25">
      <c r="A118" s="23"/>
      <c r="B118" s="23" t="s">
        <v>674</v>
      </c>
      <c r="C118" s="23"/>
      <c r="D118" s="23"/>
      <c r="E118" s="23"/>
      <c r="F118" s="23"/>
      <c r="G118" s="23"/>
      <c r="H118" s="23"/>
      <c r="I118" s="26"/>
      <c r="J118" s="23"/>
      <c r="K118" s="23"/>
      <c r="L118" s="23"/>
      <c r="M118" s="23"/>
      <c r="N118" s="23"/>
      <c r="O118" s="23"/>
      <c r="P118" s="23"/>
      <c r="Q118" s="23"/>
      <c r="R118" s="23"/>
      <c r="S118" s="25"/>
      <c r="T118" s="23"/>
      <c r="U118" s="25">
        <v>0</v>
      </c>
    </row>
    <row r="119" spans="1:21" x14ac:dyDescent="0.25">
      <c r="A119" s="27"/>
      <c r="B119" s="27" t="s">
        <v>675</v>
      </c>
      <c r="C119" s="27"/>
      <c r="D119" s="27"/>
      <c r="E119" s="27"/>
      <c r="F119" s="27"/>
      <c r="G119" s="27"/>
      <c r="H119" s="27"/>
      <c r="I119" s="28"/>
      <c r="J119" s="27"/>
      <c r="K119" s="27"/>
      <c r="L119" s="27"/>
      <c r="M119" s="27"/>
      <c r="N119" s="27"/>
      <c r="O119" s="27"/>
      <c r="P119" s="27"/>
      <c r="Q119" s="27"/>
      <c r="R119" s="27"/>
      <c r="S119" s="29"/>
      <c r="T119" s="27"/>
      <c r="U119" s="29">
        <f>U118</f>
        <v>0</v>
      </c>
    </row>
    <row r="120" spans="1:21" ht="30" customHeight="1" x14ac:dyDescent="0.25">
      <c r="A120" s="23"/>
      <c r="B120" s="23" t="s">
        <v>676</v>
      </c>
      <c r="C120" s="23"/>
      <c r="D120" s="23"/>
      <c r="E120" s="23"/>
      <c r="F120" s="23"/>
      <c r="G120" s="23"/>
      <c r="H120" s="23"/>
      <c r="I120" s="26"/>
      <c r="J120" s="23"/>
      <c r="K120" s="23"/>
      <c r="L120" s="23"/>
      <c r="M120" s="23"/>
      <c r="N120" s="23"/>
      <c r="O120" s="23"/>
      <c r="P120" s="23"/>
      <c r="Q120" s="23"/>
      <c r="R120" s="23"/>
      <c r="S120" s="25"/>
      <c r="T120" s="23"/>
      <c r="U120" s="25">
        <v>0</v>
      </c>
    </row>
    <row r="121" spans="1:21" x14ac:dyDescent="0.25">
      <c r="A121" s="27"/>
      <c r="B121" s="27" t="s">
        <v>677</v>
      </c>
      <c r="C121" s="27"/>
      <c r="D121" s="27"/>
      <c r="E121" s="27"/>
      <c r="F121" s="27"/>
      <c r="G121" s="27"/>
      <c r="H121" s="27"/>
      <c r="I121" s="28"/>
      <c r="J121" s="27"/>
      <c r="K121" s="27"/>
      <c r="L121" s="27"/>
      <c r="M121" s="27"/>
      <c r="N121" s="27"/>
      <c r="O121" s="27"/>
      <c r="P121" s="27"/>
      <c r="Q121" s="27"/>
      <c r="R121" s="27"/>
      <c r="S121" s="29"/>
      <c r="T121" s="27"/>
      <c r="U121" s="29">
        <f>U120</f>
        <v>0</v>
      </c>
    </row>
    <row r="122" spans="1:21" ht="30" customHeight="1" x14ac:dyDescent="0.25">
      <c r="A122" s="23"/>
      <c r="B122" s="23" t="s">
        <v>58</v>
      </c>
      <c r="C122" s="23"/>
      <c r="D122" s="23"/>
      <c r="E122" s="23"/>
      <c r="F122" s="23"/>
      <c r="G122" s="23"/>
      <c r="H122" s="23"/>
      <c r="I122" s="26"/>
      <c r="J122" s="23"/>
      <c r="K122" s="23"/>
      <c r="L122" s="23"/>
      <c r="M122" s="23"/>
      <c r="N122" s="23"/>
      <c r="O122" s="23"/>
      <c r="P122" s="23"/>
      <c r="Q122" s="23"/>
      <c r="R122" s="23"/>
      <c r="S122" s="25"/>
      <c r="T122" s="23"/>
      <c r="U122" s="25">
        <v>-56746.03</v>
      </c>
    </row>
    <row r="123" spans="1:21" x14ac:dyDescent="0.25">
      <c r="A123" s="27"/>
      <c r="B123" s="27" t="s">
        <v>59</v>
      </c>
      <c r="C123" s="27"/>
      <c r="D123" s="27"/>
      <c r="E123" s="27"/>
      <c r="F123" s="27"/>
      <c r="G123" s="27"/>
      <c r="H123" s="27"/>
      <c r="I123" s="28"/>
      <c r="J123" s="27"/>
      <c r="K123" s="27"/>
      <c r="L123" s="27"/>
      <c r="M123" s="27"/>
      <c r="N123" s="27"/>
      <c r="O123" s="27"/>
      <c r="P123" s="27"/>
      <c r="Q123" s="27"/>
      <c r="R123" s="27"/>
      <c r="S123" s="29"/>
      <c r="T123" s="27"/>
      <c r="U123" s="29">
        <f>U122</f>
        <v>-56746.03</v>
      </c>
    </row>
    <row r="124" spans="1:21" ht="30" customHeight="1" x14ac:dyDescent="0.25">
      <c r="A124" s="23"/>
      <c r="B124" s="23" t="s">
        <v>60</v>
      </c>
      <c r="C124" s="23"/>
      <c r="D124" s="23"/>
      <c r="E124" s="23"/>
      <c r="F124" s="23"/>
      <c r="G124" s="23"/>
      <c r="H124" s="23"/>
      <c r="I124" s="26"/>
      <c r="J124" s="23"/>
      <c r="K124" s="23"/>
      <c r="L124" s="23"/>
      <c r="M124" s="23"/>
      <c r="N124" s="23"/>
      <c r="O124" s="23"/>
      <c r="P124" s="23"/>
      <c r="Q124" s="23"/>
      <c r="R124" s="23"/>
      <c r="S124" s="25"/>
      <c r="T124" s="23"/>
      <c r="U124" s="25">
        <v>-23168.86</v>
      </c>
    </row>
    <row r="125" spans="1:21" x14ac:dyDescent="0.25">
      <c r="A125" s="27"/>
      <c r="B125" s="27" t="s">
        <v>61</v>
      </c>
      <c r="C125" s="27"/>
      <c r="D125" s="27"/>
      <c r="E125" s="27"/>
      <c r="F125" s="27"/>
      <c r="G125" s="27"/>
      <c r="H125" s="27"/>
      <c r="I125" s="28"/>
      <c r="J125" s="27"/>
      <c r="K125" s="27"/>
      <c r="L125" s="27"/>
      <c r="M125" s="27"/>
      <c r="N125" s="27"/>
      <c r="O125" s="27"/>
      <c r="P125" s="27"/>
      <c r="Q125" s="27"/>
      <c r="R125" s="27"/>
      <c r="S125" s="29"/>
      <c r="T125" s="27"/>
      <c r="U125" s="29">
        <f>U124</f>
        <v>-23168.86</v>
      </c>
    </row>
    <row r="126" spans="1:21" ht="30" customHeight="1" x14ac:dyDescent="0.25">
      <c r="A126" s="23"/>
      <c r="B126" s="23" t="s">
        <v>62</v>
      </c>
      <c r="C126" s="23"/>
      <c r="D126" s="23"/>
      <c r="E126" s="23"/>
      <c r="F126" s="23"/>
      <c r="G126" s="23"/>
      <c r="H126" s="23"/>
      <c r="I126" s="26"/>
      <c r="J126" s="23"/>
      <c r="K126" s="23"/>
      <c r="L126" s="23"/>
      <c r="M126" s="23"/>
      <c r="N126" s="23"/>
      <c r="O126" s="23"/>
      <c r="P126" s="23"/>
      <c r="Q126" s="23"/>
      <c r="R126" s="23"/>
      <c r="S126" s="25"/>
      <c r="T126" s="23"/>
      <c r="U126" s="25">
        <v>-248243.83</v>
      </c>
    </row>
    <row r="127" spans="1:21" x14ac:dyDescent="0.25">
      <c r="A127" s="27"/>
      <c r="B127" s="27" t="s">
        <v>63</v>
      </c>
      <c r="C127" s="27"/>
      <c r="D127" s="27"/>
      <c r="E127" s="27"/>
      <c r="F127" s="27"/>
      <c r="G127" s="27"/>
      <c r="H127" s="27"/>
      <c r="I127" s="28"/>
      <c r="J127" s="27"/>
      <c r="K127" s="27"/>
      <c r="L127" s="27"/>
      <c r="M127" s="27"/>
      <c r="N127" s="27"/>
      <c r="O127" s="27"/>
      <c r="P127" s="27"/>
      <c r="Q127" s="27"/>
      <c r="R127" s="27"/>
      <c r="S127" s="29"/>
      <c r="T127" s="27"/>
      <c r="U127" s="29">
        <f>U126</f>
        <v>-248243.83</v>
      </c>
    </row>
    <row r="128" spans="1:21" ht="30" customHeight="1" x14ac:dyDescent="0.25">
      <c r="A128" s="23"/>
      <c r="B128" s="23" t="s">
        <v>678</v>
      </c>
      <c r="C128" s="23"/>
      <c r="D128" s="23"/>
      <c r="E128" s="23"/>
      <c r="F128" s="23"/>
      <c r="G128" s="23"/>
      <c r="H128" s="23"/>
      <c r="I128" s="26"/>
      <c r="J128" s="23"/>
      <c r="K128" s="23"/>
      <c r="L128" s="23"/>
      <c r="M128" s="23"/>
      <c r="N128" s="23"/>
      <c r="O128" s="23"/>
      <c r="P128" s="23"/>
      <c r="Q128" s="23"/>
      <c r="R128" s="23"/>
      <c r="S128" s="25"/>
      <c r="T128" s="23"/>
      <c r="U128" s="25">
        <v>0</v>
      </c>
    </row>
    <row r="129" spans="1:21" x14ac:dyDescent="0.25">
      <c r="A129" s="27"/>
      <c r="B129" s="27" t="s">
        <v>679</v>
      </c>
      <c r="C129" s="27"/>
      <c r="D129" s="27"/>
      <c r="E129" s="27"/>
      <c r="F129" s="27"/>
      <c r="G129" s="27"/>
      <c r="H129" s="27"/>
      <c r="I129" s="28"/>
      <c r="J129" s="27"/>
      <c r="K129" s="27"/>
      <c r="L129" s="27"/>
      <c r="M129" s="27"/>
      <c r="N129" s="27"/>
      <c r="O129" s="27"/>
      <c r="P129" s="27"/>
      <c r="Q129" s="27"/>
      <c r="R129" s="27"/>
      <c r="S129" s="29"/>
      <c r="T129" s="27"/>
      <c r="U129" s="29">
        <f>U128</f>
        <v>0</v>
      </c>
    </row>
    <row r="130" spans="1:21" ht="30" customHeight="1" x14ac:dyDescent="0.25">
      <c r="A130" s="23"/>
      <c r="B130" s="23" t="s">
        <v>64</v>
      </c>
      <c r="C130" s="23"/>
      <c r="D130" s="23"/>
      <c r="E130" s="23"/>
      <c r="F130" s="23"/>
      <c r="G130" s="23"/>
      <c r="H130" s="23"/>
      <c r="I130" s="26"/>
      <c r="J130" s="23"/>
      <c r="K130" s="23"/>
      <c r="L130" s="23"/>
      <c r="M130" s="23"/>
      <c r="N130" s="23"/>
      <c r="O130" s="23"/>
      <c r="P130" s="23"/>
      <c r="Q130" s="23"/>
      <c r="R130" s="23"/>
      <c r="S130" s="25"/>
      <c r="T130" s="23"/>
      <c r="U130" s="25">
        <v>-6601</v>
      </c>
    </row>
    <row r="131" spans="1:21" x14ac:dyDescent="0.25">
      <c r="A131" s="27"/>
      <c r="B131" s="27" t="s">
        <v>65</v>
      </c>
      <c r="C131" s="27"/>
      <c r="D131" s="27"/>
      <c r="E131" s="27"/>
      <c r="F131" s="27"/>
      <c r="G131" s="27"/>
      <c r="H131" s="27"/>
      <c r="I131" s="28"/>
      <c r="J131" s="27"/>
      <c r="K131" s="27"/>
      <c r="L131" s="27"/>
      <c r="M131" s="27"/>
      <c r="N131" s="27"/>
      <c r="O131" s="27"/>
      <c r="P131" s="27"/>
      <c r="Q131" s="27"/>
      <c r="R131" s="27"/>
      <c r="S131" s="29"/>
      <c r="T131" s="27"/>
      <c r="U131" s="29">
        <f>U130</f>
        <v>-6601</v>
      </c>
    </row>
    <row r="132" spans="1:21" ht="30" customHeight="1" x14ac:dyDescent="0.25">
      <c r="A132" s="23"/>
      <c r="B132" s="23" t="s">
        <v>66</v>
      </c>
      <c r="C132" s="23"/>
      <c r="D132" s="23"/>
      <c r="E132" s="23"/>
      <c r="F132" s="23"/>
      <c r="G132" s="23"/>
      <c r="H132" s="23"/>
      <c r="I132" s="26"/>
      <c r="J132" s="23"/>
      <c r="K132" s="23"/>
      <c r="L132" s="23"/>
      <c r="M132" s="23"/>
      <c r="N132" s="23"/>
      <c r="O132" s="23"/>
      <c r="P132" s="23"/>
      <c r="Q132" s="23"/>
      <c r="R132" s="23"/>
      <c r="S132" s="25"/>
      <c r="T132" s="23"/>
      <c r="U132" s="25">
        <v>217043.12</v>
      </c>
    </row>
    <row r="133" spans="1:21" x14ac:dyDescent="0.25">
      <c r="A133" s="27"/>
      <c r="B133" s="27" t="s">
        <v>67</v>
      </c>
      <c r="C133" s="27"/>
      <c r="D133" s="27"/>
      <c r="E133" s="27"/>
      <c r="F133" s="27"/>
      <c r="G133" s="27"/>
      <c r="H133" s="27"/>
      <c r="I133" s="28"/>
      <c r="J133" s="27"/>
      <c r="K133" s="27"/>
      <c r="L133" s="27"/>
      <c r="M133" s="27"/>
      <c r="N133" s="27"/>
      <c r="O133" s="27"/>
      <c r="P133" s="27"/>
      <c r="Q133" s="27"/>
      <c r="R133" s="27"/>
      <c r="S133" s="29"/>
      <c r="T133" s="27"/>
      <c r="U133" s="29">
        <v>217043.12</v>
      </c>
    </row>
    <row r="134" spans="1:21" ht="30" customHeight="1" x14ac:dyDescent="0.25">
      <c r="A134" s="23"/>
      <c r="B134" s="23" t="s">
        <v>680</v>
      </c>
      <c r="C134" s="23"/>
      <c r="D134" s="23"/>
      <c r="E134" s="23"/>
      <c r="F134" s="23"/>
      <c r="G134" s="23"/>
      <c r="H134" s="23"/>
      <c r="I134" s="26"/>
      <c r="J134" s="23"/>
      <c r="K134" s="23"/>
      <c r="L134" s="23"/>
      <c r="M134" s="23"/>
      <c r="N134" s="23"/>
      <c r="O134" s="23"/>
      <c r="P134" s="23"/>
      <c r="Q134" s="23"/>
      <c r="R134" s="23"/>
      <c r="S134" s="25"/>
      <c r="T134" s="23"/>
      <c r="U134" s="25">
        <v>0</v>
      </c>
    </row>
    <row r="135" spans="1:21" x14ac:dyDescent="0.25">
      <c r="A135" s="27"/>
      <c r="B135" s="27" t="s">
        <v>681</v>
      </c>
      <c r="C135" s="27"/>
      <c r="D135" s="27"/>
      <c r="E135" s="27"/>
      <c r="F135" s="27"/>
      <c r="G135" s="27"/>
      <c r="H135" s="27"/>
      <c r="I135" s="28"/>
      <c r="J135" s="27"/>
      <c r="K135" s="27"/>
      <c r="L135" s="27"/>
      <c r="M135" s="27"/>
      <c r="N135" s="27"/>
      <c r="O135" s="27"/>
      <c r="P135" s="27"/>
      <c r="Q135" s="27"/>
      <c r="R135" s="27"/>
      <c r="S135" s="29"/>
      <c r="T135" s="27"/>
      <c r="U135" s="29">
        <f>U134</f>
        <v>0</v>
      </c>
    </row>
    <row r="136" spans="1:21" ht="30" customHeight="1" x14ac:dyDescent="0.25">
      <c r="A136" s="23"/>
      <c r="B136" s="23" t="s">
        <v>682</v>
      </c>
      <c r="C136" s="23"/>
      <c r="D136" s="23"/>
      <c r="E136" s="23"/>
      <c r="F136" s="23"/>
      <c r="G136" s="23"/>
      <c r="H136" s="23"/>
      <c r="I136" s="26"/>
      <c r="J136" s="23"/>
      <c r="K136" s="23"/>
      <c r="L136" s="23"/>
      <c r="M136" s="23"/>
      <c r="N136" s="23"/>
      <c r="O136" s="23"/>
      <c r="P136" s="23"/>
      <c r="Q136" s="23"/>
      <c r="R136" s="23"/>
      <c r="S136" s="25"/>
      <c r="T136" s="23"/>
      <c r="U136" s="25">
        <v>0</v>
      </c>
    </row>
    <row r="137" spans="1:21" x14ac:dyDescent="0.25">
      <c r="A137" s="27"/>
      <c r="B137" s="27" t="s">
        <v>683</v>
      </c>
      <c r="C137" s="27"/>
      <c r="D137" s="27"/>
      <c r="E137" s="27"/>
      <c r="F137" s="27"/>
      <c r="G137" s="27"/>
      <c r="H137" s="27"/>
      <c r="I137" s="28"/>
      <c r="J137" s="27"/>
      <c r="K137" s="27"/>
      <c r="L137" s="27"/>
      <c r="M137" s="27"/>
      <c r="N137" s="27"/>
      <c r="O137" s="27"/>
      <c r="P137" s="27"/>
      <c r="Q137" s="27"/>
      <c r="R137" s="27"/>
      <c r="S137" s="29"/>
      <c r="T137" s="27"/>
      <c r="U137" s="29">
        <f>U136</f>
        <v>0</v>
      </c>
    </row>
    <row r="138" spans="1:21" ht="30" customHeight="1" x14ac:dyDescent="0.25">
      <c r="A138" s="23"/>
      <c r="B138" s="23" t="s">
        <v>68</v>
      </c>
      <c r="C138" s="23"/>
      <c r="D138" s="23"/>
      <c r="E138" s="23"/>
      <c r="F138" s="23"/>
      <c r="G138" s="23"/>
      <c r="H138" s="23"/>
      <c r="I138" s="26"/>
      <c r="J138" s="23"/>
      <c r="K138" s="23"/>
      <c r="L138" s="23"/>
      <c r="M138" s="23"/>
      <c r="N138" s="23"/>
      <c r="O138" s="23"/>
      <c r="P138" s="23"/>
      <c r="Q138" s="23"/>
      <c r="R138" s="23"/>
      <c r="S138" s="25"/>
      <c r="T138" s="23"/>
      <c r="U138" s="25">
        <v>-39649.730000000003</v>
      </c>
    </row>
    <row r="139" spans="1:21" x14ac:dyDescent="0.25">
      <c r="A139" s="27"/>
      <c r="B139" s="27" t="s">
        <v>69</v>
      </c>
      <c r="C139" s="27"/>
      <c r="D139" s="27"/>
      <c r="E139" s="27"/>
      <c r="F139" s="27"/>
      <c r="G139" s="27"/>
      <c r="H139" s="27"/>
      <c r="I139" s="28"/>
      <c r="J139" s="27"/>
      <c r="K139" s="27"/>
      <c r="L139" s="27"/>
      <c r="M139" s="27"/>
      <c r="N139" s="27"/>
      <c r="O139" s="27"/>
      <c r="P139" s="27"/>
      <c r="Q139" s="27"/>
      <c r="R139" s="27"/>
      <c r="S139" s="29"/>
      <c r="T139" s="27"/>
      <c r="U139" s="29">
        <f>U138</f>
        <v>-39649.730000000003</v>
      </c>
    </row>
    <row r="140" spans="1:21" ht="30" customHeight="1" x14ac:dyDescent="0.25">
      <c r="A140" s="23"/>
      <c r="B140" s="23" t="s">
        <v>684</v>
      </c>
      <c r="C140" s="23"/>
      <c r="D140" s="23"/>
      <c r="E140" s="23"/>
      <c r="F140" s="23"/>
      <c r="G140" s="23"/>
      <c r="H140" s="23"/>
      <c r="I140" s="26"/>
      <c r="J140" s="23"/>
      <c r="K140" s="23"/>
      <c r="L140" s="23"/>
      <c r="M140" s="23"/>
      <c r="N140" s="23"/>
      <c r="O140" s="23"/>
      <c r="P140" s="23"/>
      <c r="Q140" s="23"/>
      <c r="R140" s="23"/>
      <c r="S140" s="25"/>
      <c r="T140" s="23"/>
      <c r="U140" s="25">
        <v>0</v>
      </c>
    </row>
    <row r="141" spans="1:21" x14ac:dyDescent="0.25">
      <c r="A141" s="27"/>
      <c r="B141" s="27" t="s">
        <v>685</v>
      </c>
      <c r="C141" s="27"/>
      <c r="D141" s="27"/>
      <c r="E141" s="27"/>
      <c r="F141" s="27"/>
      <c r="G141" s="27"/>
      <c r="H141" s="27"/>
      <c r="I141" s="28"/>
      <c r="J141" s="27"/>
      <c r="K141" s="27"/>
      <c r="L141" s="27"/>
      <c r="M141" s="27"/>
      <c r="N141" s="27"/>
      <c r="O141" s="27"/>
      <c r="P141" s="27"/>
      <c r="Q141" s="27"/>
      <c r="R141" s="27"/>
      <c r="S141" s="29"/>
      <c r="T141" s="27"/>
      <c r="U141" s="29">
        <f>U140</f>
        <v>0</v>
      </c>
    </row>
    <row r="142" spans="1:21" ht="30" customHeight="1" x14ac:dyDescent="0.25">
      <c r="A142" s="23"/>
      <c r="B142" s="23" t="s">
        <v>376</v>
      </c>
      <c r="C142" s="23"/>
      <c r="D142" s="23"/>
      <c r="E142" s="23"/>
      <c r="F142" s="23"/>
      <c r="G142" s="23"/>
      <c r="H142" s="23"/>
      <c r="I142" s="26"/>
      <c r="J142" s="23"/>
      <c r="K142" s="23"/>
      <c r="L142" s="23"/>
      <c r="M142" s="23"/>
      <c r="N142" s="23"/>
      <c r="O142" s="23"/>
      <c r="P142" s="23"/>
      <c r="Q142" s="23"/>
      <c r="R142" s="23"/>
      <c r="S142" s="25"/>
      <c r="T142" s="23"/>
      <c r="U142" s="25">
        <v>-4079.48</v>
      </c>
    </row>
    <row r="143" spans="1:21" x14ac:dyDescent="0.25">
      <c r="A143" s="27"/>
      <c r="B143" s="27" t="s">
        <v>377</v>
      </c>
      <c r="C143" s="27"/>
      <c r="D143" s="27"/>
      <c r="E143" s="27"/>
      <c r="F143" s="27"/>
      <c r="G143" s="27"/>
      <c r="H143" s="27"/>
      <c r="I143" s="28"/>
      <c r="J143" s="27"/>
      <c r="K143" s="27"/>
      <c r="L143" s="27"/>
      <c r="M143" s="27"/>
      <c r="N143" s="27"/>
      <c r="O143" s="27"/>
      <c r="P143" s="27"/>
      <c r="Q143" s="27"/>
      <c r="R143" s="27"/>
      <c r="S143" s="29"/>
      <c r="T143" s="27"/>
      <c r="U143" s="29">
        <f>U142</f>
        <v>-4079.48</v>
      </c>
    </row>
    <row r="144" spans="1:21" ht="30" customHeight="1" x14ac:dyDescent="0.25">
      <c r="A144" s="23"/>
      <c r="B144" s="23" t="s">
        <v>70</v>
      </c>
      <c r="C144" s="23"/>
      <c r="D144" s="23"/>
      <c r="E144" s="23"/>
      <c r="F144" s="23"/>
      <c r="G144" s="23"/>
      <c r="H144" s="23"/>
      <c r="I144" s="26"/>
      <c r="J144" s="23"/>
      <c r="K144" s="23"/>
      <c r="L144" s="23"/>
      <c r="M144" s="23"/>
      <c r="N144" s="23"/>
      <c r="O144" s="23"/>
      <c r="P144" s="23"/>
      <c r="Q144" s="23"/>
      <c r="R144" s="23"/>
      <c r="S144" s="25"/>
      <c r="T144" s="23"/>
      <c r="U144" s="25">
        <v>-34500</v>
      </c>
    </row>
    <row r="145" spans="1:21" x14ac:dyDescent="0.25">
      <c r="A145" s="23"/>
      <c r="B145" s="23"/>
      <c r="C145" s="23" t="s">
        <v>686</v>
      </c>
      <c r="D145" s="23"/>
      <c r="E145" s="23"/>
      <c r="F145" s="23"/>
      <c r="G145" s="23"/>
      <c r="H145" s="23"/>
      <c r="I145" s="26"/>
      <c r="J145" s="23"/>
      <c r="K145" s="23"/>
      <c r="L145" s="23"/>
      <c r="M145" s="23"/>
      <c r="N145" s="23"/>
      <c r="O145" s="23"/>
      <c r="P145" s="23"/>
      <c r="Q145" s="23"/>
      <c r="R145" s="23"/>
      <c r="S145" s="25"/>
      <c r="T145" s="23"/>
      <c r="U145" s="25">
        <v>0</v>
      </c>
    </row>
    <row r="146" spans="1:21" x14ac:dyDescent="0.25">
      <c r="A146" s="27"/>
      <c r="B146" s="27"/>
      <c r="C146" s="27" t="s">
        <v>687</v>
      </c>
      <c r="D146" s="27"/>
      <c r="E146" s="27"/>
      <c r="F146" s="27"/>
      <c r="G146" s="27"/>
      <c r="H146" s="27"/>
      <c r="I146" s="28"/>
      <c r="J146" s="27"/>
      <c r="K146" s="27"/>
      <c r="L146" s="27"/>
      <c r="M146" s="27"/>
      <c r="N146" s="27"/>
      <c r="O146" s="27"/>
      <c r="P146" s="27"/>
      <c r="Q146" s="27"/>
      <c r="R146" s="27"/>
      <c r="S146" s="29"/>
      <c r="T146" s="27"/>
      <c r="U146" s="29">
        <f>U145</f>
        <v>0</v>
      </c>
    </row>
    <row r="147" spans="1:21" ht="30" customHeight="1" x14ac:dyDescent="0.25">
      <c r="A147" s="23"/>
      <c r="B147" s="23"/>
      <c r="C147" s="23" t="s">
        <v>688</v>
      </c>
      <c r="D147" s="23"/>
      <c r="E147" s="23"/>
      <c r="F147" s="23"/>
      <c r="G147" s="23"/>
      <c r="H147" s="23"/>
      <c r="I147" s="26"/>
      <c r="J147" s="23"/>
      <c r="K147" s="23"/>
      <c r="L147" s="23"/>
      <c r="M147" s="23"/>
      <c r="N147" s="23"/>
      <c r="O147" s="23"/>
      <c r="P147" s="23"/>
      <c r="Q147" s="23"/>
      <c r="R147" s="23"/>
      <c r="S147" s="25"/>
      <c r="T147" s="23"/>
      <c r="U147" s="25">
        <v>-34500</v>
      </c>
    </row>
    <row r="148" spans="1:21" ht="15.75" thickBot="1" x14ac:dyDescent="0.3">
      <c r="A148" s="27"/>
      <c r="B148" s="27"/>
      <c r="C148" s="27" t="s">
        <v>689</v>
      </c>
      <c r="D148" s="27"/>
      <c r="E148" s="27"/>
      <c r="F148" s="27"/>
      <c r="G148" s="27"/>
      <c r="H148" s="27"/>
      <c r="I148" s="28"/>
      <c r="J148" s="27"/>
      <c r="K148" s="27"/>
      <c r="L148" s="27"/>
      <c r="M148" s="27"/>
      <c r="N148" s="27"/>
      <c r="O148" s="27"/>
      <c r="P148" s="27"/>
      <c r="Q148" s="27"/>
      <c r="R148" s="27"/>
      <c r="S148" s="30"/>
      <c r="T148" s="27"/>
      <c r="U148" s="30">
        <f>U147</f>
        <v>-34500</v>
      </c>
    </row>
    <row r="149" spans="1:21" ht="30" customHeight="1" x14ac:dyDescent="0.25">
      <c r="A149" s="27"/>
      <c r="B149" s="27" t="s">
        <v>71</v>
      </c>
      <c r="C149" s="27"/>
      <c r="D149" s="27"/>
      <c r="E149" s="27"/>
      <c r="F149" s="27"/>
      <c r="G149" s="27"/>
      <c r="H149" s="27"/>
      <c r="I149" s="28"/>
      <c r="J149" s="27"/>
      <c r="K149" s="27"/>
      <c r="L149" s="27"/>
      <c r="M149" s="27"/>
      <c r="N149" s="27"/>
      <c r="O149" s="27"/>
      <c r="P149" s="27"/>
      <c r="Q149" s="27"/>
      <c r="R149" s="27"/>
      <c r="S149" s="29"/>
      <c r="T149" s="27"/>
      <c r="U149" s="29">
        <f>ROUND(U146+U148,5)</f>
        <v>-34500</v>
      </c>
    </row>
    <row r="150" spans="1:21" ht="30" customHeight="1" x14ac:dyDescent="0.25">
      <c r="A150" s="23"/>
      <c r="B150" s="23" t="s">
        <v>72</v>
      </c>
      <c r="C150" s="23"/>
      <c r="D150" s="23"/>
      <c r="E150" s="23"/>
      <c r="F150" s="23"/>
      <c r="G150" s="23"/>
      <c r="H150" s="23"/>
      <c r="I150" s="26"/>
      <c r="J150" s="23"/>
      <c r="K150" s="23"/>
      <c r="L150" s="23"/>
      <c r="M150" s="23"/>
      <c r="N150" s="23"/>
      <c r="O150" s="23"/>
      <c r="P150" s="23"/>
      <c r="Q150" s="23"/>
      <c r="R150" s="23"/>
      <c r="S150" s="25"/>
      <c r="T150" s="23"/>
      <c r="U150" s="25">
        <v>-6127.95</v>
      </c>
    </row>
    <row r="151" spans="1:21" x14ac:dyDescent="0.25">
      <c r="A151" s="27"/>
      <c r="B151" s="27" t="s">
        <v>73</v>
      </c>
      <c r="C151" s="27"/>
      <c r="D151" s="27"/>
      <c r="E151" s="27"/>
      <c r="F151" s="27"/>
      <c r="G151" s="27"/>
      <c r="H151" s="27"/>
      <c r="I151" s="28"/>
      <c r="J151" s="27"/>
      <c r="K151" s="27"/>
      <c r="L151" s="27"/>
      <c r="M151" s="27"/>
      <c r="N151" s="27"/>
      <c r="O151" s="27"/>
      <c r="P151" s="27"/>
      <c r="Q151" s="27"/>
      <c r="R151" s="27"/>
      <c r="S151" s="29"/>
      <c r="T151" s="27"/>
      <c r="U151" s="29">
        <f>U150</f>
        <v>-6127.95</v>
      </c>
    </row>
    <row r="152" spans="1:21" ht="30" customHeight="1" x14ac:dyDescent="0.25">
      <c r="A152" s="23"/>
      <c r="B152" s="23" t="s">
        <v>74</v>
      </c>
      <c r="C152" s="23"/>
      <c r="D152" s="23"/>
      <c r="E152" s="23"/>
      <c r="F152" s="23"/>
      <c r="G152" s="23"/>
      <c r="H152" s="23"/>
      <c r="I152" s="26"/>
      <c r="J152" s="23"/>
      <c r="K152" s="23"/>
      <c r="L152" s="23"/>
      <c r="M152" s="23"/>
      <c r="N152" s="23"/>
      <c r="O152" s="23"/>
      <c r="P152" s="23"/>
      <c r="Q152" s="23"/>
      <c r="R152" s="23"/>
      <c r="S152" s="25"/>
      <c r="T152" s="23"/>
      <c r="U152" s="25">
        <v>-38678.57</v>
      </c>
    </row>
    <row r="153" spans="1:21" ht="15.75" thickBot="1" x14ac:dyDescent="0.3">
      <c r="A153" s="22"/>
      <c r="B153" s="22"/>
      <c r="C153" s="22"/>
      <c r="D153" s="22"/>
      <c r="E153" s="27"/>
      <c r="F153" s="27"/>
      <c r="G153" s="27" t="s">
        <v>111</v>
      </c>
      <c r="H153" s="27"/>
      <c r="I153" s="28">
        <v>42024</v>
      </c>
      <c r="J153" s="27"/>
      <c r="K153" s="27"/>
      <c r="L153" s="27"/>
      <c r="M153" s="27" t="s">
        <v>354</v>
      </c>
      <c r="N153" s="27"/>
      <c r="O153" s="27" t="s">
        <v>907</v>
      </c>
      <c r="P153" s="27"/>
      <c r="Q153" s="27" t="s">
        <v>28</v>
      </c>
      <c r="R153" s="27"/>
      <c r="S153" s="30">
        <v>-20950.2</v>
      </c>
      <c r="T153" s="27"/>
      <c r="U153" s="30">
        <f>ROUND(U152+S153,5)</f>
        <v>-59628.77</v>
      </c>
    </row>
    <row r="154" spans="1:21" x14ac:dyDescent="0.25">
      <c r="A154" s="27"/>
      <c r="B154" s="27" t="s">
        <v>75</v>
      </c>
      <c r="C154" s="27"/>
      <c r="D154" s="27"/>
      <c r="E154" s="27"/>
      <c r="F154" s="27"/>
      <c r="G154" s="27"/>
      <c r="H154" s="27"/>
      <c r="I154" s="28"/>
      <c r="J154" s="27"/>
      <c r="K154" s="27"/>
      <c r="L154" s="27"/>
      <c r="M154" s="27"/>
      <c r="N154" s="27"/>
      <c r="O154" s="27"/>
      <c r="P154" s="27"/>
      <c r="Q154" s="27"/>
      <c r="R154" s="27"/>
      <c r="S154" s="29">
        <f>ROUND(SUM(S152:S153),5)</f>
        <v>-20950.2</v>
      </c>
      <c r="T154" s="27"/>
      <c r="U154" s="29">
        <f>U153</f>
        <v>-59628.77</v>
      </c>
    </row>
    <row r="155" spans="1:21" ht="30" customHeight="1" x14ac:dyDescent="0.25">
      <c r="A155" s="23"/>
      <c r="B155" s="23" t="s">
        <v>690</v>
      </c>
      <c r="C155" s="23"/>
      <c r="D155" s="23"/>
      <c r="E155" s="23"/>
      <c r="F155" s="23"/>
      <c r="G155" s="23"/>
      <c r="H155" s="23"/>
      <c r="I155" s="26"/>
      <c r="J155" s="23"/>
      <c r="K155" s="23"/>
      <c r="L155" s="23"/>
      <c r="M155" s="23"/>
      <c r="N155" s="23"/>
      <c r="O155" s="23"/>
      <c r="P155" s="23"/>
      <c r="Q155" s="23"/>
      <c r="R155" s="23"/>
      <c r="S155" s="25"/>
      <c r="T155" s="23"/>
      <c r="U155" s="25">
        <v>0</v>
      </c>
    </row>
    <row r="156" spans="1:21" x14ac:dyDescent="0.25">
      <c r="A156" s="27"/>
      <c r="B156" s="27" t="s">
        <v>691</v>
      </c>
      <c r="C156" s="27"/>
      <c r="D156" s="27"/>
      <c r="E156" s="27"/>
      <c r="F156" s="27"/>
      <c r="G156" s="27"/>
      <c r="H156" s="27"/>
      <c r="I156" s="28"/>
      <c r="J156" s="27"/>
      <c r="K156" s="27"/>
      <c r="L156" s="27"/>
      <c r="M156" s="27"/>
      <c r="N156" s="27"/>
      <c r="O156" s="27"/>
      <c r="P156" s="27"/>
      <c r="Q156" s="27"/>
      <c r="R156" s="27"/>
      <c r="S156" s="29"/>
      <c r="T156" s="27"/>
      <c r="U156" s="29">
        <f>U155</f>
        <v>0</v>
      </c>
    </row>
    <row r="157" spans="1:21" ht="30" customHeight="1" x14ac:dyDescent="0.25">
      <c r="A157" s="23"/>
      <c r="B157" s="23" t="s">
        <v>692</v>
      </c>
      <c r="C157" s="23"/>
      <c r="D157" s="23"/>
      <c r="E157" s="23"/>
      <c r="F157" s="23"/>
      <c r="G157" s="23"/>
      <c r="H157" s="23"/>
      <c r="I157" s="26"/>
      <c r="J157" s="23"/>
      <c r="K157" s="23"/>
      <c r="L157" s="23"/>
      <c r="M157" s="23"/>
      <c r="N157" s="23"/>
      <c r="O157" s="23"/>
      <c r="P157" s="23"/>
      <c r="Q157" s="23"/>
      <c r="R157" s="23"/>
      <c r="S157" s="25"/>
      <c r="T157" s="23"/>
      <c r="U157" s="25">
        <v>0</v>
      </c>
    </row>
    <row r="158" spans="1:21" x14ac:dyDescent="0.25">
      <c r="A158" s="23"/>
      <c r="B158" s="23"/>
      <c r="C158" s="23" t="s">
        <v>693</v>
      </c>
      <c r="D158" s="23"/>
      <c r="E158" s="23"/>
      <c r="F158" s="23"/>
      <c r="G158" s="23"/>
      <c r="H158" s="23"/>
      <c r="I158" s="26"/>
      <c r="J158" s="23"/>
      <c r="K158" s="23"/>
      <c r="L158" s="23"/>
      <c r="M158" s="23"/>
      <c r="N158" s="23"/>
      <c r="O158" s="23"/>
      <c r="P158" s="23"/>
      <c r="Q158" s="23"/>
      <c r="R158" s="23"/>
      <c r="S158" s="25"/>
      <c r="T158" s="23"/>
      <c r="U158" s="25">
        <v>0</v>
      </c>
    </row>
    <row r="159" spans="1:21" x14ac:dyDescent="0.25">
      <c r="A159" s="27"/>
      <c r="B159" s="27"/>
      <c r="C159" s="27" t="s">
        <v>694</v>
      </c>
      <c r="D159" s="27"/>
      <c r="E159" s="27"/>
      <c r="F159" s="27"/>
      <c r="G159" s="27"/>
      <c r="H159" s="27"/>
      <c r="I159" s="28"/>
      <c r="J159" s="27"/>
      <c r="K159" s="27"/>
      <c r="L159" s="27"/>
      <c r="M159" s="27"/>
      <c r="N159" s="27"/>
      <c r="O159" s="27"/>
      <c r="P159" s="27"/>
      <c r="Q159" s="27"/>
      <c r="R159" s="27"/>
      <c r="S159" s="29"/>
      <c r="T159" s="27"/>
      <c r="U159" s="29">
        <f>U158</f>
        <v>0</v>
      </c>
    </row>
    <row r="160" spans="1:21" ht="30" customHeight="1" x14ac:dyDescent="0.25">
      <c r="A160" s="23"/>
      <c r="B160" s="23"/>
      <c r="C160" s="23" t="s">
        <v>695</v>
      </c>
      <c r="D160" s="23"/>
      <c r="E160" s="23"/>
      <c r="F160" s="23"/>
      <c r="G160" s="23"/>
      <c r="H160" s="23"/>
      <c r="I160" s="26"/>
      <c r="J160" s="23"/>
      <c r="K160" s="23"/>
      <c r="L160" s="23"/>
      <c r="M160" s="23"/>
      <c r="N160" s="23"/>
      <c r="O160" s="23"/>
      <c r="P160" s="23"/>
      <c r="Q160" s="23"/>
      <c r="R160" s="23"/>
      <c r="S160" s="25"/>
      <c r="T160" s="23"/>
      <c r="U160" s="25">
        <v>0</v>
      </c>
    </row>
    <row r="161" spans="1:21" x14ac:dyDescent="0.25">
      <c r="A161" s="27"/>
      <c r="B161" s="27"/>
      <c r="C161" s="27" t="s">
        <v>696</v>
      </c>
      <c r="D161" s="27"/>
      <c r="E161" s="27"/>
      <c r="F161" s="27"/>
      <c r="G161" s="27"/>
      <c r="H161" s="27"/>
      <c r="I161" s="28"/>
      <c r="J161" s="27"/>
      <c r="K161" s="27"/>
      <c r="L161" s="27"/>
      <c r="M161" s="27"/>
      <c r="N161" s="27"/>
      <c r="O161" s="27"/>
      <c r="P161" s="27"/>
      <c r="Q161" s="27"/>
      <c r="R161" s="27"/>
      <c r="S161" s="29"/>
      <c r="T161" s="27"/>
      <c r="U161" s="29">
        <f>U160</f>
        <v>0</v>
      </c>
    </row>
    <row r="162" spans="1:21" ht="30" customHeight="1" x14ac:dyDescent="0.25">
      <c r="A162" s="23"/>
      <c r="B162" s="23"/>
      <c r="C162" s="23" t="s">
        <v>697</v>
      </c>
      <c r="D162" s="23"/>
      <c r="E162" s="23"/>
      <c r="F162" s="23"/>
      <c r="G162" s="23"/>
      <c r="H162" s="23"/>
      <c r="I162" s="26"/>
      <c r="J162" s="23"/>
      <c r="K162" s="23"/>
      <c r="L162" s="23"/>
      <c r="M162" s="23"/>
      <c r="N162" s="23"/>
      <c r="O162" s="23"/>
      <c r="P162" s="23"/>
      <c r="Q162" s="23"/>
      <c r="R162" s="23"/>
      <c r="S162" s="25"/>
      <c r="T162" s="23"/>
      <c r="U162" s="25">
        <v>0</v>
      </c>
    </row>
    <row r="163" spans="1:21" x14ac:dyDescent="0.25">
      <c r="A163" s="27"/>
      <c r="B163" s="27"/>
      <c r="C163" s="27" t="s">
        <v>698</v>
      </c>
      <c r="D163" s="27"/>
      <c r="E163" s="27"/>
      <c r="F163" s="27"/>
      <c r="G163" s="27"/>
      <c r="H163" s="27"/>
      <c r="I163" s="28"/>
      <c r="J163" s="27"/>
      <c r="K163" s="27"/>
      <c r="L163" s="27"/>
      <c r="M163" s="27"/>
      <c r="N163" s="27"/>
      <c r="O163" s="27"/>
      <c r="P163" s="27"/>
      <c r="Q163" s="27"/>
      <c r="R163" s="27"/>
      <c r="S163" s="29"/>
      <c r="T163" s="27"/>
      <c r="U163" s="29">
        <f>U162</f>
        <v>0</v>
      </c>
    </row>
    <row r="164" spans="1:21" ht="30" customHeight="1" x14ac:dyDescent="0.25">
      <c r="A164" s="23"/>
      <c r="B164" s="23"/>
      <c r="C164" s="23" t="s">
        <v>699</v>
      </c>
      <c r="D164" s="23"/>
      <c r="E164" s="23"/>
      <c r="F164" s="23"/>
      <c r="G164" s="23"/>
      <c r="H164" s="23"/>
      <c r="I164" s="26"/>
      <c r="J164" s="23"/>
      <c r="K164" s="23"/>
      <c r="L164" s="23"/>
      <c r="M164" s="23"/>
      <c r="N164" s="23"/>
      <c r="O164" s="23"/>
      <c r="P164" s="23"/>
      <c r="Q164" s="23"/>
      <c r="R164" s="23"/>
      <c r="S164" s="25"/>
      <c r="T164" s="23"/>
      <c r="U164" s="25">
        <v>0</v>
      </c>
    </row>
    <row r="165" spans="1:21" ht="15.75" thickBot="1" x14ac:dyDescent="0.3">
      <c r="A165" s="27"/>
      <c r="B165" s="27"/>
      <c r="C165" s="27" t="s">
        <v>700</v>
      </c>
      <c r="D165" s="27"/>
      <c r="E165" s="27"/>
      <c r="F165" s="27"/>
      <c r="G165" s="27"/>
      <c r="H165" s="27"/>
      <c r="I165" s="28"/>
      <c r="J165" s="27"/>
      <c r="K165" s="27"/>
      <c r="L165" s="27"/>
      <c r="M165" s="27"/>
      <c r="N165" s="27"/>
      <c r="O165" s="27"/>
      <c r="P165" s="27"/>
      <c r="Q165" s="27"/>
      <c r="R165" s="27"/>
      <c r="S165" s="30"/>
      <c r="T165" s="27"/>
      <c r="U165" s="30">
        <f>U164</f>
        <v>0</v>
      </c>
    </row>
    <row r="166" spans="1:21" ht="30" customHeight="1" x14ac:dyDescent="0.25">
      <c r="A166" s="27"/>
      <c r="B166" s="27" t="s">
        <v>701</v>
      </c>
      <c r="C166" s="27"/>
      <c r="D166" s="27"/>
      <c r="E166" s="27"/>
      <c r="F166" s="27"/>
      <c r="G166" s="27"/>
      <c r="H166" s="27"/>
      <c r="I166" s="28"/>
      <c r="J166" s="27"/>
      <c r="K166" s="27"/>
      <c r="L166" s="27"/>
      <c r="M166" s="27"/>
      <c r="N166" s="27"/>
      <c r="O166" s="27"/>
      <c r="P166" s="27"/>
      <c r="Q166" s="27"/>
      <c r="R166" s="27"/>
      <c r="S166" s="29"/>
      <c r="T166" s="27"/>
      <c r="U166" s="29">
        <f>ROUND(U159+U161+U163+U165,5)</f>
        <v>0</v>
      </c>
    </row>
    <row r="167" spans="1:21" ht="30" customHeight="1" x14ac:dyDescent="0.25">
      <c r="A167" s="23"/>
      <c r="B167" s="23" t="s">
        <v>702</v>
      </c>
      <c r="C167" s="23"/>
      <c r="D167" s="23"/>
      <c r="E167" s="23"/>
      <c r="F167" s="23"/>
      <c r="G167" s="23"/>
      <c r="H167" s="23"/>
      <c r="I167" s="26"/>
      <c r="J167" s="23"/>
      <c r="K167" s="23"/>
      <c r="L167" s="23"/>
      <c r="M167" s="23"/>
      <c r="N167" s="23"/>
      <c r="O167" s="23"/>
      <c r="P167" s="23"/>
      <c r="Q167" s="23"/>
      <c r="R167" s="23"/>
      <c r="S167" s="25"/>
      <c r="T167" s="23"/>
      <c r="U167" s="25">
        <v>0</v>
      </c>
    </row>
    <row r="168" spans="1:21" x14ac:dyDescent="0.25">
      <c r="A168" s="27"/>
      <c r="B168" s="27" t="s">
        <v>703</v>
      </c>
      <c r="C168" s="27"/>
      <c r="D168" s="27"/>
      <c r="E168" s="27"/>
      <c r="F168" s="27"/>
      <c r="G168" s="27"/>
      <c r="H168" s="27"/>
      <c r="I168" s="28"/>
      <c r="J168" s="27"/>
      <c r="K168" s="27"/>
      <c r="L168" s="27"/>
      <c r="M168" s="27"/>
      <c r="N168" s="27"/>
      <c r="O168" s="27"/>
      <c r="P168" s="27"/>
      <c r="Q168" s="27"/>
      <c r="R168" s="27"/>
      <c r="S168" s="29"/>
      <c r="T168" s="27"/>
      <c r="U168" s="29">
        <f>U167</f>
        <v>0</v>
      </c>
    </row>
    <row r="169" spans="1:21" ht="30" customHeight="1" x14ac:dyDescent="0.25">
      <c r="A169" s="23"/>
      <c r="B169" s="23" t="s">
        <v>704</v>
      </c>
      <c r="C169" s="23"/>
      <c r="D169" s="23"/>
      <c r="E169" s="23"/>
      <c r="F169" s="23"/>
      <c r="G169" s="23"/>
      <c r="H169" s="23"/>
      <c r="I169" s="26"/>
      <c r="J169" s="23"/>
      <c r="K169" s="23"/>
      <c r="L169" s="23"/>
      <c r="M169" s="23"/>
      <c r="N169" s="23"/>
      <c r="O169" s="23"/>
      <c r="P169" s="23"/>
      <c r="Q169" s="23"/>
      <c r="R169" s="23"/>
      <c r="S169" s="25"/>
      <c r="T169" s="23"/>
      <c r="U169" s="25">
        <v>0</v>
      </c>
    </row>
    <row r="170" spans="1:21" x14ac:dyDescent="0.25">
      <c r="A170" s="27"/>
      <c r="B170" s="27" t="s">
        <v>705</v>
      </c>
      <c r="C170" s="27"/>
      <c r="D170" s="27"/>
      <c r="E170" s="27"/>
      <c r="F170" s="27"/>
      <c r="G170" s="27"/>
      <c r="H170" s="27"/>
      <c r="I170" s="28"/>
      <c r="J170" s="27"/>
      <c r="K170" s="27"/>
      <c r="L170" s="27"/>
      <c r="M170" s="27"/>
      <c r="N170" s="27"/>
      <c r="O170" s="27"/>
      <c r="P170" s="27"/>
      <c r="Q170" s="27"/>
      <c r="R170" s="27"/>
      <c r="S170" s="29"/>
      <c r="T170" s="27"/>
      <c r="U170" s="29">
        <f>U169</f>
        <v>0</v>
      </c>
    </row>
    <row r="171" spans="1:21" ht="30" customHeight="1" x14ac:dyDescent="0.25">
      <c r="A171" s="23"/>
      <c r="B171" s="23" t="s">
        <v>706</v>
      </c>
      <c r="C171" s="23"/>
      <c r="D171" s="23"/>
      <c r="E171" s="23"/>
      <c r="F171" s="23"/>
      <c r="G171" s="23"/>
      <c r="H171" s="23"/>
      <c r="I171" s="26"/>
      <c r="J171" s="23"/>
      <c r="K171" s="23"/>
      <c r="L171" s="23"/>
      <c r="M171" s="23"/>
      <c r="N171" s="23"/>
      <c r="O171" s="23"/>
      <c r="P171" s="23"/>
      <c r="Q171" s="23"/>
      <c r="R171" s="23"/>
      <c r="S171" s="25"/>
      <c r="T171" s="23"/>
      <c r="U171" s="25">
        <v>0</v>
      </c>
    </row>
    <row r="172" spans="1:21" x14ac:dyDescent="0.25">
      <c r="A172" s="27"/>
      <c r="B172" s="27" t="s">
        <v>707</v>
      </c>
      <c r="C172" s="27"/>
      <c r="D172" s="27"/>
      <c r="E172" s="27"/>
      <c r="F172" s="27"/>
      <c r="G172" s="27"/>
      <c r="H172" s="27"/>
      <c r="I172" s="28"/>
      <c r="J172" s="27"/>
      <c r="K172" s="27"/>
      <c r="L172" s="27"/>
      <c r="M172" s="27"/>
      <c r="N172" s="27"/>
      <c r="O172" s="27"/>
      <c r="P172" s="27"/>
      <c r="Q172" s="27"/>
      <c r="R172" s="27"/>
      <c r="S172" s="29"/>
      <c r="T172" s="27"/>
      <c r="U172" s="29">
        <f>U171</f>
        <v>0</v>
      </c>
    </row>
    <row r="173" spans="1:21" ht="30" customHeight="1" x14ac:dyDescent="0.25">
      <c r="A173" s="23"/>
      <c r="B173" s="23" t="s">
        <v>708</v>
      </c>
      <c r="C173" s="23"/>
      <c r="D173" s="23"/>
      <c r="E173" s="23"/>
      <c r="F173" s="23"/>
      <c r="G173" s="23"/>
      <c r="H173" s="23"/>
      <c r="I173" s="26"/>
      <c r="J173" s="23"/>
      <c r="K173" s="23"/>
      <c r="L173" s="23"/>
      <c r="M173" s="23"/>
      <c r="N173" s="23"/>
      <c r="O173" s="23"/>
      <c r="P173" s="23"/>
      <c r="Q173" s="23"/>
      <c r="R173" s="23"/>
      <c r="S173" s="25"/>
      <c r="T173" s="23"/>
      <c r="U173" s="25">
        <v>0</v>
      </c>
    </row>
    <row r="174" spans="1:21" x14ac:dyDescent="0.25">
      <c r="A174" s="27"/>
      <c r="B174" s="27" t="s">
        <v>709</v>
      </c>
      <c r="C174" s="27"/>
      <c r="D174" s="27"/>
      <c r="E174" s="27"/>
      <c r="F174" s="27"/>
      <c r="G174" s="27"/>
      <c r="H174" s="27"/>
      <c r="I174" s="28"/>
      <c r="J174" s="27"/>
      <c r="K174" s="27"/>
      <c r="L174" s="27"/>
      <c r="M174" s="27"/>
      <c r="N174" s="27"/>
      <c r="O174" s="27"/>
      <c r="P174" s="27"/>
      <c r="Q174" s="27"/>
      <c r="R174" s="27"/>
      <c r="S174" s="29"/>
      <c r="T174" s="27"/>
      <c r="U174" s="29">
        <f>U173</f>
        <v>0</v>
      </c>
    </row>
    <row r="175" spans="1:21" ht="30" customHeight="1" x14ac:dyDescent="0.25">
      <c r="A175" s="23"/>
      <c r="B175" s="23" t="s">
        <v>710</v>
      </c>
      <c r="C175" s="23"/>
      <c r="D175" s="23"/>
      <c r="E175" s="23"/>
      <c r="F175" s="23"/>
      <c r="G175" s="23"/>
      <c r="H175" s="23"/>
      <c r="I175" s="26"/>
      <c r="J175" s="23"/>
      <c r="K175" s="23"/>
      <c r="L175" s="23"/>
      <c r="M175" s="23"/>
      <c r="N175" s="23"/>
      <c r="O175" s="23"/>
      <c r="P175" s="23"/>
      <c r="Q175" s="23"/>
      <c r="R175" s="23"/>
      <c r="S175" s="25"/>
      <c r="T175" s="23"/>
      <c r="U175" s="25">
        <v>0</v>
      </c>
    </row>
    <row r="176" spans="1:21" x14ac:dyDescent="0.25">
      <c r="A176" s="27"/>
      <c r="B176" s="27" t="s">
        <v>711</v>
      </c>
      <c r="C176" s="27"/>
      <c r="D176" s="27"/>
      <c r="E176" s="27"/>
      <c r="F176" s="27"/>
      <c r="G176" s="27"/>
      <c r="H176" s="27"/>
      <c r="I176" s="28"/>
      <c r="J176" s="27"/>
      <c r="K176" s="27"/>
      <c r="L176" s="27"/>
      <c r="M176" s="27"/>
      <c r="N176" s="27"/>
      <c r="O176" s="27"/>
      <c r="P176" s="27"/>
      <c r="Q176" s="27"/>
      <c r="R176" s="27"/>
      <c r="S176" s="29"/>
      <c r="T176" s="27"/>
      <c r="U176" s="29">
        <f>U175</f>
        <v>0</v>
      </c>
    </row>
    <row r="177" spans="1:21" ht="30" customHeight="1" x14ac:dyDescent="0.25">
      <c r="A177" s="23"/>
      <c r="B177" s="23" t="s">
        <v>712</v>
      </c>
      <c r="C177" s="23"/>
      <c r="D177" s="23"/>
      <c r="E177" s="23"/>
      <c r="F177" s="23"/>
      <c r="G177" s="23"/>
      <c r="H177" s="23"/>
      <c r="I177" s="26"/>
      <c r="J177" s="23"/>
      <c r="K177" s="23"/>
      <c r="L177" s="23"/>
      <c r="M177" s="23"/>
      <c r="N177" s="23"/>
      <c r="O177" s="23"/>
      <c r="P177" s="23"/>
      <c r="Q177" s="23"/>
      <c r="R177" s="23"/>
      <c r="S177" s="25"/>
      <c r="T177" s="23"/>
      <c r="U177" s="25">
        <v>0</v>
      </c>
    </row>
    <row r="178" spans="1:21" x14ac:dyDescent="0.25">
      <c r="A178" s="27"/>
      <c r="B178" s="27" t="s">
        <v>713</v>
      </c>
      <c r="C178" s="27"/>
      <c r="D178" s="27"/>
      <c r="E178" s="27"/>
      <c r="F178" s="27"/>
      <c r="G178" s="27"/>
      <c r="H178" s="27"/>
      <c r="I178" s="28"/>
      <c r="J178" s="27"/>
      <c r="K178" s="27"/>
      <c r="L178" s="27"/>
      <c r="M178" s="27"/>
      <c r="N178" s="27"/>
      <c r="O178" s="27"/>
      <c r="P178" s="27"/>
      <c r="Q178" s="27"/>
      <c r="R178" s="27"/>
      <c r="S178" s="29"/>
      <c r="T178" s="27"/>
      <c r="U178" s="29">
        <f>U177</f>
        <v>0</v>
      </c>
    </row>
    <row r="179" spans="1:21" ht="30" customHeight="1" x14ac:dyDescent="0.25">
      <c r="A179" s="23"/>
      <c r="B179" s="23" t="s">
        <v>714</v>
      </c>
      <c r="C179" s="23"/>
      <c r="D179" s="23"/>
      <c r="E179" s="23"/>
      <c r="F179" s="23"/>
      <c r="G179" s="23"/>
      <c r="H179" s="23"/>
      <c r="I179" s="26"/>
      <c r="J179" s="23"/>
      <c r="K179" s="23"/>
      <c r="L179" s="23"/>
      <c r="M179" s="23"/>
      <c r="N179" s="23"/>
      <c r="O179" s="23"/>
      <c r="P179" s="23"/>
      <c r="Q179" s="23"/>
      <c r="R179" s="23"/>
      <c r="S179" s="25"/>
      <c r="T179" s="23"/>
      <c r="U179" s="25">
        <v>-2563.85</v>
      </c>
    </row>
    <row r="180" spans="1:21" x14ac:dyDescent="0.25">
      <c r="A180" s="27"/>
      <c r="B180" s="27"/>
      <c r="C180" s="27"/>
      <c r="D180" s="27"/>
      <c r="E180" s="27"/>
      <c r="F180" s="27"/>
      <c r="G180" s="27" t="s">
        <v>111</v>
      </c>
      <c r="H180" s="27"/>
      <c r="I180" s="28">
        <v>42021</v>
      </c>
      <c r="J180" s="27"/>
      <c r="K180" s="27"/>
      <c r="L180" s="27"/>
      <c r="M180" s="27" t="s">
        <v>886</v>
      </c>
      <c r="N180" s="27"/>
      <c r="O180" s="27" t="s">
        <v>933</v>
      </c>
      <c r="P180" s="27"/>
      <c r="Q180" s="27" t="s">
        <v>34</v>
      </c>
      <c r="R180" s="27"/>
      <c r="S180" s="29">
        <v>-35</v>
      </c>
      <c r="T180" s="27"/>
      <c r="U180" s="29">
        <f t="shared" ref="U180:U193" si="2">ROUND(U179+S180,5)</f>
        <v>-2598.85</v>
      </c>
    </row>
    <row r="181" spans="1:21" x14ac:dyDescent="0.25">
      <c r="A181" s="27"/>
      <c r="B181" s="27"/>
      <c r="C181" s="27"/>
      <c r="D181" s="27"/>
      <c r="E181" s="27"/>
      <c r="F181" s="27"/>
      <c r="G181" s="27" t="s">
        <v>111</v>
      </c>
      <c r="H181" s="27"/>
      <c r="I181" s="28">
        <v>42022</v>
      </c>
      <c r="J181" s="27"/>
      <c r="K181" s="27"/>
      <c r="L181" s="27"/>
      <c r="M181" s="27" t="s">
        <v>887</v>
      </c>
      <c r="N181" s="27"/>
      <c r="O181" s="27" t="s">
        <v>933</v>
      </c>
      <c r="P181" s="27"/>
      <c r="Q181" s="27" t="s">
        <v>34</v>
      </c>
      <c r="R181" s="27"/>
      <c r="S181" s="29">
        <v>-35</v>
      </c>
      <c r="T181" s="27"/>
      <c r="U181" s="29">
        <f t="shared" si="2"/>
        <v>-2633.85</v>
      </c>
    </row>
    <row r="182" spans="1:21" x14ac:dyDescent="0.25">
      <c r="A182" s="27"/>
      <c r="B182" s="27"/>
      <c r="C182" s="27"/>
      <c r="D182" s="27"/>
      <c r="E182" s="27"/>
      <c r="F182" s="27"/>
      <c r="G182" s="27" t="s">
        <v>111</v>
      </c>
      <c r="H182" s="27"/>
      <c r="I182" s="28">
        <v>42024</v>
      </c>
      <c r="J182" s="27"/>
      <c r="K182" s="27"/>
      <c r="L182" s="27"/>
      <c r="M182" s="27" t="s">
        <v>888</v>
      </c>
      <c r="N182" s="27"/>
      <c r="O182" s="27" t="s">
        <v>933</v>
      </c>
      <c r="P182" s="27"/>
      <c r="Q182" s="27" t="s">
        <v>34</v>
      </c>
      <c r="R182" s="27"/>
      <c r="S182" s="29">
        <v>-35</v>
      </c>
      <c r="T182" s="27"/>
      <c r="U182" s="29">
        <f t="shared" si="2"/>
        <v>-2668.85</v>
      </c>
    </row>
    <row r="183" spans="1:21" x14ac:dyDescent="0.25">
      <c r="A183" s="27"/>
      <c r="B183" s="27"/>
      <c r="C183" s="27"/>
      <c r="D183" s="27"/>
      <c r="E183" s="27"/>
      <c r="F183" s="27"/>
      <c r="G183" s="27" t="s">
        <v>111</v>
      </c>
      <c r="H183" s="27"/>
      <c r="I183" s="28">
        <v>42025</v>
      </c>
      <c r="J183" s="27"/>
      <c r="K183" s="27"/>
      <c r="L183" s="27"/>
      <c r="M183" s="27" t="s">
        <v>889</v>
      </c>
      <c r="N183" s="27"/>
      <c r="O183" s="27" t="s">
        <v>933</v>
      </c>
      <c r="P183" s="27"/>
      <c r="Q183" s="27" t="s">
        <v>34</v>
      </c>
      <c r="R183" s="27"/>
      <c r="S183" s="29">
        <v>-35</v>
      </c>
      <c r="T183" s="27"/>
      <c r="U183" s="29">
        <f t="shared" si="2"/>
        <v>-2703.85</v>
      </c>
    </row>
    <row r="184" spans="1:21" x14ac:dyDescent="0.25">
      <c r="A184" s="27"/>
      <c r="B184" s="27"/>
      <c r="C184" s="27"/>
      <c r="D184" s="27"/>
      <c r="E184" s="27"/>
      <c r="F184" s="27"/>
      <c r="G184" s="27" t="s">
        <v>111</v>
      </c>
      <c r="H184" s="27"/>
      <c r="I184" s="28">
        <v>42025</v>
      </c>
      <c r="J184" s="27"/>
      <c r="K184" s="27"/>
      <c r="L184" s="27"/>
      <c r="M184" s="27" t="s">
        <v>890</v>
      </c>
      <c r="N184" s="27"/>
      <c r="O184" s="27" t="s">
        <v>933</v>
      </c>
      <c r="P184" s="27"/>
      <c r="Q184" s="27" t="s">
        <v>34</v>
      </c>
      <c r="R184" s="27"/>
      <c r="S184" s="29">
        <v>-35</v>
      </c>
      <c r="T184" s="27"/>
      <c r="U184" s="29">
        <f t="shared" si="2"/>
        <v>-2738.85</v>
      </c>
    </row>
    <row r="185" spans="1:21" x14ac:dyDescent="0.25">
      <c r="A185" s="27"/>
      <c r="B185" s="27"/>
      <c r="C185" s="27"/>
      <c r="D185" s="27"/>
      <c r="E185" s="27"/>
      <c r="F185" s="27"/>
      <c r="G185" s="27" t="s">
        <v>111</v>
      </c>
      <c r="H185" s="27"/>
      <c r="I185" s="28">
        <v>42026</v>
      </c>
      <c r="J185" s="27"/>
      <c r="K185" s="27"/>
      <c r="L185" s="27"/>
      <c r="M185" s="27" t="s">
        <v>891</v>
      </c>
      <c r="N185" s="27"/>
      <c r="O185" s="27" t="s">
        <v>933</v>
      </c>
      <c r="P185" s="27"/>
      <c r="Q185" s="27" t="s">
        <v>34</v>
      </c>
      <c r="R185" s="27"/>
      <c r="S185" s="29">
        <v>-35</v>
      </c>
      <c r="T185" s="27"/>
      <c r="U185" s="29">
        <f t="shared" si="2"/>
        <v>-2773.85</v>
      </c>
    </row>
    <row r="186" spans="1:21" x14ac:dyDescent="0.25">
      <c r="A186" s="27"/>
      <c r="B186" s="27"/>
      <c r="C186" s="27"/>
      <c r="D186" s="27"/>
      <c r="E186" s="27"/>
      <c r="F186" s="27"/>
      <c r="G186" s="27" t="s">
        <v>111</v>
      </c>
      <c r="H186" s="27"/>
      <c r="I186" s="28">
        <v>42027</v>
      </c>
      <c r="J186" s="27"/>
      <c r="K186" s="27"/>
      <c r="L186" s="27"/>
      <c r="M186" s="27" t="s">
        <v>892</v>
      </c>
      <c r="N186" s="27"/>
      <c r="O186" s="27" t="s">
        <v>933</v>
      </c>
      <c r="P186" s="27"/>
      <c r="Q186" s="27" t="s">
        <v>34</v>
      </c>
      <c r="R186" s="27"/>
      <c r="S186" s="29">
        <v>-35</v>
      </c>
      <c r="T186" s="27"/>
      <c r="U186" s="29">
        <f t="shared" si="2"/>
        <v>-2808.85</v>
      </c>
    </row>
    <row r="187" spans="1:21" x14ac:dyDescent="0.25">
      <c r="A187" s="27"/>
      <c r="B187" s="27"/>
      <c r="C187" s="27"/>
      <c r="D187" s="27"/>
      <c r="E187" s="27"/>
      <c r="F187" s="27"/>
      <c r="G187" s="27" t="s">
        <v>111</v>
      </c>
      <c r="H187" s="27"/>
      <c r="I187" s="28">
        <v>42027</v>
      </c>
      <c r="J187" s="27"/>
      <c r="K187" s="27"/>
      <c r="L187" s="27"/>
      <c r="M187" s="27" t="s">
        <v>893</v>
      </c>
      <c r="N187" s="27"/>
      <c r="O187" s="27" t="s">
        <v>933</v>
      </c>
      <c r="P187" s="27"/>
      <c r="Q187" s="27" t="s">
        <v>34</v>
      </c>
      <c r="R187" s="27"/>
      <c r="S187" s="29">
        <v>-35</v>
      </c>
      <c r="T187" s="27"/>
      <c r="U187" s="29">
        <f t="shared" si="2"/>
        <v>-2843.85</v>
      </c>
    </row>
    <row r="188" spans="1:21" x14ac:dyDescent="0.25">
      <c r="A188" s="27"/>
      <c r="B188" s="27"/>
      <c r="C188" s="27"/>
      <c r="D188" s="27"/>
      <c r="E188" s="27"/>
      <c r="F188" s="27"/>
      <c r="G188" s="27" t="s">
        <v>111</v>
      </c>
      <c r="H188" s="27"/>
      <c r="I188" s="28">
        <v>42027</v>
      </c>
      <c r="J188" s="27"/>
      <c r="K188" s="27"/>
      <c r="L188" s="27"/>
      <c r="M188" s="27" t="s">
        <v>894</v>
      </c>
      <c r="N188" s="27"/>
      <c r="O188" s="27" t="s">
        <v>933</v>
      </c>
      <c r="P188" s="27"/>
      <c r="Q188" s="27" t="s">
        <v>34</v>
      </c>
      <c r="R188" s="27"/>
      <c r="S188" s="29">
        <v>-35</v>
      </c>
      <c r="T188" s="27"/>
      <c r="U188" s="29">
        <f t="shared" si="2"/>
        <v>-2878.85</v>
      </c>
    </row>
    <row r="189" spans="1:21" x14ac:dyDescent="0.25">
      <c r="A189" s="27"/>
      <c r="B189" s="27"/>
      <c r="C189" s="27"/>
      <c r="D189" s="27"/>
      <c r="E189" s="27"/>
      <c r="F189" s="27"/>
      <c r="G189" s="27" t="s">
        <v>111</v>
      </c>
      <c r="H189" s="27"/>
      <c r="I189" s="28">
        <v>42027</v>
      </c>
      <c r="J189" s="27"/>
      <c r="K189" s="27"/>
      <c r="L189" s="27"/>
      <c r="M189" s="27" t="s">
        <v>895</v>
      </c>
      <c r="N189" s="27"/>
      <c r="O189" s="27" t="s">
        <v>933</v>
      </c>
      <c r="P189" s="27"/>
      <c r="Q189" s="27" t="s">
        <v>34</v>
      </c>
      <c r="R189" s="27"/>
      <c r="S189" s="29">
        <v>-35</v>
      </c>
      <c r="T189" s="27"/>
      <c r="U189" s="29">
        <f t="shared" si="2"/>
        <v>-2913.85</v>
      </c>
    </row>
    <row r="190" spans="1:21" x14ac:dyDescent="0.25">
      <c r="A190" s="27"/>
      <c r="B190" s="27"/>
      <c r="C190" s="27"/>
      <c r="D190" s="27"/>
      <c r="E190" s="27"/>
      <c r="F190" s="27"/>
      <c r="G190" s="27" t="s">
        <v>111</v>
      </c>
      <c r="H190" s="27"/>
      <c r="I190" s="28">
        <v>42027</v>
      </c>
      <c r="J190" s="27"/>
      <c r="K190" s="27"/>
      <c r="L190" s="27"/>
      <c r="M190" s="27" t="s">
        <v>896</v>
      </c>
      <c r="N190" s="27"/>
      <c r="O190" s="27" t="s">
        <v>933</v>
      </c>
      <c r="P190" s="27"/>
      <c r="Q190" s="27" t="s">
        <v>34</v>
      </c>
      <c r="R190" s="27"/>
      <c r="S190" s="29">
        <v>-35</v>
      </c>
      <c r="T190" s="27"/>
      <c r="U190" s="29">
        <f t="shared" si="2"/>
        <v>-2948.85</v>
      </c>
    </row>
    <row r="191" spans="1:21" x14ac:dyDescent="0.25">
      <c r="A191" s="27"/>
      <c r="B191" s="27"/>
      <c r="C191" s="27"/>
      <c r="D191" s="27"/>
      <c r="E191" s="27"/>
      <c r="F191" s="27"/>
      <c r="G191" s="27" t="s">
        <v>111</v>
      </c>
      <c r="H191" s="27"/>
      <c r="I191" s="28">
        <v>42027</v>
      </c>
      <c r="J191" s="27"/>
      <c r="K191" s="27"/>
      <c r="L191" s="27"/>
      <c r="M191" s="27" t="s">
        <v>897</v>
      </c>
      <c r="N191" s="27"/>
      <c r="O191" s="27" t="s">
        <v>933</v>
      </c>
      <c r="P191" s="27"/>
      <c r="Q191" s="27" t="s">
        <v>34</v>
      </c>
      <c r="R191" s="27"/>
      <c r="S191" s="29">
        <v>-35</v>
      </c>
      <c r="T191" s="27"/>
      <c r="U191" s="29">
        <f t="shared" si="2"/>
        <v>-2983.85</v>
      </c>
    </row>
    <row r="192" spans="1:21" x14ac:dyDescent="0.25">
      <c r="A192" s="27"/>
      <c r="B192" s="27"/>
      <c r="C192" s="27"/>
      <c r="D192" s="27"/>
      <c r="E192" s="27"/>
      <c r="F192" s="27"/>
      <c r="G192" s="27" t="s">
        <v>111</v>
      </c>
      <c r="H192" s="27"/>
      <c r="I192" s="28">
        <v>42027</v>
      </c>
      <c r="J192" s="27"/>
      <c r="K192" s="27"/>
      <c r="L192" s="27"/>
      <c r="M192" s="27" t="s">
        <v>898</v>
      </c>
      <c r="N192" s="27"/>
      <c r="O192" s="27" t="s">
        <v>933</v>
      </c>
      <c r="P192" s="27"/>
      <c r="Q192" s="27" t="s">
        <v>34</v>
      </c>
      <c r="R192" s="27"/>
      <c r="S192" s="29">
        <v>-35</v>
      </c>
      <c r="T192" s="27"/>
      <c r="U192" s="29">
        <f t="shared" si="2"/>
        <v>-3018.85</v>
      </c>
    </row>
    <row r="193" spans="1:21" ht="15.75" thickBot="1" x14ac:dyDescent="0.3">
      <c r="A193" s="27"/>
      <c r="B193" s="27"/>
      <c r="C193" s="27"/>
      <c r="D193" s="27"/>
      <c r="E193" s="27"/>
      <c r="F193" s="27"/>
      <c r="G193" s="27" t="s">
        <v>111</v>
      </c>
      <c r="H193" s="27"/>
      <c r="I193" s="28">
        <v>42029</v>
      </c>
      <c r="J193" s="27"/>
      <c r="K193" s="27"/>
      <c r="L193" s="27"/>
      <c r="M193" s="27" t="s">
        <v>899</v>
      </c>
      <c r="N193" s="27"/>
      <c r="O193" s="27" t="s">
        <v>933</v>
      </c>
      <c r="P193" s="27"/>
      <c r="Q193" s="27" t="s">
        <v>34</v>
      </c>
      <c r="R193" s="27"/>
      <c r="S193" s="30">
        <v>-35</v>
      </c>
      <c r="T193" s="27"/>
      <c r="U193" s="30">
        <f t="shared" si="2"/>
        <v>-3053.85</v>
      </c>
    </row>
    <row r="194" spans="1:21" x14ac:dyDescent="0.25">
      <c r="A194" s="27"/>
      <c r="B194" s="27" t="s">
        <v>715</v>
      </c>
      <c r="C194" s="27"/>
      <c r="D194" s="27"/>
      <c r="E194" s="27"/>
      <c r="F194" s="27"/>
      <c r="G194" s="27"/>
      <c r="H194" s="27"/>
      <c r="I194" s="28"/>
      <c r="J194" s="27"/>
      <c r="K194" s="27"/>
      <c r="L194" s="27"/>
      <c r="M194" s="27"/>
      <c r="N194" s="27"/>
      <c r="O194" s="27"/>
      <c r="P194" s="27"/>
      <c r="Q194" s="27"/>
      <c r="R194" s="27"/>
      <c r="S194" s="29">
        <f>ROUND(SUM(S179:S193),5)</f>
        <v>-490</v>
      </c>
      <c r="T194" s="27"/>
      <c r="U194" s="29">
        <f>U193</f>
        <v>-3053.85</v>
      </c>
    </row>
    <row r="195" spans="1:21" ht="30" customHeight="1" x14ac:dyDescent="0.25">
      <c r="A195" s="23"/>
      <c r="B195" s="23" t="s">
        <v>76</v>
      </c>
      <c r="C195" s="23"/>
      <c r="D195" s="23"/>
      <c r="E195" s="23"/>
      <c r="F195" s="23"/>
      <c r="G195" s="23"/>
      <c r="H195" s="23"/>
      <c r="I195" s="26"/>
      <c r="J195" s="23"/>
      <c r="K195" s="23"/>
      <c r="L195" s="23"/>
      <c r="M195" s="23"/>
      <c r="N195" s="23"/>
      <c r="O195" s="23"/>
      <c r="P195" s="23"/>
      <c r="Q195" s="23"/>
      <c r="R195" s="23"/>
      <c r="S195" s="25"/>
      <c r="T195" s="23"/>
      <c r="U195" s="25">
        <v>-97314</v>
      </c>
    </row>
    <row r="196" spans="1:21" x14ac:dyDescent="0.25">
      <c r="A196" s="27"/>
      <c r="B196" s="27" t="s">
        <v>77</v>
      </c>
      <c r="C196" s="27"/>
      <c r="D196" s="27"/>
      <c r="E196" s="27"/>
      <c r="F196" s="27"/>
      <c r="G196" s="27"/>
      <c r="H196" s="27"/>
      <c r="I196" s="28"/>
      <c r="J196" s="27"/>
      <c r="K196" s="27"/>
      <c r="L196" s="27"/>
      <c r="M196" s="27"/>
      <c r="N196" s="27"/>
      <c r="O196" s="27"/>
      <c r="P196" s="27"/>
      <c r="Q196" s="27"/>
      <c r="R196" s="27"/>
      <c r="S196" s="29"/>
      <c r="T196" s="27"/>
      <c r="U196" s="29">
        <f>U195</f>
        <v>-97314</v>
      </c>
    </row>
    <row r="197" spans="1:21" ht="30" customHeight="1" x14ac:dyDescent="0.25">
      <c r="A197" s="23"/>
      <c r="B197" s="23" t="s">
        <v>716</v>
      </c>
      <c r="C197" s="23"/>
      <c r="D197" s="23"/>
      <c r="E197" s="23"/>
      <c r="F197" s="23"/>
      <c r="G197" s="23"/>
      <c r="H197" s="23"/>
      <c r="I197" s="26"/>
      <c r="J197" s="23"/>
      <c r="K197" s="23"/>
      <c r="L197" s="23"/>
      <c r="M197" s="23"/>
      <c r="N197" s="23"/>
      <c r="O197" s="23"/>
      <c r="P197" s="23"/>
      <c r="Q197" s="23"/>
      <c r="R197" s="23"/>
      <c r="S197" s="25"/>
      <c r="T197" s="23"/>
      <c r="U197" s="25">
        <v>0</v>
      </c>
    </row>
    <row r="198" spans="1:21" x14ac:dyDescent="0.25">
      <c r="A198" s="27"/>
      <c r="B198" s="27" t="s">
        <v>717</v>
      </c>
      <c r="C198" s="27"/>
      <c r="D198" s="27"/>
      <c r="E198" s="27"/>
      <c r="F198" s="27"/>
      <c r="G198" s="27"/>
      <c r="H198" s="27"/>
      <c r="I198" s="28"/>
      <c r="J198" s="27"/>
      <c r="K198" s="27"/>
      <c r="L198" s="27"/>
      <c r="M198" s="27"/>
      <c r="N198" s="27"/>
      <c r="O198" s="27"/>
      <c r="P198" s="27"/>
      <c r="Q198" s="27"/>
      <c r="R198" s="27"/>
      <c r="S198" s="29"/>
      <c r="T198" s="27"/>
      <c r="U198" s="29">
        <f>U197</f>
        <v>0</v>
      </c>
    </row>
    <row r="199" spans="1:21" ht="30" customHeight="1" x14ac:dyDescent="0.25">
      <c r="A199" s="23"/>
      <c r="B199" s="23" t="s">
        <v>718</v>
      </c>
      <c r="C199" s="23"/>
      <c r="D199" s="23"/>
      <c r="E199" s="23"/>
      <c r="F199" s="23"/>
      <c r="G199" s="23"/>
      <c r="H199" s="23"/>
      <c r="I199" s="26"/>
      <c r="J199" s="23"/>
      <c r="K199" s="23"/>
      <c r="L199" s="23"/>
      <c r="M199" s="23"/>
      <c r="N199" s="23"/>
      <c r="O199" s="23"/>
      <c r="P199" s="23"/>
      <c r="Q199" s="23"/>
      <c r="R199" s="23"/>
      <c r="S199" s="25"/>
      <c r="T199" s="23"/>
      <c r="U199" s="25">
        <v>0</v>
      </c>
    </row>
    <row r="200" spans="1:21" x14ac:dyDescent="0.25">
      <c r="A200" s="27"/>
      <c r="B200" s="27" t="s">
        <v>719</v>
      </c>
      <c r="C200" s="27"/>
      <c r="D200" s="27"/>
      <c r="E200" s="27"/>
      <c r="F200" s="27"/>
      <c r="G200" s="27"/>
      <c r="H200" s="27"/>
      <c r="I200" s="28"/>
      <c r="J200" s="27"/>
      <c r="K200" s="27"/>
      <c r="L200" s="27"/>
      <c r="M200" s="27"/>
      <c r="N200" s="27"/>
      <c r="O200" s="27"/>
      <c r="P200" s="27"/>
      <c r="Q200" s="27"/>
      <c r="R200" s="27"/>
      <c r="S200" s="29"/>
      <c r="T200" s="27"/>
      <c r="U200" s="29">
        <f>U199</f>
        <v>0</v>
      </c>
    </row>
    <row r="201" spans="1:21" ht="30" customHeight="1" x14ac:dyDescent="0.25">
      <c r="A201" s="23"/>
      <c r="B201" s="23" t="s">
        <v>720</v>
      </c>
      <c r="C201" s="23"/>
      <c r="D201" s="23"/>
      <c r="E201" s="23"/>
      <c r="F201" s="23"/>
      <c r="G201" s="23"/>
      <c r="H201" s="23"/>
      <c r="I201" s="26"/>
      <c r="J201" s="23"/>
      <c r="K201" s="23"/>
      <c r="L201" s="23"/>
      <c r="M201" s="23"/>
      <c r="N201" s="23"/>
      <c r="O201" s="23"/>
      <c r="P201" s="23"/>
      <c r="Q201" s="23"/>
      <c r="R201" s="23"/>
      <c r="S201" s="25"/>
      <c r="T201" s="23"/>
      <c r="U201" s="25">
        <v>0</v>
      </c>
    </row>
    <row r="202" spans="1:21" x14ac:dyDescent="0.25">
      <c r="A202" s="27"/>
      <c r="B202" s="27" t="s">
        <v>721</v>
      </c>
      <c r="C202" s="27"/>
      <c r="D202" s="27"/>
      <c r="E202" s="27"/>
      <c r="F202" s="27"/>
      <c r="G202" s="27"/>
      <c r="H202" s="27"/>
      <c r="I202" s="28"/>
      <c r="J202" s="27"/>
      <c r="K202" s="27"/>
      <c r="L202" s="27"/>
      <c r="M202" s="27"/>
      <c r="N202" s="27"/>
      <c r="O202" s="27"/>
      <c r="P202" s="27"/>
      <c r="Q202" s="27"/>
      <c r="R202" s="27"/>
      <c r="S202" s="29"/>
      <c r="T202" s="27"/>
      <c r="U202" s="29">
        <f>U201</f>
        <v>0</v>
      </c>
    </row>
    <row r="203" spans="1:21" ht="30" customHeight="1" x14ac:dyDescent="0.25">
      <c r="A203" s="23"/>
      <c r="B203" s="23" t="s">
        <v>722</v>
      </c>
      <c r="C203" s="23"/>
      <c r="D203" s="23"/>
      <c r="E203" s="23"/>
      <c r="F203" s="23"/>
      <c r="G203" s="23"/>
      <c r="H203" s="23"/>
      <c r="I203" s="26"/>
      <c r="J203" s="23"/>
      <c r="K203" s="23"/>
      <c r="L203" s="23"/>
      <c r="M203" s="23"/>
      <c r="N203" s="23"/>
      <c r="O203" s="23"/>
      <c r="P203" s="23"/>
      <c r="Q203" s="23"/>
      <c r="R203" s="23"/>
      <c r="S203" s="25"/>
      <c r="T203" s="23"/>
      <c r="U203" s="25">
        <v>0</v>
      </c>
    </row>
    <row r="204" spans="1:21" x14ac:dyDescent="0.25">
      <c r="A204" s="27"/>
      <c r="B204" s="27" t="s">
        <v>723</v>
      </c>
      <c r="C204" s="27"/>
      <c r="D204" s="27"/>
      <c r="E204" s="27"/>
      <c r="F204" s="27"/>
      <c r="G204" s="27"/>
      <c r="H204" s="27"/>
      <c r="I204" s="28"/>
      <c r="J204" s="27"/>
      <c r="K204" s="27"/>
      <c r="L204" s="27"/>
      <c r="M204" s="27"/>
      <c r="N204" s="27"/>
      <c r="O204" s="27"/>
      <c r="P204" s="27"/>
      <c r="Q204" s="27"/>
      <c r="R204" s="27"/>
      <c r="S204" s="29"/>
      <c r="T204" s="27"/>
      <c r="U204" s="29">
        <f>U203</f>
        <v>0</v>
      </c>
    </row>
    <row r="205" spans="1:21" ht="30" customHeight="1" x14ac:dyDescent="0.25">
      <c r="A205" s="23"/>
      <c r="B205" s="23" t="s">
        <v>724</v>
      </c>
      <c r="C205" s="23"/>
      <c r="D205" s="23"/>
      <c r="E205" s="23"/>
      <c r="F205" s="23"/>
      <c r="G205" s="23"/>
      <c r="H205" s="23"/>
      <c r="I205" s="26"/>
      <c r="J205" s="23"/>
      <c r="K205" s="23"/>
      <c r="L205" s="23"/>
      <c r="M205" s="23"/>
      <c r="N205" s="23"/>
      <c r="O205" s="23"/>
      <c r="P205" s="23"/>
      <c r="Q205" s="23"/>
      <c r="R205" s="23"/>
      <c r="S205" s="25"/>
      <c r="T205" s="23"/>
      <c r="U205" s="25">
        <v>0</v>
      </c>
    </row>
    <row r="206" spans="1:21" x14ac:dyDescent="0.25">
      <c r="A206" s="27"/>
      <c r="B206" s="27" t="s">
        <v>725</v>
      </c>
      <c r="C206" s="27"/>
      <c r="D206" s="27"/>
      <c r="E206" s="27"/>
      <c r="F206" s="27"/>
      <c r="G206" s="27"/>
      <c r="H206" s="27"/>
      <c r="I206" s="28"/>
      <c r="J206" s="27"/>
      <c r="K206" s="27"/>
      <c r="L206" s="27"/>
      <c r="M206" s="27"/>
      <c r="N206" s="27"/>
      <c r="O206" s="27"/>
      <c r="P206" s="27"/>
      <c r="Q206" s="27"/>
      <c r="R206" s="27"/>
      <c r="S206" s="29"/>
      <c r="T206" s="27"/>
      <c r="U206" s="29">
        <f>U205</f>
        <v>0</v>
      </c>
    </row>
    <row r="207" spans="1:21" ht="30" customHeight="1" x14ac:dyDescent="0.25">
      <c r="A207" s="23"/>
      <c r="B207" s="23" t="s">
        <v>78</v>
      </c>
      <c r="C207" s="23"/>
      <c r="D207" s="23"/>
      <c r="E207" s="23"/>
      <c r="F207" s="23"/>
      <c r="G207" s="23"/>
      <c r="H207" s="23"/>
      <c r="I207" s="26"/>
      <c r="J207" s="23"/>
      <c r="K207" s="23"/>
      <c r="L207" s="23"/>
      <c r="M207" s="23"/>
      <c r="N207" s="23"/>
      <c r="O207" s="23"/>
      <c r="P207" s="23"/>
      <c r="Q207" s="23"/>
      <c r="R207" s="23"/>
      <c r="S207" s="25"/>
      <c r="T207" s="23"/>
      <c r="U207" s="25">
        <v>24776.639999999999</v>
      </c>
    </row>
    <row r="208" spans="1:21" x14ac:dyDescent="0.25">
      <c r="A208" s="23"/>
      <c r="B208" s="23"/>
      <c r="C208" s="23" t="s">
        <v>79</v>
      </c>
      <c r="D208" s="23"/>
      <c r="E208" s="23"/>
      <c r="F208" s="23"/>
      <c r="G208" s="23"/>
      <c r="H208" s="23"/>
      <c r="I208" s="26"/>
      <c r="J208" s="23"/>
      <c r="K208" s="23"/>
      <c r="L208" s="23"/>
      <c r="M208" s="23"/>
      <c r="N208" s="23"/>
      <c r="O208" s="23"/>
      <c r="P208" s="23"/>
      <c r="Q208" s="23"/>
      <c r="R208" s="23"/>
      <c r="S208" s="25"/>
      <c r="T208" s="23"/>
      <c r="U208" s="25">
        <v>5280.54</v>
      </c>
    </row>
    <row r="209" spans="1:21" x14ac:dyDescent="0.25">
      <c r="A209" s="27"/>
      <c r="B209" s="27"/>
      <c r="C209" s="27"/>
      <c r="D209" s="27"/>
      <c r="E209" s="27"/>
      <c r="F209" s="27"/>
      <c r="G209" s="27" t="s">
        <v>109</v>
      </c>
      <c r="H209" s="27"/>
      <c r="I209" s="28">
        <v>42026</v>
      </c>
      <c r="J209" s="27"/>
      <c r="K209" s="27"/>
      <c r="L209" s="27"/>
      <c r="M209" s="27" t="s">
        <v>233</v>
      </c>
      <c r="N209" s="27"/>
      <c r="O209" s="27" t="s">
        <v>256</v>
      </c>
      <c r="P209" s="27"/>
      <c r="Q209" s="27" t="s">
        <v>28</v>
      </c>
      <c r="R209" s="27"/>
      <c r="S209" s="29">
        <v>18.11</v>
      </c>
      <c r="T209" s="27"/>
      <c r="U209" s="29">
        <f t="shared" ref="U209:U214" si="3">ROUND(U208+S209,5)</f>
        <v>5298.65</v>
      </c>
    </row>
    <row r="210" spans="1:21" x14ac:dyDescent="0.25">
      <c r="A210" s="27"/>
      <c r="B210" s="27"/>
      <c r="C210" s="27"/>
      <c r="D210" s="27"/>
      <c r="E210" s="27"/>
      <c r="F210" s="27"/>
      <c r="G210" s="27" t="s">
        <v>109</v>
      </c>
      <c r="H210" s="27"/>
      <c r="I210" s="28">
        <v>42027</v>
      </c>
      <c r="J210" s="27"/>
      <c r="K210" s="27"/>
      <c r="L210" s="27"/>
      <c r="M210" s="27" t="s">
        <v>855</v>
      </c>
      <c r="N210" s="27"/>
      <c r="O210" s="27" t="s">
        <v>913</v>
      </c>
      <c r="P210" s="27"/>
      <c r="Q210" s="27" t="s">
        <v>28</v>
      </c>
      <c r="R210" s="27"/>
      <c r="S210" s="29">
        <v>25</v>
      </c>
      <c r="T210" s="27"/>
      <c r="U210" s="29">
        <f t="shared" si="3"/>
        <v>5323.65</v>
      </c>
    </row>
    <row r="211" spans="1:21" x14ac:dyDescent="0.25">
      <c r="A211" s="27"/>
      <c r="B211" s="27"/>
      <c r="C211" s="27"/>
      <c r="D211" s="27"/>
      <c r="E211" s="27"/>
      <c r="F211" s="27"/>
      <c r="G211" s="27" t="s">
        <v>109</v>
      </c>
      <c r="H211" s="27"/>
      <c r="I211" s="28">
        <v>42027</v>
      </c>
      <c r="J211" s="27"/>
      <c r="K211" s="27"/>
      <c r="L211" s="27"/>
      <c r="M211" s="27" t="s">
        <v>876</v>
      </c>
      <c r="N211" s="27"/>
      <c r="O211" s="27" t="s">
        <v>914</v>
      </c>
      <c r="P211" s="27"/>
      <c r="Q211" s="27" t="s">
        <v>28</v>
      </c>
      <c r="R211" s="27"/>
      <c r="S211" s="29">
        <v>17</v>
      </c>
      <c r="T211" s="27"/>
      <c r="U211" s="29">
        <f t="shared" si="3"/>
        <v>5340.65</v>
      </c>
    </row>
    <row r="212" spans="1:21" x14ac:dyDescent="0.25">
      <c r="A212" s="27"/>
      <c r="B212" s="27"/>
      <c r="C212" s="27"/>
      <c r="D212" s="27"/>
      <c r="E212" s="27"/>
      <c r="F212" s="27"/>
      <c r="G212" s="27" t="s">
        <v>109</v>
      </c>
      <c r="H212" s="27"/>
      <c r="I212" s="28">
        <v>42030</v>
      </c>
      <c r="J212" s="27"/>
      <c r="K212" s="27"/>
      <c r="L212" s="27"/>
      <c r="M212" s="27" t="s">
        <v>879</v>
      </c>
      <c r="N212" s="27"/>
      <c r="O212" s="27" t="s">
        <v>918</v>
      </c>
      <c r="P212" s="27"/>
      <c r="Q212" s="27" t="s">
        <v>28</v>
      </c>
      <c r="R212" s="27"/>
      <c r="S212" s="29">
        <v>1534.29</v>
      </c>
      <c r="T212" s="27"/>
      <c r="U212" s="29">
        <f t="shared" si="3"/>
        <v>6874.94</v>
      </c>
    </row>
    <row r="213" spans="1:21" x14ac:dyDescent="0.25">
      <c r="A213" s="27"/>
      <c r="B213" s="27"/>
      <c r="C213" s="27"/>
      <c r="D213" s="27"/>
      <c r="E213" s="27"/>
      <c r="F213" s="27"/>
      <c r="G213" s="27" t="s">
        <v>109</v>
      </c>
      <c r="H213" s="27"/>
      <c r="I213" s="28">
        <v>42030</v>
      </c>
      <c r="J213" s="27"/>
      <c r="K213" s="27"/>
      <c r="L213" s="27"/>
      <c r="M213" s="27" t="s">
        <v>880</v>
      </c>
      <c r="N213" s="27"/>
      <c r="O213" s="27" t="s">
        <v>922</v>
      </c>
      <c r="P213" s="27"/>
      <c r="Q213" s="27" t="s">
        <v>28</v>
      </c>
      <c r="R213" s="27"/>
      <c r="S213" s="29">
        <v>423.36</v>
      </c>
      <c r="T213" s="27"/>
      <c r="U213" s="29">
        <f t="shared" si="3"/>
        <v>7298.3</v>
      </c>
    </row>
    <row r="214" spans="1:21" ht="15.75" thickBot="1" x14ac:dyDescent="0.3">
      <c r="A214" s="27"/>
      <c r="B214" s="27"/>
      <c r="C214" s="27"/>
      <c r="D214" s="27"/>
      <c r="E214" s="27"/>
      <c r="F214" s="27"/>
      <c r="G214" s="27" t="s">
        <v>109</v>
      </c>
      <c r="H214" s="27"/>
      <c r="I214" s="28">
        <v>42030</v>
      </c>
      <c r="J214" s="27"/>
      <c r="K214" s="27"/>
      <c r="L214" s="27"/>
      <c r="M214" s="27" t="s">
        <v>855</v>
      </c>
      <c r="N214" s="27"/>
      <c r="O214" s="27" t="s">
        <v>913</v>
      </c>
      <c r="P214" s="27"/>
      <c r="Q214" s="27" t="s">
        <v>28</v>
      </c>
      <c r="R214" s="27"/>
      <c r="S214" s="30">
        <v>25</v>
      </c>
      <c r="T214" s="27"/>
      <c r="U214" s="30">
        <f t="shared" si="3"/>
        <v>7323.3</v>
      </c>
    </row>
    <row r="215" spans="1:21" x14ac:dyDescent="0.25">
      <c r="A215" s="27"/>
      <c r="B215" s="27"/>
      <c r="C215" s="27" t="s">
        <v>80</v>
      </c>
      <c r="D215" s="27"/>
      <c r="E215" s="27"/>
      <c r="F215" s="27"/>
      <c r="G215" s="27"/>
      <c r="H215" s="27"/>
      <c r="I215" s="28"/>
      <c r="J215" s="27"/>
      <c r="K215" s="27"/>
      <c r="L215" s="27"/>
      <c r="M215" s="27"/>
      <c r="N215" s="27"/>
      <c r="O215" s="27"/>
      <c r="P215" s="27"/>
      <c r="Q215" s="27"/>
      <c r="R215" s="27"/>
      <c r="S215" s="29">
        <f>ROUND(SUM(S208:S214),5)</f>
        <v>2042.76</v>
      </c>
      <c r="T215" s="27"/>
      <c r="U215" s="29">
        <f>U214</f>
        <v>7323.3</v>
      </c>
    </row>
    <row r="216" spans="1:21" ht="30" customHeight="1" x14ac:dyDescent="0.25">
      <c r="A216" s="23"/>
      <c r="B216" s="23"/>
      <c r="C216" s="23" t="s">
        <v>81</v>
      </c>
      <c r="D216" s="23"/>
      <c r="E216" s="23"/>
      <c r="F216" s="23"/>
      <c r="G216" s="23"/>
      <c r="H216" s="23"/>
      <c r="I216" s="26"/>
      <c r="J216" s="23"/>
      <c r="K216" s="23"/>
      <c r="L216" s="23"/>
      <c r="M216" s="23"/>
      <c r="N216" s="23"/>
      <c r="O216" s="23"/>
      <c r="P216" s="23"/>
      <c r="Q216" s="23"/>
      <c r="R216" s="23"/>
      <c r="S216" s="25"/>
      <c r="T216" s="23"/>
      <c r="U216" s="25">
        <v>2563.09</v>
      </c>
    </row>
    <row r="217" spans="1:21" x14ac:dyDescent="0.25">
      <c r="A217" s="27"/>
      <c r="B217" s="27"/>
      <c r="C217" s="27" t="s">
        <v>82</v>
      </c>
      <c r="D217" s="27"/>
      <c r="E217" s="27"/>
      <c r="F217" s="27"/>
      <c r="G217" s="27"/>
      <c r="H217" s="27"/>
      <c r="I217" s="28"/>
      <c r="J217" s="27"/>
      <c r="K217" s="27"/>
      <c r="L217" s="27"/>
      <c r="M217" s="27"/>
      <c r="N217" s="27"/>
      <c r="O217" s="27"/>
      <c r="P217" s="27"/>
      <c r="Q217" s="27"/>
      <c r="R217" s="27"/>
      <c r="S217" s="29"/>
      <c r="T217" s="27"/>
      <c r="U217" s="29">
        <f>U216</f>
        <v>2563.09</v>
      </c>
    </row>
    <row r="218" spans="1:21" ht="30" customHeight="1" x14ac:dyDescent="0.25">
      <c r="A218" s="23"/>
      <c r="B218" s="23"/>
      <c r="C218" s="23" t="s">
        <v>726</v>
      </c>
      <c r="D218" s="23"/>
      <c r="E218" s="23"/>
      <c r="F218" s="23"/>
      <c r="G218" s="23"/>
      <c r="H218" s="23"/>
      <c r="I218" s="26"/>
      <c r="J218" s="23"/>
      <c r="K218" s="23"/>
      <c r="L218" s="23"/>
      <c r="M218" s="23"/>
      <c r="N218" s="23"/>
      <c r="O218" s="23"/>
      <c r="P218" s="23"/>
      <c r="Q218" s="23"/>
      <c r="R218" s="23"/>
      <c r="S218" s="25"/>
      <c r="T218" s="23"/>
      <c r="U218" s="25">
        <v>0</v>
      </c>
    </row>
    <row r="219" spans="1:21" x14ac:dyDescent="0.25">
      <c r="A219" s="27"/>
      <c r="B219" s="27"/>
      <c r="C219" s="27" t="s">
        <v>727</v>
      </c>
      <c r="D219" s="27"/>
      <c r="E219" s="27"/>
      <c r="F219" s="27"/>
      <c r="G219" s="27"/>
      <c r="H219" s="27"/>
      <c r="I219" s="28"/>
      <c r="J219" s="27"/>
      <c r="K219" s="27"/>
      <c r="L219" s="27"/>
      <c r="M219" s="27"/>
      <c r="N219" s="27"/>
      <c r="O219" s="27"/>
      <c r="P219" s="27"/>
      <c r="Q219" s="27"/>
      <c r="R219" s="27"/>
      <c r="S219" s="29"/>
      <c r="T219" s="27"/>
      <c r="U219" s="29">
        <f>U218</f>
        <v>0</v>
      </c>
    </row>
    <row r="220" spans="1:21" ht="30" customHeight="1" x14ac:dyDescent="0.25">
      <c r="A220" s="23"/>
      <c r="B220" s="23"/>
      <c r="C220" s="23" t="s">
        <v>575</v>
      </c>
      <c r="D220" s="23"/>
      <c r="E220" s="23"/>
      <c r="F220" s="23"/>
      <c r="G220" s="23"/>
      <c r="H220" s="23"/>
      <c r="I220" s="26"/>
      <c r="J220" s="23"/>
      <c r="K220" s="23"/>
      <c r="L220" s="23"/>
      <c r="M220" s="23"/>
      <c r="N220" s="23"/>
      <c r="O220" s="23"/>
      <c r="P220" s="23"/>
      <c r="Q220" s="23"/>
      <c r="R220" s="23"/>
      <c r="S220" s="25"/>
      <c r="T220" s="23"/>
      <c r="U220" s="25">
        <v>1580</v>
      </c>
    </row>
    <row r="221" spans="1:21" x14ac:dyDescent="0.25">
      <c r="A221" s="27"/>
      <c r="B221" s="27"/>
      <c r="C221" s="27" t="s">
        <v>576</v>
      </c>
      <c r="D221" s="27"/>
      <c r="E221" s="27"/>
      <c r="F221" s="27"/>
      <c r="G221" s="27"/>
      <c r="H221" s="27"/>
      <c r="I221" s="28"/>
      <c r="J221" s="27"/>
      <c r="K221" s="27"/>
      <c r="L221" s="27"/>
      <c r="M221" s="27"/>
      <c r="N221" s="27"/>
      <c r="O221" s="27"/>
      <c r="P221" s="27"/>
      <c r="Q221" s="27"/>
      <c r="R221" s="27"/>
      <c r="S221" s="29"/>
      <c r="T221" s="27"/>
      <c r="U221" s="29">
        <f>U220</f>
        <v>1580</v>
      </c>
    </row>
    <row r="222" spans="1:21" ht="30" customHeight="1" x14ac:dyDescent="0.25">
      <c r="A222" s="23"/>
      <c r="B222" s="23"/>
      <c r="C222" s="23" t="s">
        <v>728</v>
      </c>
      <c r="D222" s="23"/>
      <c r="E222" s="23"/>
      <c r="F222" s="23"/>
      <c r="G222" s="23"/>
      <c r="H222" s="23"/>
      <c r="I222" s="26"/>
      <c r="J222" s="23"/>
      <c r="K222" s="23"/>
      <c r="L222" s="23"/>
      <c r="M222" s="23"/>
      <c r="N222" s="23"/>
      <c r="O222" s="23"/>
      <c r="P222" s="23"/>
      <c r="Q222" s="23"/>
      <c r="R222" s="23"/>
      <c r="S222" s="25"/>
      <c r="T222" s="23"/>
      <c r="U222" s="25">
        <v>0</v>
      </c>
    </row>
    <row r="223" spans="1:21" x14ac:dyDescent="0.25">
      <c r="A223" s="27"/>
      <c r="B223" s="27"/>
      <c r="C223" s="27" t="s">
        <v>729</v>
      </c>
      <c r="D223" s="27"/>
      <c r="E223" s="27"/>
      <c r="F223" s="27"/>
      <c r="G223" s="27"/>
      <c r="H223" s="27"/>
      <c r="I223" s="28"/>
      <c r="J223" s="27"/>
      <c r="K223" s="27"/>
      <c r="L223" s="27"/>
      <c r="M223" s="27"/>
      <c r="N223" s="27"/>
      <c r="O223" s="27"/>
      <c r="P223" s="27"/>
      <c r="Q223" s="27"/>
      <c r="R223" s="27"/>
      <c r="S223" s="29"/>
      <c r="T223" s="27"/>
      <c r="U223" s="29">
        <f>U222</f>
        <v>0</v>
      </c>
    </row>
    <row r="224" spans="1:21" ht="30" customHeight="1" x14ac:dyDescent="0.25">
      <c r="A224" s="23"/>
      <c r="B224" s="23"/>
      <c r="C224" s="23" t="s">
        <v>83</v>
      </c>
      <c r="D224" s="23"/>
      <c r="E224" s="23"/>
      <c r="F224" s="23"/>
      <c r="G224" s="23"/>
      <c r="H224" s="23"/>
      <c r="I224" s="26"/>
      <c r="J224" s="23"/>
      <c r="K224" s="23"/>
      <c r="L224" s="23"/>
      <c r="M224" s="23"/>
      <c r="N224" s="23"/>
      <c r="O224" s="23"/>
      <c r="P224" s="23"/>
      <c r="Q224" s="23"/>
      <c r="R224" s="23"/>
      <c r="S224" s="25"/>
      <c r="T224" s="23"/>
      <c r="U224" s="25">
        <v>97.04</v>
      </c>
    </row>
    <row r="225" spans="1:21" ht="15.75" thickBot="1" x14ac:dyDescent="0.3">
      <c r="A225" s="22"/>
      <c r="B225" s="22"/>
      <c r="C225" s="22"/>
      <c r="D225" s="22"/>
      <c r="E225" s="27"/>
      <c r="F225" s="27"/>
      <c r="G225" s="27" t="s">
        <v>109</v>
      </c>
      <c r="H225" s="27"/>
      <c r="I225" s="28">
        <v>42013</v>
      </c>
      <c r="J225" s="27"/>
      <c r="K225" s="27"/>
      <c r="L225" s="27"/>
      <c r="M225" s="27" t="s">
        <v>227</v>
      </c>
      <c r="N225" s="27"/>
      <c r="O225" s="27" t="s">
        <v>237</v>
      </c>
      <c r="P225" s="27"/>
      <c r="Q225" s="27" t="s">
        <v>28</v>
      </c>
      <c r="R225" s="27"/>
      <c r="S225" s="30">
        <v>9</v>
      </c>
      <c r="T225" s="27"/>
      <c r="U225" s="30">
        <f>ROUND(U224+S225,5)</f>
        <v>106.04</v>
      </c>
    </row>
    <row r="226" spans="1:21" x14ac:dyDescent="0.25">
      <c r="A226" s="27"/>
      <c r="B226" s="27"/>
      <c r="C226" s="27" t="s">
        <v>84</v>
      </c>
      <c r="D226" s="27"/>
      <c r="E226" s="27"/>
      <c r="F226" s="27"/>
      <c r="G226" s="27"/>
      <c r="H226" s="27"/>
      <c r="I226" s="28"/>
      <c r="J226" s="27"/>
      <c r="K226" s="27"/>
      <c r="L226" s="27"/>
      <c r="M226" s="27"/>
      <c r="N226" s="27"/>
      <c r="O226" s="27"/>
      <c r="P226" s="27"/>
      <c r="Q226" s="27"/>
      <c r="R226" s="27"/>
      <c r="S226" s="29">
        <f>ROUND(SUM(S224:S225),5)</f>
        <v>9</v>
      </c>
      <c r="T226" s="27"/>
      <c r="U226" s="29">
        <f>U225</f>
        <v>106.04</v>
      </c>
    </row>
    <row r="227" spans="1:21" ht="30" customHeight="1" x14ac:dyDescent="0.25">
      <c r="A227" s="23"/>
      <c r="B227" s="23"/>
      <c r="C227" s="23" t="s">
        <v>85</v>
      </c>
      <c r="D227" s="23"/>
      <c r="E227" s="23"/>
      <c r="F227" s="23"/>
      <c r="G227" s="23"/>
      <c r="H227" s="23"/>
      <c r="I227" s="26"/>
      <c r="J227" s="23"/>
      <c r="K227" s="23"/>
      <c r="L227" s="23"/>
      <c r="M227" s="23"/>
      <c r="N227" s="23"/>
      <c r="O227" s="23"/>
      <c r="P227" s="23"/>
      <c r="Q227" s="23"/>
      <c r="R227" s="23"/>
      <c r="S227" s="25"/>
      <c r="T227" s="23"/>
      <c r="U227" s="25">
        <v>15255.97</v>
      </c>
    </row>
    <row r="228" spans="1:21" x14ac:dyDescent="0.25">
      <c r="A228" s="23"/>
      <c r="B228" s="23"/>
      <c r="C228" s="23"/>
      <c r="D228" s="23" t="s">
        <v>730</v>
      </c>
      <c r="E228" s="23"/>
      <c r="F228" s="23"/>
      <c r="G228" s="23"/>
      <c r="H228" s="23"/>
      <c r="I228" s="26"/>
      <c r="J228" s="23"/>
      <c r="K228" s="23"/>
      <c r="L228" s="23"/>
      <c r="M228" s="23"/>
      <c r="N228" s="23"/>
      <c r="O228" s="23"/>
      <c r="P228" s="23"/>
      <c r="Q228" s="23"/>
      <c r="R228" s="23"/>
      <c r="S228" s="25"/>
      <c r="T228" s="23"/>
      <c r="U228" s="25">
        <v>0</v>
      </c>
    </row>
    <row r="229" spans="1:21" x14ac:dyDescent="0.25">
      <c r="A229" s="27"/>
      <c r="B229" s="27"/>
      <c r="C229" s="27"/>
      <c r="D229" s="27" t="s">
        <v>731</v>
      </c>
      <c r="E229" s="27"/>
      <c r="F229" s="27"/>
      <c r="G229" s="27"/>
      <c r="H229" s="27"/>
      <c r="I229" s="28"/>
      <c r="J229" s="27"/>
      <c r="K229" s="27"/>
      <c r="L229" s="27"/>
      <c r="M229" s="27"/>
      <c r="N229" s="27"/>
      <c r="O229" s="27"/>
      <c r="P229" s="27"/>
      <c r="Q229" s="27"/>
      <c r="R229" s="27"/>
      <c r="S229" s="29"/>
      <c r="T229" s="27"/>
      <c r="U229" s="29">
        <f>U228</f>
        <v>0</v>
      </c>
    </row>
    <row r="230" spans="1:21" ht="30" customHeight="1" x14ac:dyDescent="0.25">
      <c r="A230" s="23"/>
      <c r="B230" s="23"/>
      <c r="C230" s="23"/>
      <c r="D230" s="23" t="s">
        <v>86</v>
      </c>
      <c r="E230" s="23"/>
      <c r="F230" s="23"/>
      <c r="G230" s="23"/>
      <c r="H230" s="23"/>
      <c r="I230" s="26"/>
      <c r="J230" s="23"/>
      <c r="K230" s="23"/>
      <c r="L230" s="23"/>
      <c r="M230" s="23"/>
      <c r="N230" s="23"/>
      <c r="O230" s="23"/>
      <c r="P230" s="23"/>
      <c r="Q230" s="23"/>
      <c r="R230" s="23"/>
      <c r="S230" s="25"/>
      <c r="T230" s="23"/>
      <c r="U230" s="25">
        <v>15075.95</v>
      </c>
    </row>
    <row r="231" spans="1:21" x14ac:dyDescent="0.25">
      <c r="A231" s="27"/>
      <c r="B231" s="27"/>
      <c r="C231" s="27"/>
      <c r="D231" s="27" t="s">
        <v>87</v>
      </c>
      <c r="E231" s="27"/>
      <c r="F231" s="27"/>
      <c r="G231" s="27"/>
      <c r="H231" s="27"/>
      <c r="I231" s="28"/>
      <c r="J231" s="27"/>
      <c r="K231" s="27"/>
      <c r="L231" s="27"/>
      <c r="M231" s="27"/>
      <c r="N231" s="27"/>
      <c r="O231" s="27"/>
      <c r="P231" s="27"/>
      <c r="Q231" s="27"/>
      <c r="R231" s="27"/>
      <c r="S231" s="29"/>
      <c r="T231" s="27"/>
      <c r="U231" s="29">
        <f>U230</f>
        <v>15075.95</v>
      </c>
    </row>
    <row r="232" spans="1:21" ht="30" customHeight="1" x14ac:dyDescent="0.25">
      <c r="A232" s="23"/>
      <c r="B232" s="23"/>
      <c r="C232" s="23"/>
      <c r="D232" s="23" t="s">
        <v>88</v>
      </c>
      <c r="E232" s="23"/>
      <c r="F232" s="23"/>
      <c r="G232" s="23"/>
      <c r="H232" s="23"/>
      <c r="I232" s="26"/>
      <c r="J232" s="23"/>
      <c r="K232" s="23"/>
      <c r="L232" s="23"/>
      <c r="M232" s="23"/>
      <c r="N232" s="23"/>
      <c r="O232" s="23"/>
      <c r="P232" s="23"/>
      <c r="Q232" s="23"/>
      <c r="R232" s="23"/>
      <c r="S232" s="25"/>
      <c r="T232" s="23"/>
      <c r="U232" s="25">
        <v>150</v>
      </c>
    </row>
    <row r="233" spans="1:21" x14ac:dyDescent="0.25">
      <c r="A233" s="27"/>
      <c r="B233" s="27"/>
      <c r="C233" s="27"/>
      <c r="D233" s="27" t="s">
        <v>89</v>
      </c>
      <c r="E233" s="27"/>
      <c r="F233" s="27"/>
      <c r="G233" s="27"/>
      <c r="H233" s="27"/>
      <c r="I233" s="28"/>
      <c r="J233" s="27"/>
      <c r="K233" s="27"/>
      <c r="L233" s="27"/>
      <c r="M233" s="27"/>
      <c r="N233" s="27"/>
      <c r="O233" s="27"/>
      <c r="P233" s="27"/>
      <c r="Q233" s="27"/>
      <c r="R233" s="27"/>
      <c r="S233" s="29"/>
      <c r="T233" s="27"/>
      <c r="U233" s="29">
        <f>U232</f>
        <v>150</v>
      </c>
    </row>
    <row r="234" spans="1:21" ht="30" customHeight="1" x14ac:dyDescent="0.25">
      <c r="A234" s="23"/>
      <c r="B234" s="23"/>
      <c r="C234" s="23"/>
      <c r="D234" s="23" t="s">
        <v>577</v>
      </c>
      <c r="E234" s="23"/>
      <c r="F234" s="23"/>
      <c r="G234" s="23"/>
      <c r="H234" s="23"/>
      <c r="I234" s="26"/>
      <c r="J234" s="23"/>
      <c r="K234" s="23"/>
      <c r="L234" s="23"/>
      <c r="M234" s="23"/>
      <c r="N234" s="23"/>
      <c r="O234" s="23"/>
      <c r="P234" s="23"/>
      <c r="Q234" s="23"/>
      <c r="R234" s="23"/>
      <c r="S234" s="25"/>
      <c r="T234" s="23"/>
      <c r="U234" s="25">
        <v>30.02</v>
      </c>
    </row>
    <row r="235" spans="1:21" ht="15.75" thickBot="1" x14ac:dyDescent="0.3">
      <c r="A235" s="27"/>
      <c r="B235" s="27"/>
      <c r="C235" s="27"/>
      <c r="D235" s="27" t="s">
        <v>578</v>
      </c>
      <c r="E235" s="27"/>
      <c r="F235" s="27"/>
      <c r="G235" s="27"/>
      <c r="H235" s="27"/>
      <c r="I235" s="28"/>
      <c r="J235" s="27"/>
      <c r="K235" s="27"/>
      <c r="L235" s="27"/>
      <c r="M235" s="27"/>
      <c r="N235" s="27"/>
      <c r="O235" s="27"/>
      <c r="P235" s="27"/>
      <c r="Q235" s="27"/>
      <c r="R235" s="27"/>
      <c r="S235" s="30"/>
      <c r="T235" s="27"/>
      <c r="U235" s="30">
        <f>U234</f>
        <v>30.02</v>
      </c>
    </row>
    <row r="236" spans="1:21" ht="30" customHeight="1" x14ac:dyDescent="0.25">
      <c r="A236" s="27"/>
      <c r="B236" s="27"/>
      <c r="C236" s="27" t="s">
        <v>90</v>
      </c>
      <c r="D236" s="27"/>
      <c r="E236" s="27"/>
      <c r="F236" s="27"/>
      <c r="G236" s="27"/>
      <c r="H236" s="27"/>
      <c r="I236" s="28"/>
      <c r="J236" s="27"/>
      <c r="K236" s="27"/>
      <c r="L236" s="27"/>
      <c r="M236" s="27"/>
      <c r="N236" s="27"/>
      <c r="O236" s="27"/>
      <c r="P236" s="27"/>
      <c r="Q236" s="27"/>
      <c r="R236" s="27"/>
      <c r="S236" s="29"/>
      <c r="T236" s="27"/>
      <c r="U236" s="29">
        <f>ROUND(U229+U231+U233+U235,5)</f>
        <v>15255.97</v>
      </c>
    </row>
    <row r="237" spans="1:21" ht="30" customHeight="1" x14ac:dyDescent="0.25">
      <c r="A237" s="23"/>
      <c r="B237" s="23"/>
      <c r="C237" s="23" t="s">
        <v>732</v>
      </c>
      <c r="D237" s="23"/>
      <c r="E237" s="23"/>
      <c r="F237" s="23"/>
      <c r="G237" s="23"/>
      <c r="H237" s="23"/>
      <c r="I237" s="26"/>
      <c r="J237" s="23"/>
      <c r="K237" s="23"/>
      <c r="L237" s="23"/>
      <c r="M237" s="23"/>
      <c r="N237" s="23"/>
      <c r="O237" s="23"/>
      <c r="P237" s="23"/>
      <c r="Q237" s="23"/>
      <c r="R237" s="23"/>
      <c r="S237" s="25"/>
      <c r="T237" s="23"/>
      <c r="U237" s="25">
        <v>0</v>
      </c>
    </row>
    <row r="238" spans="1:21" x14ac:dyDescent="0.25">
      <c r="A238" s="27"/>
      <c r="B238" s="27"/>
      <c r="C238" s="27" t="s">
        <v>733</v>
      </c>
      <c r="D238" s="27"/>
      <c r="E238" s="27"/>
      <c r="F238" s="27"/>
      <c r="G238" s="27"/>
      <c r="H238" s="27"/>
      <c r="I238" s="28"/>
      <c r="J238" s="27"/>
      <c r="K238" s="27"/>
      <c r="L238" s="27"/>
      <c r="M238" s="27"/>
      <c r="N238" s="27"/>
      <c r="O238" s="27"/>
      <c r="P238" s="27"/>
      <c r="Q238" s="27"/>
      <c r="R238" s="27"/>
      <c r="S238" s="29"/>
      <c r="T238" s="27"/>
      <c r="U238" s="29">
        <f>U237</f>
        <v>0</v>
      </c>
    </row>
    <row r="239" spans="1:21" ht="30" customHeight="1" x14ac:dyDescent="0.25">
      <c r="A239" s="23"/>
      <c r="B239" s="23"/>
      <c r="C239" s="23" t="s">
        <v>734</v>
      </c>
      <c r="D239" s="23"/>
      <c r="E239" s="23"/>
      <c r="F239" s="23"/>
      <c r="G239" s="23"/>
      <c r="H239" s="23"/>
      <c r="I239" s="26"/>
      <c r="J239" s="23"/>
      <c r="K239" s="23"/>
      <c r="L239" s="23"/>
      <c r="M239" s="23"/>
      <c r="N239" s="23"/>
      <c r="O239" s="23"/>
      <c r="P239" s="23"/>
      <c r="Q239" s="23"/>
      <c r="R239" s="23"/>
      <c r="S239" s="25"/>
      <c r="T239" s="23"/>
      <c r="U239" s="25">
        <v>0</v>
      </c>
    </row>
    <row r="240" spans="1:21" ht="15.75" thickBot="1" x14ac:dyDescent="0.3">
      <c r="A240" s="27"/>
      <c r="B240" s="27"/>
      <c r="C240" s="27" t="s">
        <v>735</v>
      </c>
      <c r="D240" s="27"/>
      <c r="E240" s="27"/>
      <c r="F240" s="27"/>
      <c r="G240" s="27"/>
      <c r="H240" s="27"/>
      <c r="I240" s="28"/>
      <c r="J240" s="27"/>
      <c r="K240" s="27"/>
      <c r="L240" s="27"/>
      <c r="M240" s="27"/>
      <c r="N240" s="27"/>
      <c r="O240" s="27"/>
      <c r="P240" s="27"/>
      <c r="Q240" s="27"/>
      <c r="R240" s="27"/>
      <c r="S240" s="30"/>
      <c r="T240" s="27"/>
      <c r="U240" s="30">
        <f>U239</f>
        <v>0</v>
      </c>
    </row>
    <row r="241" spans="1:21" ht="30" customHeight="1" x14ac:dyDescent="0.25">
      <c r="A241" s="27"/>
      <c r="B241" s="27" t="s">
        <v>91</v>
      </c>
      <c r="C241" s="27"/>
      <c r="D241" s="27"/>
      <c r="E241" s="27"/>
      <c r="F241" s="27"/>
      <c r="G241" s="27"/>
      <c r="H241" s="27"/>
      <c r="I241" s="28"/>
      <c r="J241" s="27"/>
      <c r="K241" s="27"/>
      <c r="L241" s="27"/>
      <c r="M241" s="27"/>
      <c r="N241" s="27"/>
      <c r="O241" s="27"/>
      <c r="P241" s="27"/>
      <c r="Q241" s="27"/>
      <c r="R241" s="27"/>
      <c r="S241" s="29">
        <f>ROUND(S215+S217+S219+S221+S223+S226+S236+S238+S240,5)</f>
        <v>2051.7600000000002</v>
      </c>
      <c r="T241" s="27"/>
      <c r="U241" s="29">
        <f>ROUND(U215+U217+U219+U221+U223+U226+U236+U238+U240,5)</f>
        <v>26828.400000000001</v>
      </c>
    </row>
    <row r="242" spans="1:21" ht="30" customHeight="1" x14ac:dyDescent="0.25">
      <c r="A242" s="23"/>
      <c r="B242" s="23" t="s">
        <v>92</v>
      </c>
      <c r="C242" s="23"/>
      <c r="D242" s="23"/>
      <c r="E242" s="23"/>
      <c r="F242" s="23"/>
      <c r="G242" s="23"/>
      <c r="H242" s="23"/>
      <c r="I242" s="26"/>
      <c r="J242" s="23"/>
      <c r="K242" s="23"/>
      <c r="L242" s="23"/>
      <c r="M242" s="23"/>
      <c r="N242" s="23"/>
      <c r="O242" s="23"/>
      <c r="P242" s="23"/>
      <c r="Q242" s="23"/>
      <c r="R242" s="23"/>
      <c r="S242" s="25"/>
      <c r="T242" s="23"/>
      <c r="U242" s="25">
        <v>149879.37</v>
      </c>
    </row>
    <row r="243" spans="1:21" x14ac:dyDescent="0.25">
      <c r="A243" s="27"/>
      <c r="B243" s="27"/>
      <c r="C243" s="27"/>
      <c r="D243" s="27"/>
      <c r="E243" s="27"/>
      <c r="F243" s="27"/>
      <c r="G243" s="27" t="s">
        <v>109</v>
      </c>
      <c r="H243" s="27"/>
      <c r="I243" s="28">
        <v>42011</v>
      </c>
      <c r="J243" s="27"/>
      <c r="K243" s="27"/>
      <c r="L243" s="27"/>
      <c r="M243" s="27" t="s">
        <v>153</v>
      </c>
      <c r="N243" s="27"/>
      <c r="O243" s="27" t="s">
        <v>902</v>
      </c>
      <c r="P243" s="27"/>
      <c r="Q243" s="27" t="s">
        <v>28</v>
      </c>
      <c r="R243" s="27"/>
      <c r="S243" s="29">
        <v>2600</v>
      </c>
      <c r="T243" s="27"/>
      <c r="U243" s="29">
        <f>ROUND(U242+S243,5)</f>
        <v>152479.37</v>
      </c>
    </row>
    <row r="244" spans="1:21" ht="15.75" thickBot="1" x14ac:dyDescent="0.3">
      <c r="A244" s="27"/>
      <c r="B244" s="27"/>
      <c r="C244" s="27"/>
      <c r="D244" s="27"/>
      <c r="E244" s="27"/>
      <c r="F244" s="27"/>
      <c r="G244" s="27" t="s">
        <v>109</v>
      </c>
      <c r="H244" s="27"/>
      <c r="I244" s="28">
        <v>42034</v>
      </c>
      <c r="J244" s="27"/>
      <c r="K244" s="27" t="s">
        <v>873</v>
      </c>
      <c r="L244" s="27"/>
      <c r="M244" s="27" t="s">
        <v>153</v>
      </c>
      <c r="N244" s="27"/>
      <c r="O244" s="27" t="s">
        <v>930</v>
      </c>
      <c r="P244" s="27"/>
      <c r="Q244" s="27" t="s">
        <v>28</v>
      </c>
      <c r="R244" s="27"/>
      <c r="S244" s="30">
        <v>3000</v>
      </c>
      <c r="T244" s="27"/>
      <c r="U244" s="30">
        <f>ROUND(U243+S244,5)</f>
        <v>155479.37</v>
      </c>
    </row>
    <row r="245" spans="1:21" x14ac:dyDescent="0.25">
      <c r="A245" s="27"/>
      <c r="B245" s="27" t="s">
        <v>93</v>
      </c>
      <c r="C245" s="27"/>
      <c r="D245" s="27"/>
      <c r="E245" s="27"/>
      <c r="F245" s="27"/>
      <c r="G245" s="27"/>
      <c r="H245" s="27"/>
      <c r="I245" s="28"/>
      <c r="J245" s="27"/>
      <c r="K245" s="27"/>
      <c r="L245" s="27"/>
      <c r="M245" s="27"/>
      <c r="N245" s="27"/>
      <c r="O245" s="27"/>
      <c r="P245" s="27"/>
      <c r="Q245" s="27"/>
      <c r="R245" s="27"/>
      <c r="S245" s="29">
        <f>ROUND(SUM(S242:S244),5)</f>
        <v>5600</v>
      </c>
      <c r="T245" s="27"/>
      <c r="U245" s="29">
        <f>U244</f>
        <v>155479.37</v>
      </c>
    </row>
    <row r="246" spans="1:21" ht="30" customHeight="1" x14ac:dyDescent="0.25">
      <c r="A246" s="23"/>
      <c r="B246" s="23" t="s">
        <v>94</v>
      </c>
      <c r="C246" s="23"/>
      <c r="D246" s="23"/>
      <c r="E246" s="23"/>
      <c r="F246" s="23"/>
      <c r="G246" s="23"/>
      <c r="H246" s="23"/>
      <c r="I246" s="26"/>
      <c r="J246" s="23"/>
      <c r="K246" s="23"/>
      <c r="L246" s="23"/>
      <c r="M246" s="23"/>
      <c r="N246" s="23"/>
      <c r="O246" s="23"/>
      <c r="P246" s="23"/>
      <c r="Q246" s="23"/>
      <c r="R246" s="23"/>
      <c r="S246" s="25"/>
      <c r="T246" s="23"/>
      <c r="U246" s="25">
        <v>7433.74</v>
      </c>
    </row>
    <row r="247" spans="1:21" x14ac:dyDescent="0.25">
      <c r="A247" s="23"/>
      <c r="B247" s="23"/>
      <c r="C247" s="23" t="s">
        <v>217</v>
      </c>
      <c r="D247" s="23"/>
      <c r="E247" s="23"/>
      <c r="F247" s="23"/>
      <c r="G247" s="23"/>
      <c r="H247" s="23"/>
      <c r="I247" s="26"/>
      <c r="J247" s="23"/>
      <c r="K247" s="23"/>
      <c r="L247" s="23"/>
      <c r="M247" s="23"/>
      <c r="N247" s="23"/>
      <c r="O247" s="23"/>
      <c r="P247" s="23"/>
      <c r="Q247" s="23"/>
      <c r="R247" s="23"/>
      <c r="S247" s="25"/>
      <c r="T247" s="23"/>
      <c r="U247" s="25">
        <v>2790.17</v>
      </c>
    </row>
    <row r="248" spans="1:21" x14ac:dyDescent="0.25">
      <c r="A248" s="27"/>
      <c r="B248" s="27"/>
      <c r="C248" s="27"/>
      <c r="D248" s="27"/>
      <c r="E248" s="27"/>
      <c r="F248" s="27"/>
      <c r="G248" s="27" t="s">
        <v>109</v>
      </c>
      <c r="H248" s="27"/>
      <c r="I248" s="28">
        <v>42030</v>
      </c>
      <c r="J248" s="27"/>
      <c r="K248" s="27"/>
      <c r="L248" s="27"/>
      <c r="M248" s="27" t="s">
        <v>878</v>
      </c>
      <c r="N248" s="27"/>
      <c r="O248" s="27" t="s">
        <v>917</v>
      </c>
      <c r="P248" s="27"/>
      <c r="Q248" s="27" t="s">
        <v>28</v>
      </c>
      <c r="R248" s="27"/>
      <c r="S248" s="29">
        <v>343</v>
      </c>
      <c r="T248" s="27"/>
      <c r="U248" s="29">
        <f>ROUND(U247+S248,5)</f>
        <v>3133.17</v>
      </c>
    </row>
    <row r="249" spans="1:21" ht="15.75" thickBot="1" x14ac:dyDescent="0.3">
      <c r="A249" s="27"/>
      <c r="B249" s="27"/>
      <c r="C249" s="27"/>
      <c r="D249" s="27"/>
      <c r="E249" s="27"/>
      <c r="F249" s="27"/>
      <c r="G249" s="27" t="s">
        <v>109</v>
      </c>
      <c r="H249" s="27"/>
      <c r="I249" s="28">
        <v>42030</v>
      </c>
      <c r="J249" s="27"/>
      <c r="K249" s="27"/>
      <c r="L249" s="27"/>
      <c r="M249" s="27" t="s">
        <v>880</v>
      </c>
      <c r="N249" s="27"/>
      <c r="O249" s="27" t="s">
        <v>920</v>
      </c>
      <c r="P249" s="27"/>
      <c r="Q249" s="27" t="s">
        <v>28</v>
      </c>
      <c r="R249" s="27"/>
      <c r="S249" s="30">
        <v>846.72</v>
      </c>
      <c r="T249" s="27"/>
      <c r="U249" s="30">
        <f>ROUND(U248+S249,5)</f>
        <v>3979.89</v>
      </c>
    </row>
    <row r="250" spans="1:21" x14ac:dyDescent="0.25">
      <c r="A250" s="27"/>
      <c r="B250" s="27"/>
      <c r="C250" s="27" t="s">
        <v>218</v>
      </c>
      <c r="D250" s="27"/>
      <c r="E250" s="27"/>
      <c r="F250" s="27"/>
      <c r="G250" s="27"/>
      <c r="H250" s="27"/>
      <c r="I250" s="28"/>
      <c r="J250" s="27"/>
      <c r="K250" s="27"/>
      <c r="L250" s="27"/>
      <c r="M250" s="27"/>
      <c r="N250" s="27"/>
      <c r="O250" s="27"/>
      <c r="P250" s="27"/>
      <c r="Q250" s="27"/>
      <c r="R250" s="27"/>
      <c r="S250" s="29">
        <f>ROUND(SUM(S247:S249),5)</f>
        <v>1189.72</v>
      </c>
      <c r="T250" s="27"/>
      <c r="U250" s="29">
        <f>U249</f>
        <v>3979.89</v>
      </c>
    </row>
    <row r="251" spans="1:21" ht="30" customHeight="1" x14ac:dyDescent="0.25">
      <c r="A251" s="23"/>
      <c r="B251" s="23"/>
      <c r="C251" s="23" t="s">
        <v>736</v>
      </c>
      <c r="D251" s="23"/>
      <c r="E251" s="23"/>
      <c r="F251" s="23"/>
      <c r="G251" s="23"/>
      <c r="H251" s="23"/>
      <c r="I251" s="26"/>
      <c r="J251" s="23"/>
      <c r="K251" s="23"/>
      <c r="L251" s="23"/>
      <c r="M251" s="23"/>
      <c r="N251" s="23"/>
      <c r="O251" s="23"/>
      <c r="P251" s="23"/>
      <c r="Q251" s="23"/>
      <c r="R251" s="23"/>
      <c r="S251" s="25"/>
      <c r="T251" s="23"/>
      <c r="U251" s="25">
        <v>0</v>
      </c>
    </row>
    <row r="252" spans="1:21" x14ac:dyDescent="0.25">
      <c r="A252" s="27"/>
      <c r="B252" s="27"/>
      <c r="C252" s="27" t="s">
        <v>737</v>
      </c>
      <c r="D252" s="27"/>
      <c r="E252" s="27"/>
      <c r="F252" s="27"/>
      <c r="G252" s="27"/>
      <c r="H252" s="27"/>
      <c r="I252" s="28"/>
      <c r="J252" s="27"/>
      <c r="K252" s="27"/>
      <c r="L252" s="27"/>
      <c r="M252" s="27"/>
      <c r="N252" s="27"/>
      <c r="O252" s="27"/>
      <c r="P252" s="27"/>
      <c r="Q252" s="27"/>
      <c r="R252" s="27"/>
      <c r="S252" s="29"/>
      <c r="T252" s="27"/>
      <c r="U252" s="29">
        <f>U251</f>
        <v>0</v>
      </c>
    </row>
    <row r="253" spans="1:21" ht="30" customHeight="1" x14ac:dyDescent="0.25">
      <c r="A253" s="23"/>
      <c r="B253" s="23"/>
      <c r="C253" s="23" t="s">
        <v>95</v>
      </c>
      <c r="D253" s="23"/>
      <c r="E253" s="23"/>
      <c r="F253" s="23"/>
      <c r="G253" s="23"/>
      <c r="H253" s="23"/>
      <c r="I253" s="26"/>
      <c r="J253" s="23"/>
      <c r="K253" s="23"/>
      <c r="L253" s="23"/>
      <c r="M253" s="23"/>
      <c r="N253" s="23"/>
      <c r="O253" s="23"/>
      <c r="P253" s="23"/>
      <c r="Q253" s="23"/>
      <c r="R253" s="23"/>
      <c r="S253" s="25"/>
      <c r="T253" s="23"/>
      <c r="U253" s="25">
        <v>0</v>
      </c>
    </row>
    <row r="254" spans="1:21" x14ac:dyDescent="0.25">
      <c r="A254" s="27"/>
      <c r="B254" s="27"/>
      <c r="C254" s="27" t="s">
        <v>96</v>
      </c>
      <c r="D254" s="27"/>
      <c r="E254" s="27"/>
      <c r="F254" s="27"/>
      <c r="G254" s="27"/>
      <c r="H254" s="27"/>
      <c r="I254" s="28"/>
      <c r="J254" s="27"/>
      <c r="K254" s="27"/>
      <c r="L254" s="27"/>
      <c r="M254" s="27"/>
      <c r="N254" s="27"/>
      <c r="O254" s="27"/>
      <c r="P254" s="27"/>
      <c r="Q254" s="27"/>
      <c r="R254" s="27"/>
      <c r="S254" s="29"/>
      <c r="T254" s="27"/>
      <c r="U254" s="29">
        <f>U253</f>
        <v>0</v>
      </c>
    </row>
    <row r="255" spans="1:21" ht="30" customHeight="1" x14ac:dyDescent="0.25">
      <c r="A255" s="23"/>
      <c r="B255" s="23"/>
      <c r="C255" s="23" t="s">
        <v>738</v>
      </c>
      <c r="D255" s="23"/>
      <c r="E255" s="23"/>
      <c r="F255" s="23"/>
      <c r="G255" s="23"/>
      <c r="H255" s="23"/>
      <c r="I255" s="26"/>
      <c r="J255" s="23"/>
      <c r="K255" s="23"/>
      <c r="L255" s="23"/>
      <c r="M255" s="23"/>
      <c r="N255" s="23"/>
      <c r="O255" s="23"/>
      <c r="P255" s="23"/>
      <c r="Q255" s="23"/>
      <c r="R255" s="23"/>
      <c r="S255" s="25"/>
      <c r="T255" s="23"/>
      <c r="U255" s="25">
        <v>0</v>
      </c>
    </row>
    <row r="256" spans="1:21" x14ac:dyDescent="0.25">
      <c r="A256" s="27"/>
      <c r="B256" s="27"/>
      <c r="C256" s="27" t="s">
        <v>739</v>
      </c>
      <c r="D256" s="27"/>
      <c r="E256" s="27"/>
      <c r="F256" s="27"/>
      <c r="G256" s="27"/>
      <c r="H256" s="27"/>
      <c r="I256" s="28"/>
      <c r="J256" s="27"/>
      <c r="K256" s="27"/>
      <c r="L256" s="27"/>
      <c r="M256" s="27"/>
      <c r="N256" s="27"/>
      <c r="O256" s="27"/>
      <c r="P256" s="27"/>
      <c r="Q256" s="27"/>
      <c r="R256" s="27"/>
      <c r="S256" s="29"/>
      <c r="T256" s="27"/>
      <c r="U256" s="29">
        <f>U255</f>
        <v>0</v>
      </c>
    </row>
    <row r="257" spans="1:21" ht="30" customHeight="1" x14ac:dyDescent="0.25">
      <c r="A257" s="23"/>
      <c r="B257" s="23"/>
      <c r="C257" s="23" t="s">
        <v>97</v>
      </c>
      <c r="D257" s="23"/>
      <c r="E257" s="23"/>
      <c r="F257" s="23"/>
      <c r="G257" s="23"/>
      <c r="H257" s="23"/>
      <c r="I257" s="26"/>
      <c r="J257" s="23"/>
      <c r="K257" s="23"/>
      <c r="L257" s="23"/>
      <c r="M257" s="23"/>
      <c r="N257" s="23"/>
      <c r="O257" s="23"/>
      <c r="P257" s="23"/>
      <c r="Q257" s="23"/>
      <c r="R257" s="23"/>
      <c r="S257" s="25"/>
      <c r="T257" s="23"/>
      <c r="U257" s="25">
        <v>1978.49</v>
      </c>
    </row>
    <row r="258" spans="1:21" ht="15.75" thickBot="1" x14ac:dyDescent="0.3">
      <c r="A258" s="22"/>
      <c r="B258" s="22"/>
      <c r="C258" s="22"/>
      <c r="D258" s="22"/>
      <c r="E258" s="27"/>
      <c r="F258" s="27"/>
      <c r="G258" s="27" t="s">
        <v>109</v>
      </c>
      <c r="H258" s="27"/>
      <c r="I258" s="28">
        <v>42030</v>
      </c>
      <c r="J258" s="27"/>
      <c r="K258" s="27"/>
      <c r="L258" s="27"/>
      <c r="M258" s="27" t="s">
        <v>880</v>
      </c>
      <c r="N258" s="27"/>
      <c r="O258" s="27" t="s">
        <v>919</v>
      </c>
      <c r="P258" s="27"/>
      <c r="Q258" s="27" t="s">
        <v>28</v>
      </c>
      <c r="R258" s="27"/>
      <c r="S258" s="30">
        <v>846.72</v>
      </c>
      <c r="T258" s="27"/>
      <c r="U258" s="30">
        <f>ROUND(U257+S258,5)</f>
        <v>2825.21</v>
      </c>
    </row>
    <row r="259" spans="1:21" x14ac:dyDescent="0.25">
      <c r="A259" s="27"/>
      <c r="B259" s="27"/>
      <c r="C259" s="27" t="s">
        <v>98</v>
      </c>
      <c r="D259" s="27"/>
      <c r="E259" s="27"/>
      <c r="F259" s="27"/>
      <c r="G259" s="27"/>
      <c r="H259" s="27"/>
      <c r="I259" s="28"/>
      <c r="J259" s="27"/>
      <c r="K259" s="27"/>
      <c r="L259" s="27"/>
      <c r="M259" s="27"/>
      <c r="N259" s="27"/>
      <c r="O259" s="27"/>
      <c r="P259" s="27"/>
      <c r="Q259" s="27"/>
      <c r="R259" s="27"/>
      <c r="S259" s="29">
        <f>ROUND(SUM(S257:S258),5)</f>
        <v>846.72</v>
      </c>
      <c r="T259" s="27"/>
      <c r="U259" s="29">
        <f>U258</f>
        <v>2825.21</v>
      </c>
    </row>
    <row r="260" spans="1:21" ht="30" customHeight="1" x14ac:dyDescent="0.25">
      <c r="A260" s="23"/>
      <c r="B260" s="23"/>
      <c r="C260" s="23" t="s">
        <v>257</v>
      </c>
      <c r="D260" s="23"/>
      <c r="E260" s="23"/>
      <c r="F260" s="23"/>
      <c r="G260" s="23"/>
      <c r="H260" s="23"/>
      <c r="I260" s="26"/>
      <c r="J260" s="23"/>
      <c r="K260" s="23"/>
      <c r="L260" s="23"/>
      <c r="M260" s="23"/>
      <c r="N260" s="23"/>
      <c r="O260" s="23"/>
      <c r="P260" s="23"/>
      <c r="Q260" s="23"/>
      <c r="R260" s="23"/>
      <c r="S260" s="25"/>
      <c r="T260" s="23"/>
      <c r="U260" s="25">
        <v>1665.08</v>
      </c>
    </row>
    <row r="261" spans="1:21" x14ac:dyDescent="0.25">
      <c r="A261" s="27"/>
      <c r="B261" s="27"/>
      <c r="C261" s="27"/>
      <c r="D261" s="27"/>
      <c r="E261" s="27"/>
      <c r="F261" s="27"/>
      <c r="G261" s="27" t="s">
        <v>109</v>
      </c>
      <c r="H261" s="27"/>
      <c r="I261" s="28">
        <v>42030</v>
      </c>
      <c r="J261" s="27"/>
      <c r="K261" s="27"/>
      <c r="L261" s="27"/>
      <c r="M261" s="27" t="s">
        <v>880</v>
      </c>
      <c r="N261" s="27"/>
      <c r="O261" s="27" t="s">
        <v>921</v>
      </c>
      <c r="P261" s="27"/>
      <c r="Q261" s="27" t="s">
        <v>28</v>
      </c>
      <c r="R261" s="27"/>
      <c r="S261" s="29">
        <v>781.77</v>
      </c>
      <c r="T261" s="27"/>
      <c r="U261" s="29">
        <f t="shared" ref="U261:U266" si="4">ROUND(U260+S261,5)</f>
        <v>2446.85</v>
      </c>
    </row>
    <row r="262" spans="1:21" x14ac:dyDescent="0.25">
      <c r="A262" s="27"/>
      <c r="B262" s="27"/>
      <c r="C262" s="27"/>
      <c r="D262" s="27"/>
      <c r="E262" s="27"/>
      <c r="F262" s="27"/>
      <c r="G262" s="27" t="s">
        <v>109</v>
      </c>
      <c r="H262" s="27"/>
      <c r="I262" s="28">
        <v>42030</v>
      </c>
      <c r="J262" s="27"/>
      <c r="K262" s="27"/>
      <c r="L262" s="27"/>
      <c r="M262" s="27" t="s">
        <v>880</v>
      </c>
      <c r="N262" s="27"/>
      <c r="O262" s="27" t="s">
        <v>923</v>
      </c>
      <c r="P262" s="27"/>
      <c r="Q262" s="27" t="s">
        <v>28</v>
      </c>
      <c r="R262" s="27"/>
      <c r="S262" s="29">
        <v>254.73</v>
      </c>
      <c r="T262" s="27"/>
      <c r="U262" s="29">
        <f t="shared" si="4"/>
        <v>2701.58</v>
      </c>
    </row>
    <row r="263" spans="1:21" x14ac:dyDescent="0.25">
      <c r="A263" s="27"/>
      <c r="B263" s="27"/>
      <c r="C263" s="27"/>
      <c r="D263" s="27"/>
      <c r="E263" s="27"/>
      <c r="F263" s="27"/>
      <c r="G263" s="27" t="s">
        <v>109</v>
      </c>
      <c r="H263" s="27"/>
      <c r="I263" s="28">
        <v>42030</v>
      </c>
      <c r="J263" s="27"/>
      <c r="K263" s="27"/>
      <c r="L263" s="27"/>
      <c r="M263" s="27" t="s">
        <v>880</v>
      </c>
      <c r="N263" s="27"/>
      <c r="O263" s="27" t="s">
        <v>924</v>
      </c>
      <c r="P263" s="27"/>
      <c r="Q263" s="27" t="s">
        <v>28</v>
      </c>
      <c r="R263" s="27"/>
      <c r="S263" s="29">
        <v>211.68</v>
      </c>
      <c r="T263" s="27"/>
      <c r="U263" s="29">
        <f t="shared" si="4"/>
        <v>2913.26</v>
      </c>
    </row>
    <row r="264" spans="1:21" x14ac:dyDescent="0.25">
      <c r="A264" s="27"/>
      <c r="B264" s="27"/>
      <c r="C264" s="27"/>
      <c r="D264" s="27"/>
      <c r="E264" s="27"/>
      <c r="F264" s="27"/>
      <c r="G264" s="27" t="s">
        <v>109</v>
      </c>
      <c r="H264" s="27"/>
      <c r="I264" s="28">
        <v>42030</v>
      </c>
      <c r="J264" s="27"/>
      <c r="K264" s="27"/>
      <c r="L264" s="27"/>
      <c r="M264" s="27" t="s">
        <v>880</v>
      </c>
      <c r="N264" s="27"/>
      <c r="O264" s="27" t="s">
        <v>925</v>
      </c>
      <c r="P264" s="27"/>
      <c r="Q264" s="27" t="s">
        <v>28</v>
      </c>
      <c r="R264" s="27"/>
      <c r="S264" s="29">
        <v>34.159999999999997</v>
      </c>
      <c r="T264" s="27"/>
      <c r="U264" s="29">
        <f t="shared" si="4"/>
        <v>2947.42</v>
      </c>
    </row>
    <row r="265" spans="1:21" x14ac:dyDescent="0.25">
      <c r="A265" s="27"/>
      <c r="B265" s="27"/>
      <c r="C265" s="27"/>
      <c r="D265" s="27"/>
      <c r="E265" s="27"/>
      <c r="F265" s="27"/>
      <c r="G265" s="27" t="s">
        <v>109</v>
      </c>
      <c r="H265" s="27"/>
      <c r="I265" s="28">
        <v>42030</v>
      </c>
      <c r="J265" s="27"/>
      <c r="K265" s="27"/>
      <c r="L265" s="27"/>
      <c r="M265" s="27" t="s">
        <v>881</v>
      </c>
      <c r="N265" s="27"/>
      <c r="O265" s="27" t="s">
        <v>926</v>
      </c>
      <c r="P265" s="27"/>
      <c r="Q265" s="27" t="s">
        <v>28</v>
      </c>
      <c r="R265" s="27"/>
      <c r="S265" s="29">
        <v>28.75</v>
      </c>
      <c r="T265" s="27"/>
      <c r="U265" s="29">
        <f t="shared" si="4"/>
        <v>2976.17</v>
      </c>
    </row>
    <row r="266" spans="1:21" ht="15.75" thickBot="1" x14ac:dyDescent="0.3">
      <c r="A266" s="27"/>
      <c r="B266" s="27"/>
      <c r="C266" s="27"/>
      <c r="D266" s="27"/>
      <c r="E266" s="27"/>
      <c r="F266" s="27"/>
      <c r="G266" s="27" t="s">
        <v>109</v>
      </c>
      <c r="H266" s="27"/>
      <c r="I266" s="28">
        <v>42030</v>
      </c>
      <c r="J266" s="27"/>
      <c r="K266" s="27"/>
      <c r="L266" s="27"/>
      <c r="M266" s="27" t="s">
        <v>880</v>
      </c>
      <c r="N266" s="27"/>
      <c r="O266" s="27" t="s">
        <v>925</v>
      </c>
      <c r="P266" s="27"/>
      <c r="Q266" s="27" t="s">
        <v>28</v>
      </c>
      <c r="R266" s="27"/>
      <c r="S266" s="30">
        <v>5</v>
      </c>
      <c r="T266" s="27"/>
      <c r="U266" s="30">
        <f t="shared" si="4"/>
        <v>2981.17</v>
      </c>
    </row>
    <row r="267" spans="1:21" x14ac:dyDescent="0.25">
      <c r="A267" s="27"/>
      <c r="B267" s="27"/>
      <c r="C267" s="27" t="s">
        <v>258</v>
      </c>
      <c r="D267" s="27"/>
      <c r="E267" s="27"/>
      <c r="F267" s="27"/>
      <c r="G267" s="27"/>
      <c r="H267" s="27"/>
      <c r="I267" s="28"/>
      <c r="J267" s="27"/>
      <c r="K267" s="27"/>
      <c r="L267" s="27"/>
      <c r="M267" s="27"/>
      <c r="N267" s="27"/>
      <c r="O267" s="27"/>
      <c r="P267" s="27"/>
      <c r="Q267" s="27"/>
      <c r="R267" s="27"/>
      <c r="S267" s="29">
        <f>ROUND(SUM(S260:S266),5)</f>
        <v>1316.09</v>
      </c>
      <c r="T267" s="27"/>
      <c r="U267" s="29">
        <f>U266</f>
        <v>2981.17</v>
      </c>
    </row>
    <row r="268" spans="1:21" ht="30" customHeight="1" x14ac:dyDescent="0.25">
      <c r="A268" s="23"/>
      <c r="B268" s="23"/>
      <c r="C268" s="23" t="s">
        <v>740</v>
      </c>
      <c r="D268" s="23"/>
      <c r="E268" s="23"/>
      <c r="F268" s="23"/>
      <c r="G268" s="23"/>
      <c r="H268" s="23"/>
      <c r="I268" s="26"/>
      <c r="J268" s="23"/>
      <c r="K268" s="23"/>
      <c r="L268" s="23"/>
      <c r="M268" s="23"/>
      <c r="N268" s="23"/>
      <c r="O268" s="23"/>
      <c r="P268" s="23"/>
      <c r="Q268" s="23"/>
      <c r="R268" s="23"/>
      <c r="S268" s="25"/>
      <c r="T268" s="23"/>
      <c r="U268" s="25">
        <v>0</v>
      </c>
    </row>
    <row r="269" spans="1:21" x14ac:dyDescent="0.25">
      <c r="A269" s="27"/>
      <c r="B269" s="27"/>
      <c r="C269" s="27" t="s">
        <v>741</v>
      </c>
      <c r="D269" s="27"/>
      <c r="E269" s="27"/>
      <c r="F269" s="27"/>
      <c r="G269" s="27"/>
      <c r="H269" s="27"/>
      <c r="I269" s="28"/>
      <c r="J269" s="27"/>
      <c r="K269" s="27"/>
      <c r="L269" s="27"/>
      <c r="M269" s="27"/>
      <c r="N269" s="27"/>
      <c r="O269" s="27"/>
      <c r="P269" s="27"/>
      <c r="Q269" s="27"/>
      <c r="R269" s="27"/>
      <c r="S269" s="29"/>
      <c r="T269" s="27"/>
      <c r="U269" s="29">
        <f>U268</f>
        <v>0</v>
      </c>
    </row>
    <row r="270" spans="1:21" ht="30" customHeight="1" x14ac:dyDescent="0.25">
      <c r="A270" s="23"/>
      <c r="B270" s="23"/>
      <c r="C270" s="23" t="s">
        <v>742</v>
      </c>
      <c r="D270" s="23"/>
      <c r="E270" s="23"/>
      <c r="F270" s="23"/>
      <c r="G270" s="23"/>
      <c r="H270" s="23"/>
      <c r="I270" s="26"/>
      <c r="J270" s="23"/>
      <c r="K270" s="23"/>
      <c r="L270" s="23"/>
      <c r="M270" s="23"/>
      <c r="N270" s="23"/>
      <c r="O270" s="23"/>
      <c r="P270" s="23"/>
      <c r="Q270" s="23"/>
      <c r="R270" s="23"/>
      <c r="S270" s="25"/>
      <c r="T270" s="23"/>
      <c r="U270" s="25">
        <v>0</v>
      </c>
    </row>
    <row r="271" spans="1:21" x14ac:dyDescent="0.25">
      <c r="A271" s="27"/>
      <c r="B271" s="27"/>
      <c r="C271" s="27" t="s">
        <v>743</v>
      </c>
      <c r="D271" s="27"/>
      <c r="E271" s="27"/>
      <c r="F271" s="27"/>
      <c r="G271" s="27"/>
      <c r="H271" s="27"/>
      <c r="I271" s="28"/>
      <c r="J271" s="27"/>
      <c r="K271" s="27"/>
      <c r="L271" s="27"/>
      <c r="M271" s="27"/>
      <c r="N271" s="27"/>
      <c r="O271" s="27"/>
      <c r="P271" s="27"/>
      <c r="Q271" s="27"/>
      <c r="R271" s="27"/>
      <c r="S271" s="29"/>
      <c r="T271" s="27"/>
      <c r="U271" s="29">
        <f>U270</f>
        <v>0</v>
      </c>
    </row>
    <row r="272" spans="1:21" ht="30" customHeight="1" x14ac:dyDescent="0.25">
      <c r="A272" s="23"/>
      <c r="B272" s="23"/>
      <c r="C272" s="23" t="s">
        <v>337</v>
      </c>
      <c r="D272" s="23"/>
      <c r="E272" s="23"/>
      <c r="F272" s="23"/>
      <c r="G272" s="23"/>
      <c r="H272" s="23"/>
      <c r="I272" s="26"/>
      <c r="J272" s="23"/>
      <c r="K272" s="23"/>
      <c r="L272" s="23"/>
      <c r="M272" s="23"/>
      <c r="N272" s="23"/>
      <c r="O272" s="23"/>
      <c r="P272" s="23"/>
      <c r="Q272" s="23"/>
      <c r="R272" s="23"/>
      <c r="S272" s="25"/>
      <c r="T272" s="23"/>
      <c r="U272" s="25">
        <v>1000</v>
      </c>
    </row>
    <row r="273" spans="1:21" x14ac:dyDescent="0.25">
      <c r="A273" s="27"/>
      <c r="B273" s="27"/>
      <c r="C273" s="27" t="s">
        <v>338</v>
      </c>
      <c r="D273" s="27"/>
      <c r="E273" s="27"/>
      <c r="F273" s="27"/>
      <c r="G273" s="27"/>
      <c r="H273" s="27"/>
      <c r="I273" s="28"/>
      <c r="J273" s="27"/>
      <c r="K273" s="27"/>
      <c r="L273" s="27"/>
      <c r="M273" s="27"/>
      <c r="N273" s="27"/>
      <c r="O273" s="27"/>
      <c r="P273" s="27"/>
      <c r="Q273" s="27"/>
      <c r="R273" s="27"/>
      <c r="S273" s="29"/>
      <c r="T273" s="27"/>
      <c r="U273" s="29">
        <f>U272</f>
        <v>1000</v>
      </c>
    </row>
    <row r="274" spans="1:21" ht="30" customHeight="1" x14ac:dyDescent="0.25">
      <c r="A274" s="23"/>
      <c r="B274" s="23"/>
      <c r="C274" s="23" t="s">
        <v>744</v>
      </c>
      <c r="D274" s="23"/>
      <c r="E274" s="23"/>
      <c r="F274" s="23"/>
      <c r="G274" s="23"/>
      <c r="H274" s="23"/>
      <c r="I274" s="26"/>
      <c r="J274" s="23"/>
      <c r="K274" s="23"/>
      <c r="L274" s="23"/>
      <c r="M274" s="23"/>
      <c r="N274" s="23"/>
      <c r="O274" s="23"/>
      <c r="P274" s="23"/>
      <c r="Q274" s="23"/>
      <c r="R274" s="23"/>
      <c r="S274" s="25"/>
      <c r="T274" s="23"/>
      <c r="U274" s="25">
        <v>0</v>
      </c>
    </row>
    <row r="275" spans="1:21" x14ac:dyDescent="0.25">
      <c r="A275" s="27"/>
      <c r="B275" s="27"/>
      <c r="C275" s="27" t="s">
        <v>745</v>
      </c>
      <c r="D275" s="27"/>
      <c r="E275" s="27"/>
      <c r="F275" s="27"/>
      <c r="G275" s="27"/>
      <c r="H275" s="27"/>
      <c r="I275" s="28"/>
      <c r="J275" s="27"/>
      <c r="K275" s="27"/>
      <c r="L275" s="27"/>
      <c r="M275" s="27"/>
      <c r="N275" s="27"/>
      <c r="O275" s="27"/>
      <c r="P275" s="27"/>
      <c r="Q275" s="27"/>
      <c r="R275" s="27"/>
      <c r="S275" s="29"/>
      <c r="T275" s="27"/>
      <c r="U275" s="29">
        <f>U274</f>
        <v>0</v>
      </c>
    </row>
    <row r="276" spans="1:21" ht="30" customHeight="1" x14ac:dyDescent="0.25">
      <c r="A276" s="23"/>
      <c r="B276" s="23"/>
      <c r="C276" s="23" t="s">
        <v>746</v>
      </c>
      <c r="D276" s="23"/>
      <c r="E276" s="23"/>
      <c r="F276" s="23"/>
      <c r="G276" s="23"/>
      <c r="H276" s="23"/>
      <c r="I276" s="26"/>
      <c r="J276" s="23"/>
      <c r="K276" s="23"/>
      <c r="L276" s="23"/>
      <c r="M276" s="23"/>
      <c r="N276" s="23"/>
      <c r="O276" s="23"/>
      <c r="P276" s="23"/>
      <c r="Q276" s="23"/>
      <c r="R276" s="23"/>
      <c r="S276" s="25"/>
      <c r="T276" s="23"/>
      <c r="U276" s="25">
        <v>0</v>
      </c>
    </row>
    <row r="277" spans="1:21" ht="15.75" thickBot="1" x14ac:dyDescent="0.3">
      <c r="A277" s="27"/>
      <c r="B277" s="27"/>
      <c r="C277" s="27" t="s">
        <v>747</v>
      </c>
      <c r="D277" s="27"/>
      <c r="E277" s="27"/>
      <c r="F277" s="27"/>
      <c r="G277" s="27"/>
      <c r="H277" s="27"/>
      <c r="I277" s="28"/>
      <c r="J277" s="27"/>
      <c r="K277" s="27"/>
      <c r="L277" s="27"/>
      <c r="M277" s="27"/>
      <c r="N277" s="27"/>
      <c r="O277" s="27"/>
      <c r="P277" s="27"/>
      <c r="Q277" s="27"/>
      <c r="R277" s="27"/>
      <c r="S277" s="30"/>
      <c r="T277" s="27"/>
      <c r="U277" s="30">
        <f>U276</f>
        <v>0</v>
      </c>
    </row>
    <row r="278" spans="1:21" ht="30" customHeight="1" x14ac:dyDescent="0.25">
      <c r="A278" s="27"/>
      <c r="B278" s="27" t="s">
        <v>99</v>
      </c>
      <c r="C278" s="27"/>
      <c r="D278" s="27"/>
      <c r="E278" s="27"/>
      <c r="F278" s="27"/>
      <c r="G278" s="27"/>
      <c r="H278" s="27"/>
      <c r="I278" s="28"/>
      <c r="J278" s="27"/>
      <c r="K278" s="27"/>
      <c r="L278" s="27"/>
      <c r="M278" s="27"/>
      <c r="N278" s="27"/>
      <c r="O278" s="27"/>
      <c r="P278" s="27"/>
      <c r="Q278" s="27"/>
      <c r="R278" s="27"/>
      <c r="S278" s="29">
        <f>ROUND(S250+S252+S254+S256+S259+S267+S269+S271+S273+S275+S277,5)</f>
        <v>3352.53</v>
      </c>
      <c r="T278" s="27"/>
      <c r="U278" s="29">
        <f>ROUND(U250+U252+U254+U256+U259+U267+U269+U271+U273+U275+U277,5)</f>
        <v>10786.27</v>
      </c>
    </row>
    <row r="279" spans="1:21" ht="30" customHeight="1" x14ac:dyDescent="0.25">
      <c r="A279" s="23"/>
      <c r="B279" s="23" t="s">
        <v>380</v>
      </c>
      <c r="C279" s="23"/>
      <c r="D279" s="23"/>
      <c r="E279" s="23"/>
      <c r="F279" s="23"/>
      <c r="G279" s="23"/>
      <c r="H279" s="23"/>
      <c r="I279" s="26"/>
      <c r="J279" s="23"/>
      <c r="K279" s="23"/>
      <c r="L279" s="23"/>
      <c r="M279" s="23"/>
      <c r="N279" s="23"/>
      <c r="O279" s="23"/>
      <c r="P279" s="23"/>
      <c r="Q279" s="23"/>
      <c r="R279" s="23"/>
      <c r="S279" s="25"/>
      <c r="T279" s="23"/>
      <c r="U279" s="25">
        <v>2160</v>
      </c>
    </row>
    <row r="280" spans="1:21" x14ac:dyDescent="0.25">
      <c r="A280" s="23"/>
      <c r="B280" s="23"/>
      <c r="C280" s="23" t="s">
        <v>748</v>
      </c>
      <c r="D280" s="23"/>
      <c r="E280" s="23"/>
      <c r="F280" s="23"/>
      <c r="G280" s="23"/>
      <c r="H280" s="23"/>
      <c r="I280" s="26"/>
      <c r="J280" s="23"/>
      <c r="K280" s="23"/>
      <c r="L280" s="23"/>
      <c r="M280" s="23"/>
      <c r="N280" s="23"/>
      <c r="O280" s="23"/>
      <c r="P280" s="23"/>
      <c r="Q280" s="23"/>
      <c r="R280" s="23"/>
      <c r="S280" s="25"/>
      <c r="T280" s="23"/>
      <c r="U280" s="25">
        <v>0</v>
      </c>
    </row>
    <row r="281" spans="1:21" x14ac:dyDescent="0.25">
      <c r="A281" s="27"/>
      <c r="B281" s="27"/>
      <c r="C281" s="27" t="s">
        <v>749</v>
      </c>
      <c r="D281" s="27"/>
      <c r="E281" s="27"/>
      <c r="F281" s="27"/>
      <c r="G281" s="27"/>
      <c r="H281" s="27"/>
      <c r="I281" s="28"/>
      <c r="J281" s="27"/>
      <c r="K281" s="27"/>
      <c r="L281" s="27"/>
      <c r="M281" s="27"/>
      <c r="N281" s="27"/>
      <c r="O281" s="27"/>
      <c r="P281" s="27"/>
      <c r="Q281" s="27"/>
      <c r="R281" s="27"/>
      <c r="S281" s="29"/>
      <c r="T281" s="27"/>
      <c r="U281" s="29">
        <f>U280</f>
        <v>0</v>
      </c>
    </row>
    <row r="282" spans="1:21" ht="30" customHeight="1" x14ac:dyDescent="0.25">
      <c r="A282" s="23"/>
      <c r="B282" s="23"/>
      <c r="C282" s="23" t="s">
        <v>381</v>
      </c>
      <c r="D282" s="23"/>
      <c r="E282" s="23"/>
      <c r="F282" s="23"/>
      <c r="G282" s="23"/>
      <c r="H282" s="23"/>
      <c r="I282" s="26"/>
      <c r="J282" s="23"/>
      <c r="K282" s="23"/>
      <c r="L282" s="23"/>
      <c r="M282" s="23"/>
      <c r="N282" s="23"/>
      <c r="O282" s="23"/>
      <c r="P282" s="23"/>
      <c r="Q282" s="23"/>
      <c r="R282" s="23"/>
      <c r="S282" s="25"/>
      <c r="T282" s="23"/>
      <c r="U282" s="25">
        <v>2160</v>
      </c>
    </row>
    <row r="283" spans="1:21" x14ac:dyDescent="0.25">
      <c r="A283" s="27"/>
      <c r="B283" s="27"/>
      <c r="C283" s="27" t="s">
        <v>382</v>
      </c>
      <c r="D283" s="27"/>
      <c r="E283" s="27"/>
      <c r="F283" s="27"/>
      <c r="G283" s="27"/>
      <c r="H283" s="27"/>
      <c r="I283" s="28"/>
      <c r="J283" s="27"/>
      <c r="K283" s="27"/>
      <c r="L283" s="27"/>
      <c r="M283" s="27"/>
      <c r="N283" s="27"/>
      <c r="O283" s="27"/>
      <c r="P283" s="27"/>
      <c r="Q283" s="27"/>
      <c r="R283" s="27"/>
      <c r="S283" s="29"/>
      <c r="T283" s="27"/>
      <c r="U283" s="29">
        <f>U282</f>
        <v>2160</v>
      </c>
    </row>
    <row r="284" spans="1:21" ht="30" customHeight="1" x14ac:dyDescent="0.25">
      <c r="A284" s="23"/>
      <c r="B284" s="23"/>
      <c r="C284" s="23" t="s">
        <v>750</v>
      </c>
      <c r="D284" s="23"/>
      <c r="E284" s="23"/>
      <c r="F284" s="23"/>
      <c r="G284" s="23"/>
      <c r="H284" s="23"/>
      <c r="I284" s="26"/>
      <c r="J284" s="23"/>
      <c r="K284" s="23"/>
      <c r="L284" s="23"/>
      <c r="M284" s="23"/>
      <c r="N284" s="23"/>
      <c r="O284" s="23"/>
      <c r="P284" s="23"/>
      <c r="Q284" s="23"/>
      <c r="R284" s="23"/>
      <c r="S284" s="25"/>
      <c r="T284" s="23"/>
      <c r="U284" s="25">
        <v>0</v>
      </c>
    </row>
    <row r="285" spans="1:21" x14ac:dyDescent="0.25">
      <c r="A285" s="27"/>
      <c r="B285" s="27"/>
      <c r="C285" s="27" t="s">
        <v>751</v>
      </c>
      <c r="D285" s="27"/>
      <c r="E285" s="27"/>
      <c r="F285" s="27"/>
      <c r="G285" s="27"/>
      <c r="H285" s="27"/>
      <c r="I285" s="28"/>
      <c r="J285" s="27"/>
      <c r="K285" s="27"/>
      <c r="L285" s="27"/>
      <c r="M285" s="27"/>
      <c r="N285" s="27"/>
      <c r="O285" s="27"/>
      <c r="P285" s="27"/>
      <c r="Q285" s="27"/>
      <c r="R285" s="27"/>
      <c r="S285" s="29"/>
      <c r="T285" s="27"/>
      <c r="U285" s="29">
        <f>U284</f>
        <v>0</v>
      </c>
    </row>
    <row r="286" spans="1:21" ht="30" customHeight="1" x14ac:dyDescent="0.25">
      <c r="A286" s="23"/>
      <c r="B286" s="23"/>
      <c r="C286" s="23" t="s">
        <v>752</v>
      </c>
      <c r="D286" s="23"/>
      <c r="E286" s="23"/>
      <c r="F286" s="23"/>
      <c r="G286" s="23"/>
      <c r="H286" s="23"/>
      <c r="I286" s="26"/>
      <c r="J286" s="23"/>
      <c r="K286" s="23"/>
      <c r="L286" s="23"/>
      <c r="M286" s="23"/>
      <c r="N286" s="23"/>
      <c r="O286" s="23"/>
      <c r="P286" s="23"/>
      <c r="Q286" s="23"/>
      <c r="R286" s="23"/>
      <c r="S286" s="25"/>
      <c r="T286" s="23"/>
      <c r="U286" s="25">
        <v>0</v>
      </c>
    </row>
    <row r="287" spans="1:21" ht="15.75" thickBot="1" x14ac:dyDescent="0.3">
      <c r="A287" s="27"/>
      <c r="B287" s="27"/>
      <c r="C287" s="27" t="s">
        <v>753</v>
      </c>
      <c r="D287" s="27"/>
      <c r="E287" s="27"/>
      <c r="F287" s="27"/>
      <c r="G287" s="27"/>
      <c r="H287" s="27"/>
      <c r="I287" s="28"/>
      <c r="J287" s="27"/>
      <c r="K287" s="27"/>
      <c r="L287" s="27"/>
      <c r="M287" s="27"/>
      <c r="N287" s="27"/>
      <c r="O287" s="27"/>
      <c r="P287" s="27"/>
      <c r="Q287" s="27"/>
      <c r="R287" s="27"/>
      <c r="S287" s="30"/>
      <c r="T287" s="27"/>
      <c r="U287" s="30">
        <f>U286</f>
        <v>0</v>
      </c>
    </row>
    <row r="288" spans="1:21" ht="30" customHeight="1" x14ac:dyDescent="0.25">
      <c r="A288" s="27"/>
      <c r="B288" s="27" t="s">
        <v>383</v>
      </c>
      <c r="C288" s="27"/>
      <c r="D288" s="27"/>
      <c r="E288" s="27"/>
      <c r="F288" s="27"/>
      <c r="G288" s="27"/>
      <c r="H288" s="27"/>
      <c r="I288" s="28"/>
      <c r="J288" s="27"/>
      <c r="K288" s="27"/>
      <c r="L288" s="27"/>
      <c r="M288" s="27"/>
      <c r="N288" s="27"/>
      <c r="O288" s="27"/>
      <c r="P288" s="27"/>
      <c r="Q288" s="27"/>
      <c r="R288" s="27"/>
      <c r="S288" s="29"/>
      <c r="T288" s="27"/>
      <c r="U288" s="29">
        <f>ROUND(U281+U283+U285+U287,5)</f>
        <v>2160</v>
      </c>
    </row>
    <row r="289" spans="1:21" ht="30" customHeight="1" x14ac:dyDescent="0.25">
      <c r="A289" s="23"/>
      <c r="B289" s="23" t="s">
        <v>100</v>
      </c>
      <c r="C289" s="23"/>
      <c r="D289" s="23"/>
      <c r="E289" s="23"/>
      <c r="F289" s="23"/>
      <c r="G289" s="23"/>
      <c r="H289" s="23"/>
      <c r="I289" s="26"/>
      <c r="J289" s="23"/>
      <c r="K289" s="23"/>
      <c r="L289" s="23"/>
      <c r="M289" s="23"/>
      <c r="N289" s="23"/>
      <c r="O289" s="23"/>
      <c r="P289" s="23"/>
      <c r="Q289" s="23"/>
      <c r="R289" s="23"/>
      <c r="S289" s="25"/>
      <c r="T289" s="23"/>
      <c r="U289" s="25">
        <v>3062.8</v>
      </c>
    </row>
    <row r="290" spans="1:21" x14ac:dyDescent="0.25">
      <c r="A290" s="23"/>
      <c r="B290" s="23"/>
      <c r="C290" s="23" t="s">
        <v>754</v>
      </c>
      <c r="D290" s="23"/>
      <c r="E290" s="23"/>
      <c r="F290" s="23"/>
      <c r="G290" s="23"/>
      <c r="H290" s="23"/>
      <c r="I290" s="26"/>
      <c r="J290" s="23"/>
      <c r="K290" s="23"/>
      <c r="L290" s="23"/>
      <c r="M290" s="23"/>
      <c r="N290" s="23"/>
      <c r="O290" s="23"/>
      <c r="P290" s="23"/>
      <c r="Q290" s="23"/>
      <c r="R290" s="23"/>
      <c r="S290" s="25"/>
      <c r="T290" s="23"/>
      <c r="U290" s="25">
        <v>0</v>
      </c>
    </row>
    <row r="291" spans="1:21" x14ac:dyDescent="0.25">
      <c r="A291" s="27"/>
      <c r="B291" s="27"/>
      <c r="C291" s="27" t="s">
        <v>755</v>
      </c>
      <c r="D291" s="27"/>
      <c r="E291" s="27"/>
      <c r="F291" s="27"/>
      <c r="G291" s="27"/>
      <c r="H291" s="27"/>
      <c r="I291" s="28"/>
      <c r="J291" s="27"/>
      <c r="K291" s="27"/>
      <c r="L291" s="27"/>
      <c r="M291" s="27"/>
      <c r="N291" s="27"/>
      <c r="O291" s="27"/>
      <c r="P291" s="27"/>
      <c r="Q291" s="27"/>
      <c r="R291" s="27"/>
      <c r="S291" s="29"/>
      <c r="T291" s="27"/>
      <c r="U291" s="29">
        <f>U290</f>
        <v>0</v>
      </c>
    </row>
    <row r="292" spans="1:21" ht="30" customHeight="1" x14ac:dyDescent="0.25">
      <c r="A292" s="23"/>
      <c r="B292" s="23"/>
      <c r="C292" s="23" t="s">
        <v>756</v>
      </c>
      <c r="D292" s="23"/>
      <c r="E292" s="23"/>
      <c r="F292" s="23"/>
      <c r="G292" s="23"/>
      <c r="H292" s="23"/>
      <c r="I292" s="26"/>
      <c r="J292" s="23"/>
      <c r="K292" s="23"/>
      <c r="L292" s="23"/>
      <c r="M292" s="23"/>
      <c r="N292" s="23"/>
      <c r="O292" s="23"/>
      <c r="P292" s="23"/>
      <c r="Q292" s="23"/>
      <c r="R292" s="23"/>
      <c r="S292" s="25"/>
      <c r="T292" s="23"/>
      <c r="U292" s="25">
        <v>0</v>
      </c>
    </row>
    <row r="293" spans="1:21" x14ac:dyDescent="0.25">
      <c r="A293" s="27"/>
      <c r="B293" s="27"/>
      <c r="C293" s="27" t="s">
        <v>757</v>
      </c>
      <c r="D293" s="27"/>
      <c r="E293" s="27"/>
      <c r="F293" s="27"/>
      <c r="G293" s="27"/>
      <c r="H293" s="27"/>
      <c r="I293" s="28"/>
      <c r="J293" s="27"/>
      <c r="K293" s="27"/>
      <c r="L293" s="27"/>
      <c r="M293" s="27"/>
      <c r="N293" s="27"/>
      <c r="O293" s="27"/>
      <c r="P293" s="27"/>
      <c r="Q293" s="27"/>
      <c r="R293" s="27"/>
      <c r="S293" s="29"/>
      <c r="T293" s="27"/>
      <c r="U293" s="29">
        <f>U292</f>
        <v>0</v>
      </c>
    </row>
    <row r="294" spans="1:21" ht="30" customHeight="1" x14ac:dyDescent="0.25">
      <c r="A294" s="23"/>
      <c r="B294" s="23"/>
      <c r="C294" s="23" t="s">
        <v>259</v>
      </c>
      <c r="D294" s="23"/>
      <c r="E294" s="23"/>
      <c r="F294" s="23"/>
      <c r="G294" s="23"/>
      <c r="H294" s="23"/>
      <c r="I294" s="26"/>
      <c r="J294" s="23"/>
      <c r="K294" s="23"/>
      <c r="L294" s="23"/>
      <c r="M294" s="23"/>
      <c r="N294" s="23"/>
      <c r="O294" s="23"/>
      <c r="P294" s="23"/>
      <c r="Q294" s="23"/>
      <c r="R294" s="23"/>
      <c r="S294" s="25"/>
      <c r="T294" s="23"/>
      <c r="U294" s="25">
        <v>1287.43</v>
      </c>
    </row>
    <row r="295" spans="1:21" x14ac:dyDescent="0.25">
      <c r="A295" s="27"/>
      <c r="B295" s="27"/>
      <c r="C295" s="27" t="s">
        <v>260</v>
      </c>
      <c r="D295" s="27"/>
      <c r="E295" s="27"/>
      <c r="F295" s="27"/>
      <c r="G295" s="27"/>
      <c r="H295" s="27"/>
      <c r="I295" s="28"/>
      <c r="J295" s="27"/>
      <c r="K295" s="27"/>
      <c r="L295" s="27"/>
      <c r="M295" s="27"/>
      <c r="N295" s="27"/>
      <c r="O295" s="27"/>
      <c r="P295" s="27"/>
      <c r="Q295" s="27"/>
      <c r="R295" s="27"/>
      <c r="S295" s="29"/>
      <c r="T295" s="27"/>
      <c r="U295" s="29">
        <f>U294</f>
        <v>1287.43</v>
      </c>
    </row>
    <row r="296" spans="1:21" ht="30" customHeight="1" x14ac:dyDescent="0.25">
      <c r="A296" s="23"/>
      <c r="B296" s="23"/>
      <c r="C296" s="23" t="s">
        <v>758</v>
      </c>
      <c r="D296" s="23"/>
      <c r="E296" s="23"/>
      <c r="F296" s="23"/>
      <c r="G296" s="23"/>
      <c r="H296" s="23"/>
      <c r="I296" s="26"/>
      <c r="J296" s="23"/>
      <c r="K296" s="23"/>
      <c r="L296" s="23"/>
      <c r="M296" s="23"/>
      <c r="N296" s="23"/>
      <c r="O296" s="23"/>
      <c r="P296" s="23"/>
      <c r="Q296" s="23"/>
      <c r="R296" s="23"/>
      <c r="S296" s="25"/>
      <c r="T296" s="23"/>
      <c r="U296" s="25">
        <v>0</v>
      </c>
    </row>
    <row r="297" spans="1:21" x14ac:dyDescent="0.25">
      <c r="A297" s="27"/>
      <c r="B297" s="27"/>
      <c r="C297" s="27" t="s">
        <v>759</v>
      </c>
      <c r="D297" s="27"/>
      <c r="E297" s="27"/>
      <c r="F297" s="27"/>
      <c r="G297" s="27"/>
      <c r="H297" s="27"/>
      <c r="I297" s="28"/>
      <c r="J297" s="27"/>
      <c r="K297" s="27"/>
      <c r="L297" s="27"/>
      <c r="M297" s="27"/>
      <c r="N297" s="27"/>
      <c r="O297" s="27"/>
      <c r="P297" s="27"/>
      <c r="Q297" s="27"/>
      <c r="R297" s="27"/>
      <c r="S297" s="29"/>
      <c r="T297" s="27"/>
      <c r="U297" s="29">
        <f>U296</f>
        <v>0</v>
      </c>
    </row>
    <row r="298" spans="1:21" ht="30" customHeight="1" x14ac:dyDescent="0.25">
      <c r="A298" s="23"/>
      <c r="B298" s="23"/>
      <c r="C298" s="23" t="s">
        <v>760</v>
      </c>
      <c r="D298" s="23"/>
      <c r="E298" s="23"/>
      <c r="F298" s="23"/>
      <c r="G298" s="23"/>
      <c r="H298" s="23"/>
      <c r="I298" s="26"/>
      <c r="J298" s="23"/>
      <c r="K298" s="23"/>
      <c r="L298" s="23"/>
      <c r="M298" s="23"/>
      <c r="N298" s="23"/>
      <c r="O298" s="23"/>
      <c r="P298" s="23"/>
      <c r="Q298" s="23"/>
      <c r="R298" s="23"/>
      <c r="S298" s="25"/>
      <c r="T298" s="23"/>
      <c r="U298" s="25">
        <v>0</v>
      </c>
    </row>
    <row r="299" spans="1:21" x14ac:dyDescent="0.25">
      <c r="A299" s="27"/>
      <c r="B299" s="27"/>
      <c r="C299" s="27" t="s">
        <v>761</v>
      </c>
      <c r="D299" s="27"/>
      <c r="E299" s="27"/>
      <c r="F299" s="27"/>
      <c r="G299" s="27"/>
      <c r="H299" s="27"/>
      <c r="I299" s="28"/>
      <c r="J299" s="27"/>
      <c r="K299" s="27"/>
      <c r="L299" s="27"/>
      <c r="M299" s="27"/>
      <c r="N299" s="27"/>
      <c r="O299" s="27"/>
      <c r="P299" s="27"/>
      <c r="Q299" s="27"/>
      <c r="R299" s="27"/>
      <c r="S299" s="29"/>
      <c r="T299" s="27"/>
      <c r="U299" s="29">
        <f>U298</f>
        <v>0</v>
      </c>
    </row>
    <row r="300" spans="1:21" ht="30" customHeight="1" x14ac:dyDescent="0.25">
      <c r="A300" s="23"/>
      <c r="B300" s="23"/>
      <c r="C300" s="23" t="s">
        <v>261</v>
      </c>
      <c r="D300" s="23"/>
      <c r="E300" s="23"/>
      <c r="F300" s="23"/>
      <c r="G300" s="23"/>
      <c r="H300" s="23"/>
      <c r="I300" s="26"/>
      <c r="J300" s="23"/>
      <c r="K300" s="23"/>
      <c r="L300" s="23"/>
      <c r="M300" s="23"/>
      <c r="N300" s="23"/>
      <c r="O300" s="23"/>
      <c r="P300" s="23"/>
      <c r="Q300" s="23"/>
      <c r="R300" s="23"/>
      <c r="S300" s="25"/>
      <c r="T300" s="23"/>
      <c r="U300" s="25">
        <v>1775.37</v>
      </c>
    </row>
    <row r="301" spans="1:21" x14ac:dyDescent="0.25">
      <c r="A301" s="27"/>
      <c r="B301" s="27"/>
      <c r="C301" s="27"/>
      <c r="D301" s="27"/>
      <c r="E301" s="27"/>
      <c r="F301" s="27"/>
      <c r="G301" s="27" t="s">
        <v>109</v>
      </c>
      <c r="H301" s="27"/>
      <c r="I301" s="28">
        <v>42025</v>
      </c>
      <c r="J301" s="27"/>
      <c r="K301" s="27"/>
      <c r="L301" s="27"/>
      <c r="M301" s="27" t="s">
        <v>401</v>
      </c>
      <c r="N301" s="27"/>
      <c r="O301" s="27" t="s">
        <v>427</v>
      </c>
      <c r="P301" s="27"/>
      <c r="Q301" s="27" t="s">
        <v>28</v>
      </c>
      <c r="R301" s="27"/>
      <c r="S301" s="29">
        <v>212.01</v>
      </c>
      <c r="T301" s="27"/>
      <c r="U301" s="29">
        <f t="shared" ref="U301:U307" si="5">ROUND(U300+S301,5)</f>
        <v>1987.38</v>
      </c>
    </row>
    <row r="302" spans="1:21" x14ac:dyDescent="0.25">
      <c r="A302" s="27"/>
      <c r="B302" s="27"/>
      <c r="C302" s="27"/>
      <c r="D302" s="27"/>
      <c r="E302" s="27"/>
      <c r="F302" s="27"/>
      <c r="G302" s="27" t="s">
        <v>109</v>
      </c>
      <c r="H302" s="27"/>
      <c r="I302" s="28">
        <v>42026</v>
      </c>
      <c r="J302" s="27"/>
      <c r="K302" s="27"/>
      <c r="L302" s="27"/>
      <c r="M302" s="27" t="s">
        <v>286</v>
      </c>
      <c r="N302" s="27"/>
      <c r="O302" s="27" t="s">
        <v>910</v>
      </c>
      <c r="P302" s="27"/>
      <c r="Q302" s="27" t="s">
        <v>28</v>
      </c>
      <c r="R302" s="27"/>
      <c r="S302" s="29">
        <v>175.99</v>
      </c>
      <c r="T302" s="27"/>
      <c r="U302" s="29">
        <f t="shared" si="5"/>
        <v>2163.37</v>
      </c>
    </row>
    <row r="303" spans="1:21" x14ac:dyDescent="0.25">
      <c r="A303" s="27"/>
      <c r="B303" s="27"/>
      <c r="C303" s="27"/>
      <c r="D303" s="27"/>
      <c r="E303" s="27"/>
      <c r="F303" s="27"/>
      <c r="G303" s="27" t="s">
        <v>109</v>
      </c>
      <c r="H303" s="27"/>
      <c r="I303" s="28">
        <v>42026</v>
      </c>
      <c r="J303" s="27"/>
      <c r="K303" s="27"/>
      <c r="L303" s="27"/>
      <c r="M303" s="27" t="s">
        <v>286</v>
      </c>
      <c r="N303" s="27"/>
      <c r="O303" s="27" t="s">
        <v>912</v>
      </c>
      <c r="P303" s="27"/>
      <c r="Q303" s="27" t="s">
        <v>28</v>
      </c>
      <c r="R303" s="27"/>
      <c r="S303" s="29">
        <v>10.48</v>
      </c>
      <c r="T303" s="27"/>
      <c r="U303" s="29">
        <f t="shared" si="5"/>
        <v>2173.85</v>
      </c>
    </row>
    <row r="304" spans="1:21" x14ac:dyDescent="0.25">
      <c r="A304" s="27"/>
      <c r="B304" s="27"/>
      <c r="C304" s="27"/>
      <c r="D304" s="27"/>
      <c r="E304" s="27"/>
      <c r="F304" s="27"/>
      <c r="G304" s="27" t="s">
        <v>109</v>
      </c>
      <c r="H304" s="27"/>
      <c r="I304" s="28">
        <v>42027</v>
      </c>
      <c r="J304" s="27"/>
      <c r="K304" s="27"/>
      <c r="L304" s="27"/>
      <c r="M304" s="27" t="s">
        <v>355</v>
      </c>
      <c r="N304" s="27"/>
      <c r="O304" s="27" t="s">
        <v>370</v>
      </c>
      <c r="P304" s="27"/>
      <c r="Q304" s="27" t="s">
        <v>28</v>
      </c>
      <c r="R304" s="27"/>
      <c r="S304" s="29">
        <v>55</v>
      </c>
      <c r="T304" s="27"/>
      <c r="U304" s="29">
        <f t="shared" si="5"/>
        <v>2228.85</v>
      </c>
    </row>
    <row r="305" spans="1:21" x14ac:dyDescent="0.25">
      <c r="A305" s="27"/>
      <c r="B305" s="27"/>
      <c r="C305" s="27"/>
      <c r="D305" s="27"/>
      <c r="E305" s="27"/>
      <c r="F305" s="27"/>
      <c r="G305" s="27" t="s">
        <v>111</v>
      </c>
      <c r="H305" s="27"/>
      <c r="I305" s="28">
        <v>42030</v>
      </c>
      <c r="J305" s="27"/>
      <c r="K305" s="27"/>
      <c r="L305" s="27"/>
      <c r="M305" s="27" t="s">
        <v>401</v>
      </c>
      <c r="N305" s="27"/>
      <c r="O305" s="27" t="s">
        <v>916</v>
      </c>
      <c r="P305" s="27"/>
      <c r="Q305" s="27" t="s">
        <v>28</v>
      </c>
      <c r="R305" s="27"/>
      <c r="S305" s="29">
        <v>-85.11</v>
      </c>
      <c r="T305" s="27"/>
      <c r="U305" s="29">
        <f t="shared" si="5"/>
        <v>2143.7399999999998</v>
      </c>
    </row>
    <row r="306" spans="1:21" x14ac:dyDescent="0.25">
      <c r="A306" s="27"/>
      <c r="B306" s="27"/>
      <c r="C306" s="27"/>
      <c r="D306" s="27"/>
      <c r="E306" s="27"/>
      <c r="F306" s="27"/>
      <c r="G306" s="27" t="s">
        <v>109</v>
      </c>
      <c r="H306" s="27"/>
      <c r="I306" s="28">
        <v>42033</v>
      </c>
      <c r="J306" s="27"/>
      <c r="K306" s="27"/>
      <c r="L306" s="27"/>
      <c r="M306" s="27" t="s">
        <v>882</v>
      </c>
      <c r="N306" s="27"/>
      <c r="O306" s="27" t="s">
        <v>927</v>
      </c>
      <c r="P306" s="27"/>
      <c r="Q306" s="27" t="s">
        <v>28</v>
      </c>
      <c r="R306" s="27"/>
      <c r="S306" s="29">
        <v>652.70000000000005</v>
      </c>
      <c r="T306" s="27"/>
      <c r="U306" s="29">
        <f t="shared" si="5"/>
        <v>2796.44</v>
      </c>
    </row>
    <row r="307" spans="1:21" ht="15.75" thickBot="1" x14ac:dyDescent="0.3">
      <c r="A307" s="27"/>
      <c r="B307" s="27"/>
      <c r="C307" s="27"/>
      <c r="D307" s="27"/>
      <c r="E307" s="27"/>
      <c r="F307" s="27"/>
      <c r="G307" s="27" t="s">
        <v>109</v>
      </c>
      <c r="H307" s="27"/>
      <c r="I307" s="28">
        <v>42034</v>
      </c>
      <c r="J307" s="27"/>
      <c r="K307" s="27"/>
      <c r="L307" s="27"/>
      <c r="M307" s="27" t="s">
        <v>286</v>
      </c>
      <c r="N307" s="27"/>
      <c r="O307" s="27" t="s">
        <v>929</v>
      </c>
      <c r="P307" s="27"/>
      <c r="Q307" s="27" t="s">
        <v>28</v>
      </c>
      <c r="R307" s="27"/>
      <c r="S307" s="31">
        <v>62.7</v>
      </c>
      <c r="T307" s="27"/>
      <c r="U307" s="31">
        <f t="shared" si="5"/>
        <v>2859.14</v>
      </c>
    </row>
    <row r="308" spans="1:21" ht="15.75" thickBot="1" x14ac:dyDescent="0.3">
      <c r="A308" s="27"/>
      <c r="B308" s="27"/>
      <c r="C308" s="27" t="s">
        <v>262</v>
      </c>
      <c r="D308" s="27"/>
      <c r="E308" s="27"/>
      <c r="F308" s="27"/>
      <c r="G308" s="27"/>
      <c r="H308" s="27"/>
      <c r="I308" s="28"/>
      <c r="J308" s="27"/>
      <c r="K308" s="27"/>
      <c r="L308" s="27"/>
      <c r="M308" s="27"/>
      <c r="N308" s="27"/>
      <c r="O308" s="27"/>
      <c r="P308" s="27"/>
      <c r="Q308" s="27"/>
      <c r="R308" s="27"/>
      <c r="S308" s="33">
        <f>ROUND(SUM(S300:S307),5)</f>
        <v>1083.77</v>
      </c>
      <c r="T308" s="27"/>
      <c r="U308" s="33">
        <f>U307</f>
        <v>2859.14</v>
      </c>
    </row>
    <row r="309" spans="1:21" ht="30" customHeight="1" x14ac:dyDescent="0.25">
      <c r="A309" s="27"/>
      <c r="B309" s="27" t="s">
        <v>101</v>
      </c>
      <c r="C309" s="27"/>
      <c r="D309" s="27"/>
      <c r="E309" s="27"/>
      <c r="F309" s="27"/>
      <c r="G309" s="27"/>
      <c r="H309" s="27"/>
      <c r="I309" s="28"/>
      <c r="J309" s="27"/>
      <c r="K309" s="27"/>
      <c r="L309" s="27"/>
      <c r="M309" s="27"/>
      <c r="N309" s="27"/>
      <c r="O309" s="27"/>
      <c r="P309" s="27"/>
      <c r="Q309" s="27"/>
      <c r="R309" s="27"/>
      <c r="S309" s="29">
        <f>ROUND(S291+S293+S295+S297+S299+S308,5)</f>
        <v>1083.77</v>
      </c>
      <c r="T309" s="27"/>
      <c r="U309" s="29">
        <f>ROUND(U291+U293+U295+U297+U299+U308,5)</f>
        <v>4146.57</v>
      </c>
    </row>
    <row r="310" spans="1:21" ht="30" customHeight="1" x14ac:dyDescent="0.25">
      <c r="A310" s="23"/>
      <c r="B310" s="23" t="s">
        <v>102</v>
      </c>
      <c r="C310" s="23"/>
      <c r="D310" s="23"/>
      <c r="E310" s="23"/>
      <c r="F310" s="23"/>
      <c r="G310" s="23"/>
      <c r="H310" s="23"/>
      <c r="I310" s="26"/>
      <c r="J310" s="23"/>
      <c r="K310" s="23"/>
      <c r="L310" s="23"/>
      <c r="M310" s="23"/>
      <c r="N310" s="23"/>
      <c r="O310" s="23"/>
      <c r="P310" s="23"/>
      <c r="Q310" s="23"/>
      <c r="R310" s="23"/>
      <c r="S310" s="25"/>
      <c r="T310" s="23"/>
      <c r="U310" s="25">
        <v>15134.54</v>
      </c>
    </row>
    <row r="311" spans="1:21" x14ac:dyDescent="0.25">
      <c r="A311" s="27"/>
      <c r="B311" s="27"/>
      <c r="C311" s="27"/>
      <c r="D311" s="27"/>
      <c r="E311" s="27"/>
      <c r="F311" s="27"/>
      <c r="G311" s="27" t="s">
        <v>111</v>
      </c>
      <c r="H311" s="27"/>
      <c r="I311" s="28">
        <v>42006</v>
      </c>
      <c r="J311" s="27"/>
      <c r="K311" s="27"/>
      <c r="L311" s="27"/>
      <c r="M311" s="27" t="s">
        <v>139</v>
      </c>
      <c r="N311" s="27"/>
      <c r="O311" s="27" t="s">
        <v>901</v>
      </c>
      <c r="P311" s="27"/>
      <c r="Q311" s="27" t="s">
        <v>28</v>
      </c>
      <c r="R311" s="27"/>
      <c r="S311" s="29">
        <v>-6236.92</v>
      </c>
      <c r="T311" s="27"/>
      <c r="U311" s="29">
        <f t="shared" ref="U311:U316" si="6">ROUND(U310+S311,5)</f>
        <v>8897.6200000000008</v>
      </c>
    </row>
    <row r="312" spans="1:21" x14ac:dyDescent="0.25">
      <c r="A312" s="27"/>
      <c r="B312" s="27"/>
      <c r="C312" s="27"/>
      <c r="D312" s="27"/>
      <c r="E312" s="27"/>
      <c r="F312" s="27"/>
      <c r="G312" s="27" t="s">
        <v>109</v>
      </c>
      <c r="H312" s="27"/>
      <c r="I312" s="28">
        <v>42023</v>
      </c>
      <c r="J312" s="27"/>
      <c r="K312" s="27"/>
      <c r="L312" s="27"/>
      <c r="M312" s="27" t="s">
        <v>299</v>
      </c>
      <c r="N312" s="27"/>
      <c r="O312" s="27" t="s">
        <v>906</v>
      </c>
      <c r="P312" s="27"/>
      <c r="Q312" s="27" t="s">
        <v>28</v>
      </c>
      <c r="R312" s="27"/>
      <c r="S312" s="29">
        <v>1000</v>
      </c>
      <c r="T312" s="27"/>
      <c r="U312" s="29">
        <f t="shared" si="6"/>
        <v>9897.6200000000008</v>
      </c>
    </row>
    <row r="313" spans="1:21" x14ac:dyDescent="0.25">
      <c r="A313" s="27"/>
      <c r="B313" s="27"/>
      <c r="C313" s="27"/>
      <c r="D313" s="27"/>
      <c r="E313" s="27"/>
      <c r="F313" s="27"/>
      <c r="G313" s="27" t="s">
        <v>109</v>
      </c>
      <c r="H313" s="27"/>
      <c r="I313" s="28">
        <v>42024</v>
      </c>
      <c r="J313" s="27"/>
      <c r="K313" s="27"/>
      <c r="L313" s="27"/>
      <c r="M313" s="27" t="s">
        <v>138</v>
      </c>
      <c r="N313" s="27"/>
      <c r="O313" s="27" t="s">
        <v>908</v>
      </c>
      <c r="P313" s="27"/>
      <c r="Q313" s="27" t="s">
        <v>28</v>
      </c>
      <c r="R313" s="27"/>
      <c r="S313" s="29">
        <v>1361.39</v>
      </c>
      <c r="T313" s="27"/>
      <c r="U313" s="29">
        <f t="shared" si="6"/>
        <v>11259.01</v>
      </c>
    </row>
    <row r="314" spans="1:21" x14ac:dyDescent="0.25">
      <c r="A314" s="27"/>
      <c r="B314" s="27"/>
      <c r="C314" s="27"/>
      <c r="D314" s="27"/>
      <c r="E314" s="27"/>
      <c r="F314" s="27"/>
      <c r="G314" s="27" t="s">
        <v>109</v>
      </c>
      <c r="H314" s="27"/>
      <c r="I314" s="28">
        <v>42027</v>
      </c>
      <c r="J314" s="27"/>
      <c r="K314" s="27"/>
      <c r="L314" s="27"/>
      <c r="M314" s="27" t="s">
        <v>877</v>
      </c>
      <c r="N314" s="27"/>
      <c r="O314" s="27" t="s">
        <v>915</v>
      </c>
      <c r="P314" s="27"/>
      <c r="Q314" s="27" t="s">
        <v>28</v>
      </c>
      <c r="R314" s="27"/>
      <c r="S314" s="29">
        <v>4.93</v>
      </c>
      <c r="T314" s="27"/>
      <c r="U314" s="29">
        <f t="shared" si="6"/>
        <v>11263.94</v>
      </c>
    </row>
    <row r="315" spans="1:21" x14ac:dyDescent="0.25">
      <c r="A315" s="27"/>
      <c r="B315" s="27"/>
      <c r="C315" s="27"/>
      <c r="D315" s="27"/>
      <c r="E315" s="27"/>
      <c r="F315" s="27"/>
      <c r="G315" s="27" t="s">
        <v>109</v>
      </c>
      <c r="H315" s="27"/>
      <c r="I315" s="28">
        <v>42033</v>
      </c>
      <c r="J315" s="27"/>
      <c r="K315" s="27"/>
      <c r="L315" s="27"/>
      <c r="M315" s="27" t="s">
        <v>883</v>
      </c>
      <c r="N315" s="27"/>
      <c r="O315" s="27" t="s">
        <v>928</v>
      </c>
      <c r="P315" s="27"/>
      <c r="Q315" s="27" t="s">
        <v>28</v>
      </c>
      <c r="R315" s="27"/>
      <c r="S315" s="29">
        <v>21.21</v>
      </c>
      <c r="T315" s="27"/>
      <c r="U315" s="29">
        <f t="shared" si="6"/>
        <v>11285.15</v>
      </c>
    </row>
    <row r="316" spans="1:21" ht="15.75" thickBot="1" x14ac:dyDescent="0.3">
      <c r="A316" s="27"/>
      <c r="B316" s="27"/>
      <c r="C316" s="27"/>
      <c r="D316" s="27"/>
      <c r="E316" s="27"/>
      <c r="F316" s="27"/>
      <c r="G316" s="27" t="s">
        <v>109</v>
      </c>
      <c r="H316" s="27"/>
      <c r="I316" s="28">
        <v>42034</v>
      </c>
      <c r="J316" s="27"/>
      <c r="K316" s="27" t="s">
        <v>874</v>
      </c>
      <c r="L316" s="27"/>
      <c r="M316" s="27" t="s">
        <v>884</v>
      </c>
      <c r="N316" s="27"/>
      <c r="O316" s="27" t="s">
        <v>931</v>
      </c>
      <c r="P316" s="27"/>
      <c r="Q316" s="27" t="s">
        <v>28</v>
      </c>
      <c r="R316" s="27"/>
      <c r="S316" s="30">
        <v>480.29</v>
      </c>
      <c r="T316" s="27"/>
      <c r="U316" s="30">
        <f t="shared" si="6"/>
        <v>11765.44</v>
      </c>
    </row>
    <row r="317" spans="1:21" x14ac:dyDescent="0.25">
      <c r="A317" s="27"/>
      <c r="B317" s="27" t="s">
        <v>103</v>
      </c>
      <c r="C317" s="27"/>
      <c r="D317" s="27"/>
      <c r="E317" s="27"/>
      <c r="F317" s="27"/>
      <c r="G317" s="27"/>
      <c r="H317" s="27"/>
      <c r="I317" s="28"/>
      <c r="J317" s="27"/>
      <c r="K317" s="27"/>
      <c r="L317" s="27"/>
      <c r="M317" s="27"/>
      <c r="N317" s="27"/>
      <c r="O317" s="27"/>
      <c r="P317" s="27"/>
      <c r="Q317" s="27"/>
      <c r="R317" s="27"/>
      <c r="S317" s="29">
        <f>ROUND(SUM(S310:S316),5)</f>
        <v>-3369.1</v>
      </c>
      <c r="T317" s="27"/>
      <c r="U317" s="29">
        <f>U316</f>
        <v>11765.44</v>
      </c>
    </row>
    <row r="318" spans="1:21" ht="30" customHeight="1" x14ac:dyDescent="0.25">
      <c r="A318" s="23"/>
      <c r="B318" s="23" t="s">
        <v>104</v>
      </c>
      <c r="C318" s="23"/>
      <c r="D318" s="23"/>
      <c r="E318" s="23"/>
      <c r="F318" s="23"/>
      <c r="G318" s="23"/>
      <c r="H318" s="23"/>
      <c r="I318" s="26"/>
      <c r="J318" s="23"/>
      <c r="K318" s="23"/>
      <c r="L318" s="23"/>
      <c r="M318" s="23"/>
      <c r="N318" s="23"/>
      <c r="O318" s="23"/>
      <c r="P318" s="23"/>
      <c r="Q318" s="23"/>
      <c r="R318" s="23"/>
      <c r="S318" s="25"/>
      <c r="T318" s="23"/>
      <c r="U318" s="25">
        <v>15771.52</v>
      </c>
    </row>
    <row r="319" spans="1:21" x14ac:dyDescent="0.25">
      <c r="A319" s="27"/>
      <c r="B319" s="27"/>
      <c r="C319" s="27"/>
      <c r="D319" s="27"/>
      <c r="E319" s="27"/>
      <c r="F319" s="27"/>
      <c r="G319" s="27" t="s">
        <v>109</v>
      </c>
      <c r="H319" s="27"/>
      <c r="I319" s="28">
        <v>42011</v>
      </c>
      <c r="J319" s="27"/>
      <c r="K319" s="27"/>
      <c r="L319" s="27"/>
      <c r="M319" s="27" t="s">
        <v>147</v>
      </c>
      <c r="N319" s="27"/>
      <c r="O319" s="27" t="s">
        <v>185</v>
      </c>
      <c r="P319" s="27"/>
      <c r="Q319" s="27" t="s">
        <v>28</v>
      </c>
      <c r="R319" s="27"/>
      <c r="S319" s="29">
        <v>52.38</v>
      </c>
      <c r="T319" s="27"/>
      <c r="U319" s="29">
        <f t="shared" ref="U319:U325" si="7">ROUND(U318+S319,5)</f>
        <v>15823.9</v>
      </c>
    </row>
    <row r="320" spans="1:21" x14ac:dyDescent="0.25">
      <c r="A320" s="27"/>
      <c r="B320" s="27"/>
      <c r="C320" s="27"/>
      <c r="D320" s="27"/>
      <c r="E320" s="27"/>
      <c r="F320" s="27"/>
      <c r="G320" s="27" t="s">
        <v>109</v>
      </c>
      <c r="H320" s="27"/>
      <c r="I320" s="28">
        <v>42018</v>
      </c>
      <c r="J320" s="27"/>
      <c r="K320" s="27"/>
      <c r="L320" s="27"/>
      <c r="M320" s="27" t="s">
        <v>147</v>
      </c>
      <c r="N320" s="27"/>
      <c r="O320" s="27" t="s">
        <v>185</v>
      </c>
      <c r="P320" s="27"/>
      <c r="Q320" s="27" t="s">
        <v>28</v>
      </c>
      <c r="R320" s="27"/>
      <c r="S320" s="29">
        <v>18.84</v>
      </c>
      <c r="T320" s="27"/>
      <c r="U320" s="29">
        <f t="shared" si="7"/>
        <v>15842.74</v>
      </c>
    </row>
    <row r="321" spans="1:21" x14ac:dyDescent="0.25">
      <c r="A321" s="27"/>
      <c r="B321" s="27"/>
      <c r="C321" s="27"/>
      <c r="D321" s="27"/>
      <c r="E321" s="27"/>
      <c r="F321" s="27"/>
      <c r="G321" s="27" t="s">
        <v>109</v>
      </c>
      <c r="H321" s="27"/>
      <c r="I321" s="28">
        <v>42020</v>
      </c>
      <c r="J321" s="27"/>
      <c r="K321" s="27"/>
      <c r="L321" s="27"/>
      <c r="M321" s="27" t="s">
        <v>147</v>
      </c>
      <c r="N321" s="27"/>
      <c r="O321" s="27" t="s">
        <v>185</v>
      </c>
      <c r="P321" s="27"/>
      <c r="Q321" s="27" t="s">
        <v>28</v>
      </c>
      <c r="R321" s="27"/>
      <c r="S321" s="29">
        <v>35.97</v>
      </c>
      <c r="T321" s="27"/>
      <c r="U321" s="29">
        <f t="shared" si="7"/>
        <v>15878.71</v>
      </c>
    </row>
    <row r="322" spans="1:21" x14ac:dyDescent="0.25">
      <c r="A322" s="27"/>
      <c r="B322" s="27"/>
      <c r="C322" s="27"/>
      <c r="D322" s="27"/>
      <c r="E322" s="27"/>
      <c r="F322" s="27"/>
      <c r="G322" s="27" t="s">
        <v>109</v>
      </c>
      <c r="H322" s="27"/>
      <c r="I322" s="28">
        <v>42024</v>
      </c>
      <c r="J322" s="27"/>
      <c r="K322" s="27"/>
      <c r="L322" s="27"/>
      <c r="M322" s="27" t="s">
        <v>147</v>
      </c>
      <c r="N322" s="27"/>
      <c r="O322" s="27" t="s">
        <v>185</v>
      </c>
      <c r="P322" s="27"/>
      <c r="Q322" s="27" t="s">
        <v>28</v>
      </c>
      <c r="R322" s="27"/>
      <c r="S322" s="29">
        <v>14.99</v>
      </c>
      <c r="T322" s="27"/>
      <c r="U322" s="29">
        <f t="shared" si="7"/>
        <v>15893.7</v>
      </c>
    </row>
    <row r="323" spans="1:21" x14ac:dyDescent="0.25">
      <c r="A323" s="27"/>
      <c r="B323" s="27"/>
      <c r="C323" s="27"/>
      <c r="D323" s="27"/>
      <c r="E323" s="27"/>
      <c r="F323" s="27"/>
      <c r="G323" s="27" t="s">
        <v>109</v>
      </c>
      <c r="H323" s="27"/>
      <c r="I323" s="28">
        <v>42030</v>
      </c>
      <c r="J323" s="27"/>
      <c r="K323" s="27"/>
      <c r="L323" s="27"/>
      <c r="M323" s="27" t="s">
        <v>147</v>
      </c>
      <c r="N323" s="27"/>
      <c r="O323" s="27" t="s">
        <v>185</v>
      </c>
      <c r="P323" s="27"/>
      <c r="Q323" s="27" t="s">
        <v>28</v>
      </c>
      <c r="R323" s="27"/>
      <c r="S323" s="29">
        <v>29.97</v>
      </c>
      <c r="T323" s="27"/>
      <c r="U323" s="29">
        <f t="shared" si="7"/>
        <v>15923.67</v>
      </c>
    </row>
    <row r="324" spans="1:21" x14ac:dyDescent="0.25">
      <c r="A324" s="27"/>
      <c r="B324" s="27"/>
      <c r="C324" s="27"/>
      <c r="D324" s="27"/>
      <c r="E324" s="27"/>
      <c r="F324" s="27"/>
      <c r="G324" s="27" t="s">
        <v>109</v>
      </c>
      <c r="H324" s="27"/>
      <c r="I324" s="28">
        <v>42034</v>
      </c>
      <c r="J324" s="27"/>
      <c r="K324" s="27"/>
      <c r="L324" s="27"/>
      <c r="M324" s="27" t="s">
        <v>147</v>
      </c>
      <c r="N324" s="27"/>
      <c r="O324" s="27" t="s">
        <v>185</v>
      </c>
      <c r="P324" s="27"/>
      <c r="Q324" s="27" t="s">
        <v>28</v>
      </c>
      <c r="R324" s="27"/>
      <c r="S324" s="29">
        <v>29.97</v>
      </c>
      <c r="T324" s="27"/>
      <c r="U324" s="29">
        <f t="shared" si="7"/>
        <v>15953.64</v>
      </c>
    </row>
    <row r="325" spans="1:21" ht="15.75" thickBot="1" x14ac:dyDescent="0.3">
      <c r="A325" s="27"/>
      <c r="B325" s="27"/>
      <c r="C325" s="27"/>
      <c r="D325" s="27"/>
      <c r="E325" s="27"/>
      <c r="F325" s="27"/>
      <c r="G325" s="27" t="s">
        <v>109</v>
      </c>
      <c r="H325" s="27"/>
      <c r="I325" s="28">
        <v>42034</v>
      </c>
      <c r="J325" s="27"/>
      <c r="K325" s="27"/>
      <c r="L325" s="27"/>
      <c r="M325" s="27" t="s">
        <v>143</v>
      </c>
      <c r="N325" s="27"/>
      <c r="O325" s="27" t="s">
        <v>176</v>
      </c>
      <c r="P325" s="27"/>
      <c r="Q325" s="27" t="s">
        <v>28</v>
      </c>
      <c r="R325" s="27"/>
      <c r="S325" s="30">
        <v>60</v>
      </c>
      <c r="T325" s="27"/>
      <c r="U325" s="30">
        <f t="shared" si="7"/>
        <v>16013.64</v>
      </c>
    </row>
    <row r="326" spans="1:21" x14ac:dyDescent="0.25">
      <c r="A326" s="27"/>
      <c r="B326" s="27" t="s">
        <v>105</v>
      </c>
      <c r="C326" s="27"/>
      <c r="D326" s="27"/>
      <c r="E326" s="27"/>
      <c r="F326" s="27"/>
      <c r="G326" s="27"/>
      <c r="H326" s="27"/>
      <c r="I326" s="28"/>
      <c r="J326" s="27"/>
      <c r="K326" s="27"/>
      <c r="L326" s="27"/>
      <c r="M326" s="27"/>
      <c r="N326" s="27"/>
      <c r="O326" s="27"/>
      <c r="P326" s="27"/>
      <c r="Q326" s="27"/>
      <c r="R326" s="27"/>
      <c r="S326" s="29">
        <f>ROUND(SUM(S318:S325),5)</f>
        <v>242.12</v>
      </c>
      <c r="T326" s="27"/>
      <c r="U326" s="29">
        <f>U325</f>
        <v>16013.64</v>
      </c>
    </row>
    <row r="327" spans="1:21" ht="30" customHeight="1" x14ac:dyDescent="0.25">
      <c r="A327" s="23"/>
      <c r="B327" s="23" t="s">
        <v>762</v>
      </c>
      <c r="C327" s="23"/>
      <c r="D327" s="23"/>
      <c r="E327" s="23"/>
      <c r="F327" s="23"/>
      <c r="G327" s="23"/>
      <c r="H327" s="23"/>
      <c r="I327" s="26"/>
      <c r="J327" s="23"/>
      <c r="K327" s="23"/>
      <c r="L327" s="23"/>
      <c r="M327" s="23"/>
      <c r="N327" s="23"/>
      <c r="O327" s="23"/>
      <c r="P327" s="23"/>
      <c r="Q327" s="23"/>
      <c r="R327" s="23"/>
      <c r="S327" s="25"/>
      <c r="T327" s="23"/>
      <c r="U327" s="25">
        <v>0</v>
      </c>
    </row>
    <row r="328" spans="1:21" x14ac:dyDescent="0.25">
      <c r="A328" s="23"/>
      <c r="B328" s="23"/>
      <c r="C328" s="23" t="s">
        <v>763</v>
      </c>
      <c r="D328" s="23"/>
      <c r="E328" s="23"/>
      <c r="F328" s="23"/>
      <c r="G328" s="23"/>
      <c r="H328" s="23"/>
      <c r="I328" s="26"/>
      <c r="J328" s="23"/>
      <c r="K328" s="23"/>
      <c r="L328" s="23"/>
      <c r="M328" s="23"/>
      <c r="N328" s="23"/>
      <c r="O328" s="23"/>
      <c r="P328" s="23"/>
      <c r="Q328" s="23"/>
      <c r="R328" s="23"/>
      <c r="S328" s="25"/>
      <c r="T328" s="23"/>
      <c r="U328" s="25">
        <v>0</v>
      </c>
    </row>
    <row r="329" spans="1:21" x14ac:dyDescent="0.25">
      <c r="A329" s="27"/>
      <c r="B329" s="27"/>
      <c r="C329" s="27" t="s">
        <v>764</v>
      </c>
      <c r="D329" s="27"/>
      <c r="E329" s="27"/>
      <c r="F329" s="27"/>
      <c r="G329" s="27"/>
      <c r="H329" s="27"/>
      <c r="I329" s="28"/>
      <c r="J329" s="27"/>
      <c r="K329" s="27"/>
      <c r="L329" s="27"/>
      <c r="M329" s="27"/>
      <c r="N329" s="27"/>
      <c r="O329" s="27"/>
      <c r="P329" s="27"/>
      <c r="Q329" s="27"/>
      <c r="R329" s="27"/>
      <c r="S329" s="29"/>
      <c r="T329" s="27"/>
      <c r="U329" s="29">
        <f>U328</f>
        <v>0</v>
      </c>
    </row>
    <row r="330" spans="1:21" ht="30" customHeight="1" x14ac:dyDescent="0.25">
      <c r="A330" s="23"/>
      <c r="B330" s="23"/>
      <c r="C330" s="23" t="s">
        <v>765</v>
      </c>
      <c r="D330" s="23"/>
      <c r="E330" s="23"/>
      <c r="F330" s="23"/>
      <c r="G330" s="23"/>
      <c r="H330" s="23"/>
      <c r="I330" s="26"/>
      <c r="J330" s="23"/>
      <c r="K330" s="23"/>
      <c r="L330" s="23"/>
      <c r="M330" s="23"/>
      <c r="N330" s="23"/>
      <c r="O330" s="23"/>
      <c r="P330" s="23"/>
      <c r="Q330" s="23"/>
      <c r="R330" s="23"/>
      <c r="S330" s="25"/>
      <c r="T330" s="23"/>
      <c r="U330" s="25">
        <v>0</v>
      </c>
    </row>
    <row r="331" spans="1:21" ht="15.75" thickBot="1" x14ac:dyDescent="0.3">
      <c r="A331" s="27"/>
      <c r="B331" s="27"/>
      <c r="C331" s="27" t="s">
        <v>766</v>
      </c>
      <c r="D331" s="27"/>
      <c r="E331" s="27"/>
      <c r="F331" s="27"/>
      <c r="G331" s="27"/>
      <c r="H331" s="27"/>
      <c r="I331" s="28"/>
      <c r="J331" s="27"/>
      <c r="K331" s="27"/>
      <c r="L331" s="27"/>
      <c r="M331" s="27"/>
      <c r="N331" s="27"/>
      <c r="O331" s="27"/>
      <c r="P331" s="27"/>
      <c r="Q331" s="27"/>
      <c r="R331" s="27"/>
      <c r="S331" s="30"/>
      <c r="T331" s="27"/>
      <c r="U331" s="30">
        <f>U330</f>
        <v>0</v>
      </c>
    </row>
    <row r="332" spans="1:21" ht="30" customHeight="1" x14ac:dyDescent="0.25">
      <c r="A332" s="27"/>
      <c r="B332" s="27" t="s">
        <v>767</v>
      </c>
      <c r="C332" s="27"/>
      <c r="D332" s="27"/>
      <c r="E332" s="27"/>
      <c r="F332" s="27"/>
      <c r="G332" s="27"/>
      <c r="H332" s="27"/>
      <c r="I332" s="28"/>
      <c r="J332" s="27"/>
      <c r="K332" s="27"/>
      <c r="L332" s="27"/>
      <c r="M332" s="27"/>
      <c r="N332" s="27"/>
      <c r="O332" s="27"/>
      <c r="P332" s="27"/>
      <c r="Q332" s="27"/>
      <c r="R332" s="27"/>
      <c r="S332" s="29"/>
      <c r="T332" s="27"/>
      <c r="U332" s="29">
        <f>ROUND(U329+U331,5)</f>
        <v>0</v>
      </c>
    </row>
    <row r="333" spans="1:21" ht="30" customHeight="1" x14ac:dyDescent="0.25">
      <c r="A333" s="23"/>
      <c r="B333" s="23" t="s">
        <v>106</v>
      </c>
      <c r="C333" s="23"/>
      <c r="D333" s="23"/>
      <c r="E333" s="23"/>
      <c r="F333" s="23"/>
      <c r="G333" s="23"/>
      <c r="H333" s="23"/>
      <c r="I333" s="26"/>
      <c r="J333" s="23"/>
      <c r="K333" s="23"/>
      <c r="L333" s="23"/>
      <c r="M333" s="23"/>
      <c r="N333" s="23"/>
      <c r="O333" s="23"/>
      <c r="P333" s="23"/>
      <c r="Q333" s="23"/>
      <c r="R333" s="23"/>
      <c r="S333" s="25"/>
      <c r="T333" s="23"/>
      <c r="U333" s="25">
        <v>6885.86</v>
      </c>
    </row>
    <row r="334" spans="1:21" x14ac:dyDescent="0.25">
      <c r="A334" s="27"/>
      <c r="B334" s="27"/>
      <c r="C334" s="27"/>
      <c r="D334" s="27"/>
      <c r="E334" s="27"/>
      <c r="F334" s="27"/>
      <c r="G334" s="27" t="s">
        <v>109</v>
      </c>
      <c r="H334" s="27"/>
      <c r="I334" s="28">
        <v>42016</v>
      </c>
      <c r="J334" s="27"/>
      <c r="K334" s="27"/>
      <c r="L334" s="27"/>
      <c r="M334" s="27" t="s">
        <v>139</v>
      </c>
      <c r="N334" s="27"/>
      <c r="O334" s="27" t="s">
        <v>904</v>
      </c>
      <c r="P334" s="27"/>
      <c r="Q334" s="27" t="s">
        <v>28</v>
      </c>
      <c r="R334" s="27"/>
      <c r="S334" s="29">
        <v>118.48</v>
      </c>
      <c r="T334" s="27"/>
      <c r="U334" s="29">
        <f t="shared" ref="U334:U351" si="8">ROUND(U333+S334,5)</f>
        <v>7004.34</v>
      </c>
    </row>
    <row r="335" spans="1:21" x14ac:dyDescent="0.25">
      <c r="A335" s="27"/>
      <c r="B335" s="27"/>
      <c r="C335" s="27"/>
      <c r="D335" s="27"/>
      <c r="E335" s="27"/>
      <c r="F335" s="27"/>
      <c r="G335" s="27" t="s">
        <v>109</v>
      </c>
      <c r="H335" s="27"/>
      <c r="I335" s="28">
        <v>42016</v>
      </c>
      <c r="J335" s="27"/>
      <c r="K335" s="27"/>
      <c r="L335" s="27"/>
      <c r="M335" s="27" t="s">
        <v>885</v>
      </c>
      <c r="N335" s="27"/>
      <c r="O335" s="27" t="s">
        <v>932</v>
      </c>
      <c r="P335" s="27"/>
      <c r="Q335" s="27" t="s">
        <v>34</v>
      </c>
      <c r="R335" s="27"/>
      <c r="S335" s="29">
        <v>20</v>
      </c>
      <c r="T335" s="27"/>
      <c r="U335" s="29">
        <f t="shared" si="8"/>
        <v>7024.34</v>
      </c>
    </row>
    <row r="336" spans="1:21" x14ac:dyDescent="0.25">
      <c r="A336" s="27"/>
      <c r="B336" s="27"/>
      <c r="C336" s="27"/>
      <c r="D336" s="27"/>
      <c r="E336" s="27"/>
      <c r="F336" s="27"/>
      <c r="G336" s="27" t="s">
        <v>109</v>
      </c>
      <c r="H336" s="27"/>
      <c r="I336" s="28">
        <v>42017</v>
      </c>
      <c r="J336" s="27"/>
      <c r="K336" s="27"/>
      <c r="L336" s="27"/>
      <c r="M336" s="27" t="s">
        <v>139</v>
      </c>
      <c r="N336" s="27"/>
      <c r="O336" s="27" t="s">
        <v>179</v>
      </c>
      <c r="P336" s="27"/>
      <c r="Q336" s="27" t="s">
        <v>28</v>
      </c>
      <c r="R336" s="27"/>
      <c r="S336" s="29">
        <v>50</v>
      </c>
      <c r="T336" s="27"/>
      <c r="U336" s="29">
        <f t="shared" si="8"/>
        <v>7074.34</v>
      </c>
    </row>
    <row r="337" spans="1:21" x14ac:dyDescent="0.25">
      <c r="A337" s="27"/>
      <c r="B337" s="27"/>
      <c r="C337" s="27"/>
      <c r="D337" s="27"/>
      <c r="E337" s="27"/>
      <c r="F337" s="27"/>
      <c r="G337" s="27" t="s">
        <v>111</v>
      </c>
      <c r="H337" s="27"/>
      <c r="I337" s="28">
        <v>42021</v>
      </c>
      <c r="J337" s="27"/>
      <c r="K337" s="27"/>
      <c r="L337" s="27"/>
      <c r="M337" s="27" t="s">
        <v>900</v>
      </c>
      <c r="N337" s="27"/>
      <c r="O337" s="27" t="s">
        <v>933</v>
      </c>
      <c r="P337" s="27"/>
      <c r="Q337" s="27" t="s">
        <v>34</v>
      </c>
      <c r="R337" s="27"/>
      <c r="S337" s="29">
        <v>1.32</v>
      </c>
      <c r="T337" s="27"/>
      <c r="U337" s="29">
        <f t="shared" si="8"/>
        <v>7075.66</v>
      </c>
    </row>
    <row r="338" spans="1:21" x14ac:dyDescent="0.25">
      <c r="A338" s="27"/>
      <c r="B338" s="27"/>
      <c r="C338" s="27"/>
      <c r="D338" s="27"/>
      <c r="E338" s="27"/>
      <c r="F338" s="27"/>
      <c r="G338" s="27" t="s">
        <v>111</v>
      </c>
      <c r="H338" s="27"/>
      <c r="I338" s="28">
        <v>42022</v>
      </c>
      <c r="J338" s="27"/>
      <c r="K338" s="27"/>
      <c r="L338" s="27"/>
      <c r="M338" s="27" t="s">
        <v>900</v>
      </c>
      <c r="N338" s="27"/>
      <c r="O338" s="27" t="s">
        <v>933</v>
      </c>
      <c r="P338" s="27"/>
      <c r="Q338" s="27" t="s">
        <v>34</v>
      </c>
      <c r="R338" s="27"/>
      <c r="S338" s="29">
        <v>1.32</v>
      </c>
      <c r="T338" s="27"/>
      <c r="U338" s="29">
        <f t="shared" si="8"/>
        <v>7076.98</v>
      </c>
    </row>
    <row r="339" spans="1:21" x14ac:dyDescent="0.25">
      <c r="A339" s="27"/>
      <c r="B339" s="27"/>
      <c r="C339" s="27"/>
      <c r="D339" s="27"/>
      <c r="E339" s="27"/>
      <c r="F339" s="27"/>
      <c r="G339" s="27" t="s">
        <v>111</v>
      </c>
      <c r="H339" s="27"/>
      <c r="I339" s="28">
        <v>42024</v>
      </c>
      <c r="J339" s="27"/>
      <c r="K339" s="27"/>
      <c r="L339" s="27"/>
      <c r="M339" s="27" t="s">
        <v>900</v>
      </c>
      <c r="N339" s="27"/>
      <c r="O339" s="27" t="s">
        <v>933</v>
      </c>
      <c r="P339" s="27"/>
      <c r="Q339" s="27" t="s">
        <v>34</v>
      </c>
      <c r="R339" s="27"/>
      <c r="S339" s="29">
        <v>1.32</v>
      </c>
      <c r="T339" s="27"/>
      <c r="U339" s="29">
        <f t="shared" si="8"/>
        <v>7078.3</v>
      </c>
    </row>
    <row r="340" spans="1:21" x14ac:dyDescent="0.25">
      <c r="A340" s="27"/>
      <c r="B340" s="27"/>
      <c r="C340" s="27"/>
      <c r="D340" s="27"/>
      <c r="E340" s="27"/>
      <c r="F340" s="27"/>
      <c r="G340" s="27" t="s">
        <v>111</v>
      </c>
      <c r="H340" s="27"/>
      <c r="I340" s="28">
        <v>42025</v>
      </c>
      <c r="J340" s="27"/>
      <c r="K340" s="27"/>
      <c r="L340" s="27"/>
      <c r="M340" s="27" t="s">
        <v>900</v>
      </c>
      <c r="N340" s="27"/>
      <c r="O340" s="27" t="s">
        <v>933</v>
      </c>
      <c r="P340" s="27"/>
      <c r="Q340" s="27" t="s">
        <v>34</v>
      </c>
      <c r="R340" s="27"/>
      <c r="S340" s="29">
        <v>1.32</v>
      </c>
      <c r="T340" s="27"/>
      <c r="U340" s="29">
        <f t="shared" si="8"/>
        <v>7079.62</v>
      </c>
    </row>
    <row r="341" spans="1:21" x14ac:dyDescent="0.25">
      <c r="A341" s="27"/>
      <c r="B341" s="27"/>
      <c r="C341" s="27"/>
      <c r="D341" s="27"/>
      <c r="E341" s="27"/>
      <c r="F341" s="27"/>
      <c r="G341" s="27" t="s">
        <v>111</v>
      </c>
      <c r="H341" s="27"/>
      <c r="I341" s="28">
        <v>42025</v>
      </c>
      <c r="J341" s="27"/>
      <c r="K341" s="27"/>
      <c r="L341" s="27"/>
      <c r="M341" s="27" t="s">
        <v>900</v>
      </c>
      <c r="N341" s="27"/>
      <c r="O341" s="27" t="s">
        <v>933</v>
      </c>
      <c r="P341" s="27"/>
      <c r="Q341" s="27" t="s">
        <v>34</v>
      </c>
      <c r="R341" s="27"/>
      <c r="S341" s="29">
        <v>1.32</v>
      </c>
      <c r="T341" s="27"/>
      <c r="U341" s="29">
        <f t="shared" si="8"/>
        <v>7080.94</v>
      </c>
    </row>
    <row r="342" spans="1:21" x14ac:dyDescent="0.25">
      <c r="A342" s="27"/>
      <c r="B342" s="27"/>
      <c r="C342" s="27"/>
      <c r="D342" s="27"/>
      <c r="E342" s="27"/>
      <c r="F342" s="27"/>
      <c r="G342" s="27" t="s">
        <v>111</v>
      </c>
      <c r="H342" s="27"/>
      <c r="I342" s="28">
        <v>42026</v>
      </c>
      <c r="J342" s="27"/>
      <c r="K342" s="27"/>
      <c r="L342" s="27"/>
      <c r="M342" s="27" t="s">
        <v>900</v>
      </c>
      <c r="N342" s="27"/>
      <c r="O342" s="27" t="s">
        <v>933</v>
      </c>
      <c r="P342" s="27"/>
      <c r="Q342" s="27" t="s">
        <v>34</v>
      </c>
      <c r="R342" s="27"/>
      <c r="S342" s="29">
        <v>1.32</v>
      </c>
      <c r="T342" s="27"/>
      <c r="U342" s="29">
        <f t="shared" si="8"/>
        <v>7082.26</v>
      </c>
    </row>
    <row r="343" spans="1:21" x14ac:dyDescent="0.25">
      <c r="A343" s="27"/>
      <c r="B343" s="27"/>
      <c r="C343" s="27"/>
      <c r="D343" s="27"/>
      <c r="E343" s="27"/>
      <c r="F343" s="27"/>
      <c r="G343" s="27" t="s">
        <v>111</v>
      </c>
      <c r="H343" s="27"/>
      <c r="I343" s="28">
        <v>42027</v>
      </c>
      <c r="J343" s="27"/>
      <c r="K343" s="27"/>
      <c r="L343" s="27"/>
      <c r="M343" s="27" t="s">
        <v>900</v>
      </c>
      <c r="N343" s="27"/>
      <c r="O343" s="27" t="s">
        <v>933</v>
      </c>
      <c r="P343" s="27"/>
      <c r="Q343" s="27" t="s">
        <v>34</v>
      </c>
      <c r="R343" s="27"/>
      <c r="S343" s="29">
        <v>1.32</v>
      </c>
      <c r="T343" s="27"/>
      <c r="U343" s="29">
        <f t="shared" si="8"/>
        <v>7083.58</v>
      </c>
    </row>
    <row r="344" spans="1:21" x14ac:dyDescent="0.25">
      <c r="A344" s="27"/>
      <c r="B344" s="27"/>
      <c r="C344" s="27"/>
      <c r="D344" s="27"/>
      <c r="E344" s="27"/>
      <c r="F344" s="27"/>
      <c r="G344" s="27" t="s">
        <v>111</v>
      </c>
      <c r="H344" s="27"/>
      <c r="I344" s="28">
        <v>42027</v>
      </c>
      <c r="J344" s="27"/>
      <c r="K344" s="27"/>
      <c r="L344" s="27"/>
      <c r="M344" s="27" t="s">
        <v>900</v>
      </c>
      <c r="N344" s="27"/>
      <c r="O344" s="27" t="s">
        <v>933</v>
      </c>
      <c r="P344" s="27"/>
      <c r="Q344" s="27" t="s">
        <v>34</v>
      </c>
      <c r="R344" s="27"/>
      <c r="S344" s="29">
        <v>1.32</v>
      </c>
      <c r="T344" s="27"/>
      <c r="U344" s="29">
        <f t="shared" si="8"/>
        <v>7084.9</v>
      </c>
    </row>
    <row r="345" spans="1:21" x14ac:dyDescent="0.25">
      <c r="A345" s="27"/>
      <c r="B345" s="27"/>
      <c r="C345" s="27"/>
      <c r="D345" s="27"/>
      <c r="E345" s="27"/>
      <c r="F345" s="27"/>
      <c r="G345" s="27" t="s">
        <v>111</v>
      </c>
      <c r="H345" s="27"/>
      <c r="I345" s="28">
        <v>42027</v>
      </c>
      <c r="J345" s="27"/>
      <c r="K345" s="27"/>
      <c r="L345" s="27"/>
      <c r="M345" s="27" t="s">
        <v>900</v>
      </c>
      <c r="N345" s="27"/>
      <c r="O345" s="27" t="s">
        <v>933</v>
      </c>
      <c r="P345" s="27"/>
      <c r="Q345" s="27" t="s">
        <v>34</v>
      </c>
      <c r="R345" s="27"/>
      <c r="S345" s="29">
        <v>1.32</v>
      </c>
      <c r="T345" s="27"/>
      <c r="U345" s="29">
        <f t="shared" si="8"/>
        <v>7086.22</v>
      </c>
    </row>
    <row r="346" spans="1:21" x14ac:dyDescent="0.25">
      <c r="A346" s="27"/>
      <c r="B346" s="27"/>
      <c r="C346" s="27"/>
      <c r="D346" s="27"/>
      <c r="E346" s="27"/>
      <c r="F346" s="27"/>
      <c r="G346" s="27" t="s">
        <v>111</v>
      </c>
      <c r="H346" s="27"/>
      <c r="I346" s="28">
        <v>42027</v>
      </c>
      <c r="J346" s="27"/>
      <c r="K346" s="27"/>
      <c r="L346" s="27"/>
      <c r="M346" s="27" t="s">
        <v>900</v>
      </c>
      <c r="N346" s="27"/>
      <c r="O346" s="27" t="s">
        <v>933</v>
      </c>
      <c r="P346" s="27"/>
      <c r="Q346" s="27" t="s">
        <v>34</v>
      </c>
      <c r="R346" s="27"/>
      <c r="S346" s="29">
        <v>1.32</v>
      </c>
      <c r="T346" s="27"/>
      <c r="U346" s="29">
        <f t="shared" si="8"/>
        <v>7087.54</v>
      </c>
    </row>
    <row r="347" spans="1:21" x14ac:dyDescent="0.25">
      <c r="A347" s="27"/>
      <c r="B347" s="27"/>
      <c r="C347" s="27"/>
      <c r="D347" s="27"/>
      <c r="E347" s="27"/>
      <c r="F347" s="27"/>
      <c r="G347" s="27" t="s">
        <v>111</v>
      </c>
      <c r="H347" s="27"/>
      <c r="I347" s="28">
        <v>42027</v>
      </c>
      <c r="J347" s="27"/>
      <c r="K347" s="27"/>
      <c r="L347" s="27"/>
      <c r="M347" s="27" t="s">
        <v>900</v>
      </c>
      <c r="N347" s="27"/>
      <c r="O347" s="27" t="s">
        <v>933</v>
      </c>
      <c r="P347" s="27"/>
      <c r="Q347" s="27" t="s">
        <v>34</v>
      </c>
      <c r="R347" s="27"/>
      <c r="S347" s="29">
        <v>1.32</v>
      </c>
      <c r="T347" s="27"/>
      <c r="U347" s="29">
        <f t="shared" si="8"/>
        <v>7088.86</v>
      </c>
    </row>
    <row r="348" spans="1:21" x14ac:dyDescent="0.25">
      <c r="A348" s="27"/>
      <c r="B348" s="27"/>
      <c r="C348" s="27"/>
      <c r="D348" s="27"/>
      <c r="E348" s="27"/>
      <c r="F348" s="27"/>
      <c r="G348" s="27" t="s">
        <v>111</v>
      </c>
      <c r="H348" s="27"/>
      <c r="I348" s="28">
        <v>42027</v>
      </c>
      <c r="J348" s="27"/>
      <c r="K348" s="27"/>
      <c r="L348" s="27"/>
      <c r="M348" s="27" t="s">
        <v>900</v>
      </c>
      <c r="N348" s="27"/>
      <c r="O348" s="27" t="s">
        <v>933</v>
      </c>
      <c r="P348" s="27"/>
      <c r="Q348" s="27" t="s">
        <v>34</v>
      </c>
      <c r="R348" s="27"/>
      <c r="S348" s="29">
        <v>1.32</v>
      </c>
      <c r="T348" s="27"/>
      <c r="U348" s="29">
        <f t="shared" si="8"/>
        <v>7090.18</v>
      </c>
    </row>
    <row r="349" spans="1:21" x14ac:dyDescent="0.25">
      <c r="A349" s="27"/>
      <c r="B349" s="27"/>
      <c r="C349" s="27"/>
      <c r="D349" s="27"/>
      <c r="E349" s="27"/>
      <c r="F349" s="27"/>
      <c r="G349" s="27" t="s">
        <v>111</v>
      </c>
      <c r="H349" s="27"/>
      <c r="I349" s="28">
        <v>42027</v>
      </c>
      <c r="J349" s="27"/>
      <c r="K349" s="27"/>
      <c r="L349" s="27"/>
      <c r="M349" s="27" t="s">
        <v>900</v>
      </c>
      <c r="N349" s="27"/>
      <c r="O349" s="27" t="s">
        <v>933</v>
      </c>
      <c r="P349" s="27"/>
      <c r="Q349" s="27" t="s">
        <v>34</v>
      </c>
      <c r="R349" s="27"/>
      <c r="S349" s="29">
        <v>1.32</v>
      </c>
      <c r="T349" s="27"/>
      <c r="U349" s="29">
        <f t="shared" si="8"/>
        <v>7091.5</v>
      </c>
    </row>
    <row r="350" spans="1:21" x14ac:dyDescent="0.25">
      <c r="A350" s="27"/>
      <c r="B350" s="27"/>
      <c r="C350" s="27"/>
      <c r="D350" s="27"/>
      <c r="E350" s="27"/>
      <c r="F350" s="27"/>
      <c r="G350" s="27" t="s">
        <v>111</v>
      </c>
      <c r="H350" s="27"/>
      <c r="I350" s="28">
        <v>42029</v>
      </c>
      <c r="J350" s="27"/>
      <c r="K350" s="27"/>
      <c r="L350" s="27"/>
      <c r="M350" s="27" t="s">
        <v>900</v>
      </c>
      <c r="N350" s="27"/>
      <c r="O350" s="27" t="s">
        <v>933</v>
      </c>
      <c r="P350" s="27"/>
      <c r="Q350" s="27" t="s">
        <v>34</v>
      </c>
      <c r="R350" s="27"/>
      <c r="S350" s="29">
        <v>1.32</v>
      </c>
      <c r="T350" s="27"/>
      <c r="U350" s="29">
        <f t="shared" si="8"/>
        <v>7092.82</v>
      </c>
    </row>
    <row r="351" spans="1:21" ht="15.75" thickBot="1" x14ac:dyDescent="0.3">
      <c r="A351" s="27"/>
      <c r="B351" s="27"/>
      <c r="C351" s="27"/>
      <c r="D351" s="27"/>
      <c r="E351" s="27"/>
      <c r="F351" s="27"/>
      <c r="G351" s="27" t="s">
        <v>109</v>
      </c>
      <c r="H351" s="27"/>
      <c r="I351" s="28">
        <v>42030</v>
      </c>
      <c r="J351" s="27"/>
      <c r="K351" s="27"/>
      <c r="L351" s="27"/>
      <c r="M351" s="27" t="s">
        <v>139</v>
      </c>
      <c r="N351" s="27"/>
      <c r="O351" s="27" t="s">
        <v>186</v>
      </c>
      <c r="P351" s="27"/>
      <c r="Q351" s="27" t="s">
        <v>28</v>
      </c>
      <c r="R351" s="27"/>
      <c r="S351" s="30">
        <v>2.5</v>
      </c>
      <c r="T351" s="27"/>
      <c r="U351" s="30">
        <f t="shared" si="8"/>
        <v>7095.32</v>
      </c>
    </row>
    <row r="352" spans="1:21" x14ac:dyDescent="0.25">
      <c r="A352" s="27"/>
      <c r="B352" s="27" t="s">
        <v>107</v>
      </c>
      <c r="C352" s="27"/>
      <c r="D352" s="27"/>
      <c r="E352" s="27"/>
      <c r="F352" s="27"/>
      <c r="G352" s="27"/>
      <c r="H352" s="27"/>
      <c r="I352" s="28"/>
      <c r="J352" s="27"/>
      <c r="K352" s="27"/>
      <c r="L352" s="27"/>
      <c r="M352" s="27"/>
      <c r="N352" s="27"/>
      <c r="O352" s="27"/>
      <c r="P352" s="27"/>
      <c r="Q352" s="27"/>
      <c r="R352" s="27"/>
      <c r="S352" s="29">
        <f>ROUND(SUM(S333:S351),5)</f>
        <v>209.46</v>
      </c>
      <c r="T352" s="27"/>
      <c r="U352" s="29">
        <f>U351</f>
        <v>7095.32</v>
      </c>
    </row>
    <row r="353" spans="1:21" ht="30" customHeight="1" x14ac:dyDescent="0.25">
      <c r="A353" s="23"/>
      <c r="B353" s="23" t="s">
        <v>768</v>
      </c>
      <c r="C353" s="23"/>
      <c r="D353" s="23"/>
      <c r="E353" s="23"/>
      <c r="F353" s="23"/>
      <c r="G353" s="23"/>
      <c r="H353" s="23"/>
      <c r="I353" s="26"/>
      <c r="J353" s="23"/>
      <c r="K353" s="23"/>
      <c r="L353" s="23"/>
      <c r="M353" s="23"/>
      <c r="N353" s="23"/>
      <c r="O353" s="23"/>
      <c r="P353" s="23"/>
      <c r="Q353" s="23"/>
      <c r="R353" s="23"/>
      <c r="S353" s="25"/>
      <c r="T353" s="23"/>
      <c r="U353" s="25">
        <v>0</v>
      </c>
    </row>
    <row r="354" spans="1:21" x14ac:dyDescent="0.25">
      <c r="A354" s="27"/>
      <c r="B354" s="27" t="s">
        <v>769</v>
      </c>
      <c r="C354" s="27"/>
      <c r="D354" s="27"/>
      <c r="E354" s="27"/>
      <c r="F354" s="27"/>
      <c r="G354" s="27"/>
      <c r="H354" s="27"/>
      <c r="I354" s="28"/>
      <c r="J354" s="27"/>
      <c r="K354" s="27"/>
      <c r="L354" s="27"/>
      <c r="M354" s="27"/>
      <c r="N354" s="27"/>
      <c r="O354" s="27"/>
      <c r="P354" s="27"/>
      <c r="Q354" s="27"/>
      <c r="R354" s="27"/>
      <c r="S354" s="29"/>
      <c r="T354" s="27"/>
      <c r="U354" s="29">
        <f>U353</f>
        <v>0</v>
      </c>
    </row>
    <row r="355" spans="1:21" ht="30" customHeight="1" x14ac:dyDescent="0.25">
      <c r="A355" s="23"/>
      <c r="B355" s="23" t="s">
        <v>378</v>
      </c>
      <c r="C355" s="23"/>
      <c r="D355" s="23"/>
      <c r="E355" s="23"/>
      <c r="F355" s="23"/>
      <c r="G355" s="23"/>
      <c r="H355" s="23"/>
      <c r="I355" s="26"/>
      <c r="J355" s="23"/>
      <c r="K355" s="23"/>
      <c r="L355" s="23"/>
      <c r="M355" s="23"/>
      <c r="N355" s="23"/>
      <c r="O355" s="23"/>
      <c r="P355" s="23"/>
      <c r="Q355" s="23"/>
      <c r="R355" s="23"/>
      <c r="S355" s="25"/>
      <c r="T355" s="23"/>
      <c r="U355" s="25">
        <v>-87.59</v>
      </c>
    </row>
    <row r="356" spans="1:21" x14ac:dyDescent="0.25">
      <c r="A356" s="27"/>
      <c r="B356" s="27" t="s">
        <v>379</v>
      </c>
      <c r="C356" s="27"/>
      <c r="D356" s="27"/>
      <c r="E356" s="27"/>
      <c r="F356" s="27"/>
      <c r="G356" s="27"/>
      <c r="H356" s="27"/>
      <c r="I356" s="28"/>
      <c r="J356" s="27"/>
      <c r="K356" s="27"/>
      <c r="L356" s="27"/>
      <c r="M356" s="27"/>
      <c r="N356" s="27"/>
      <c r="O356" s="27"/>
      <c r="P356" s="27"/>
      <c r="Q356" s="27"/>
      <c r="R356" s="27"/>
      <c r="S356" s="29"/>
      <c r="T356" s="27"/>
      <c r="U356" s="29">
        <f>U355</f>
        <v>-87.59</v>
      </c>
    </row>
    <row r="357" spans="1:21" ht="30" customHeight="1" x14ac:dyDescent="0.25">
      <c r="A357" s="23"/>
      <c r="B357" s="23" t="s">
        <v>263</v>
      </c>
      <c r="C357" s="23"/>
      <c r="D357" s="23"/>
      <c r="E357" s="23"/>
      <c r="F357" s="23"/>
      <c r="G357" s="23"/>
      <c r="H357" s="23"/>
      <c r="I357" s="26"/>
      <c r="J357" s="23"/>
      <c r="K357" s="23"/>
      <c r="L357" s="23"/>
      <c r="M357" s="23"/>
      <c r="N357" s="23"/>
      <c r="O357" s="23"/>
      <c r="P357" s="23"/>
      <c r="Q357" s="23"/>
      <c r="R357" s="23"/>
      <c r="S357" s="25"/>
      <c r="T357" s="23"/>
      <c r="U357" s="25">
        <v>2000</v>
      </c>
    </row>
    <row r="358" spans="1:21" x14ac:dyDescent="0.25">
      <c r="A358" s="27"/>
      <c r="B358" s="27" t="s">
        <v>264</v>
      </c>
      <c r="C358" s="27"/>
      <c r="D358" s="27"/>
      <c r="E358" s="27"/>
      <c r="F358" s="27"/>
      <c r="G358" s="27"/>
      <c r="H358" s="27"/>
      <c r="I358" s="28"/>
      <c r="J358" s="27"/>
      <c r="K358" s="27"/>
      <c r="L358" s="27"/>
      <c r="M358" s="27"/>
      <c r="N358" s="27"/>
      <c r="O358" s="27"/>
      <c r="P358" s="27"/>
      <c r="Q358" s="27"/>
      <c r="R358" s="27"/>
      <c r="S358" s="29"/>
      <c r="T358" s="27"/>
      <c r="U358" s="29">
        <f>U357</f>
        <v>2000</v>
      </c>
    </row>
    <row r="359" spans="1:21" ht="30" customHeight="1" x14ac:dyDescent="0.25">
      <c r="A359" s="23"/>
      <c r="B359" s="23" t="s">
        <v>770</v>
      </c>
      <c r="C359" s="23"/>
      <c r="D359" s="23"/>
      <c r="E359" s="23"/>
      <c r="F359" s="23"/>
      <c r="G359" s="23"/>
      <c r="H359" s="23"/>
      <c r="I359" s="26"/>
      <c r="J359" s="23"/>
      <c r="K359" s="23"/>
      <c r="L359" s="23"/>
      <c r="M359" s="23"/>
      <c r="N359" s="23"/>
      <c r="O359" s="23"/>
      <c r="P359" s="23"/>
      <c r="Q359" s="23"/>
      <c r="R359" s="23"/>
      <c r="S359" s="25"/>
      <c r="T359" s="23"/>
      <c r="U359" s="25">
        <v>0</v>
      </c>
    </row>
    <row r="360" spans="1:21" x14ac:dyDescent="0.25">
      <c r="A360" s="27"/>
      <c r="B360" s="27" t="s">
        <v>771</v>
      </c>
      <c r="C360" s="27"/>
      <c r="D360" s="27"/>
      <c r="E360" s="27"/>
      <c r="F360" s="27"/>
      <c r="G360" s="27"/>
      <c r="H360" s="27"/>
      <c r="I360" s="28"/>
      <c r="J360" s="27"/>
      <c r="K360" s="27"/>
      <c r="L360" s="27"/>
      <c r="M360" s="27"/>
      <c r="N360" s="27"/>
      <c r="O360" s="27"/>
      <c r="P360" s="27"/>
      <c r="Q360" s="27"/>
      <c r="R360" s="27"/>
      <c r="S360" s="29"/>
      <c r="T360" s="27"/>
      <c r="U360" s="29">
        <f>U359</f>
        <v>0</v>
      </c>
    </row>
    <row r="361" spans="1:21" ht="30" customHeight="1" x14ac:dyDescent="0.25">
      <c r="A361" s="23"/>
      <c r="B361" s="23" t="s">
        <v>772</v>
      </c>
      <c r="C361" s="23"/>
      <c r="D361" s="23"/>
      <c r="E361" s="23"/>
      <c r="F361" s="23"/>
      <c r="G361" s="23"/>
      <c r="H361" s="23"/>
      <c r="I361" s="26"/>
      <c r="J361" s="23"/>
      <c r="K361" s="23"/>
      <c r="L361" s="23"/>
      <c r="M361" s="23"/>
      <c r="N361" s="23"/>
      <c r="O361" s="23"/>
      <c r="P361" s="23"/>
      <c r="Q361" s="23"/>
      <c r="R361" s="23"/>
      <c r="S361" s="25"/>
      <c r="T361" s="23"/>
      <c r="U361" s="25">
        <v>0</v>
      </c>
    </row>
    <row r="362" spans="1:21" x14ac:dyDescent="0.25">
      <c r="A362" s="27"/>
      <c r="B362" s="27" t="s">
        <v>773</v>
      </c>
      <c r="C362" s="27"/>
      <c r="D362" s="27"/>
      <c r="E362" s="27"/>
      <c r="F362" s="27"/>
      <c r="G362" s="27"/>
      <c r="H362" s="27"/>
      <c r="I362" s="28"/>
      <c r="J362" s="27"/>
      <c r="K362" s="27"/>
      <c r="L362" s="27"/>
      <c r="M362" s="27"/>
      <c r="N362" s="27"/>
      <c r="O362" s="27"/>
      <c r="P362" s="27"/>
      <c r="Q362" s="27"/>
      <c r="R362" s="27"/>
      <c r="S362" s="29"/>
      <c r="T362" s="27"/>
      <c r="U362" s="29">
        <f>U361</f>
        <v>0</v>
      </c>
    </row>
    <row r="363" spans="1:21" ht="30" customHeight="1" x14ac:dyDescent="0.25">
      <c r="A363" s="23"/>
      <c r="B363" s="23" t="s">
        <v>774</v>
      </c>
      <c r="C363" s="23"/>
      <c r="D363" s="23"/>
      <c r="E363" s="23"/>
      <c r="F363" s="23"/>
      <c r="G363" s="23"/>
      <c r="H363" s="23"/>
      <c r="I363" s="26"/>
      <c r="J363" s="23"/>
      <c r="K363" s="23"/>
      <c r="L363" s="23"/>
      <c r="M363" s="23"/>
      <c r="N363" s="23"/>
      <c r="O363" s="23"/>
      <c r="P363" s="23"/>
      <c r="Q363" s="23"/>
      <c r="R363" s="23"/>
      <c r="S363" s="25"/>
      <c r="T363" s="23"/>
      <c r="U363" s="25">
        <v>0</v>
      </c>
    </row>
    <row r="364" spans="1:21" x14ac:dyDescent="0.25">
      <c r="A364" s="23"/>
      <c r="B364" s="23"/>
      <c r="C364" s="23" t="s">
        <v>775</v>
      </c>
      <c r="D364" s="23"/>
      <c r="E364" s="23"/>
      <c r="F364" s="23"/>
      <c r="G364" s="23"/>
      <c r="H364" s="23"/>
      <c r="I364" s="26"/>
      <c r="J364" s="23"/>
      <c r="K364" s="23"/>
      <c r="L364" s="23"/>
      <c r="M364" s="23"/>
      <c r="N364" s="23"/>
      <c r="O364" s="23"/>
      <c r="P364" s="23"/>
      <c r="Q364" s="23"/>
      <c r="R364" s="23"/>
      <c r="S364" s="25"/>
      <c r="T364" s="23"/>
      <c r="U364" s="25">
        <v>0</v>
      </c>
    </row>
    <row r="365" spans="1:21" x14ac:dyDescent="0.25">
      <c r="A365" s="27"/>
      <c r="B365" s="27"/>
      <c r="C365" s="27" t="s">
        <v>776</v>
      </c>
      <c r="D365" s="27"/>
      <c r="E365" s="27"/>
      <c r="F365" s="27"/>
      <c r="G365" s="27"/>
      <c r="H365" s="27"/>
      <c r="I365" s="28"/>
      <c r="J365" s="27"/>
      <c r="K365" s="27"/>
      <c r="L365" s="27"/>
      <c r="M365" s="27"/>
      <c r="N365" s="27"/>
      <c r="O365" s="27"/>
      <c r="P365" s="27"/>
      <c r="Q365" s="27"/>
      <c r="R365" s="27"/>
      <c r="S365" s="29"/>
      <c r="T365" s="27"/>
      <c r="U365" s="29">
        <f>U364</f>
        <v>0</v>
      </c>
    </row>
    <row r="366" spans="1:21" ht="30" customHeight="1" x14ac:dyDescent="0.25">
      <c r="A366" s="23"/>
      <c r="B366" s="23"/>
      <c r="C366" s="23" t="s">
        <v>777</v>
      </c>
      <c r="D366" s="23"/>
      <c r="E366" s="23"/>
      <c r="F366" s="23"/>
      <c r="G366" s="23"/>
      <c r="H366" s="23"/>
      <c r="I366" s="26"/>
      <c r="J366" s="23"/>
      <c r="K366" s="23"/>
      <c r="L366" s="23"/>
      <c r="M366" s="23"/>
      <c r="N366" s="23"/>
      <c r="O366" s="23"/>
      <c r="P366" s="23"/>
      <c r="Q366" s="23"/>
      <c r="R366" s="23"/>
      <c r="S366" s="25"/>
      <c r="T366" s="23"/>
      <c r="U366" s="25">
        <v>0</v>
      </c>
    </row>
    <row r="367" spans="1:21" x14ac:dyDescent="0.25">
      <c r="A367" s="27"/>
      <c r="B367" s="27"/>
      <c r="C367" s="27" t="s">
        <v>778</v>
      </c>
      <c r="D367" s="27"/>
      <c r="E367" s="27"/>
      <c r="F367" s="27"/>
      <c r="G367" s="27"/>
      <c r="H367" s="27"/>
      <c r="I367" s="28"/>
      <c r="J367" s="27"/>
      <c r="K367" s="27"/>
      <c r="L367" s="27"/>
      <c r="M367" s="27"/>
      <c r="N367" s="27"/>
      <c r="O367" s="27"/>
      <c r="P367" s="27"/>
      <c r="Q367" s="27"/>
      <c r="R367" s="27"/>
      <c r="S367" s="29"/>
      <c r="T367" s="27"/>
      <c r="U367" s="29">
        <f>U366</f>
        <v>0</v>
      </c>
    </row>
    <row r="368" spans="1:21" ht="30" customHeight="1" x14ac:dyDescent="0.25">
      <c r="A368" s="23"/>
      <c r="B368" s="23"/>
      <c r="C368" s="23" t="s">
        <v>779</v>
      </c>
      <c r="D368" s="23"/>
      <c r="E368" s="23"/>
      <c r="F368" s="23"/>
      <c r="G368" s="23"/>
      <c r="H368" s="23"/>
      <c r="I368" s="26"/>
      <c r="J368" s="23"/>
      <c r="K368" s="23"/>
      <c r="L368" s="23"/>
      <c r="M368" s="23"/>
      <c r="N368" s="23"/>
      <c r="O368" s="23"/>
      <c r="P368" s="23"/>
      <c r="Q368" s="23"/>
      <c r="R368" s="23"/>
      <c r="S368" s="25"/>
      <c r="T368" s="23"/>
      <c r="U368" s="25">
        <v>0</v>
      </c>
    </row>
    <row r="369" spans="1:21" x14ac:dyDescent="0.25">
      <c r="A369" s="27"/>
      <c r="B369" s="27"/>
      <c r="C369" s="27" t="s">
        <v>780</v>
      </c>
      <c r="D369" s="27"/>
      <c r="E369" s="27"/>
      <c r="F369" s="27"/>
      <c r="G369" s="27"/>
      <c r="H369" s="27"/>
      <c r="I369" s="28"/>
      <c r="J369" s="27"/>
      <c r="K369" s="27"/>
      <c r="L369" s="27"/>
      <c r="M369" s="27"/>
      <c r="N369" s="27"/>
      <c r="O369" s="27"/>
      <c r="P369" s="27"/>
      <c r="Q369" s="27"/>
      <c r="R369" s="27"/>
      <c r="S369" s="29"/>
      <c r="T369" s="27"/>
      <c r="U369" s="29">
        <f>U368</f>
        <v>0</v>
      </c>
    </row>
    <row r="370" spans="1:21" ht="30" customHeight="1" x14ac:dyDescent="0.25">
      <c r="A370" s="23"/>
      <c r="B370" s="23"/>
      <c r="C370" s="23" t="s">
        <v>781</v>
      </c>
      <c r="D370" s="23"/>
      <c r="E370" s="23"/>
      <c r="F370" s="23"/>
      <c r="G370" s="23"/>
      <c r="H370" s="23"/>
      <c r="I370" s="26"/>
      <c r="J370" s="23"/>
      <c r="K370" s="23"/>
      <c r="L370" s="23"/>
      <c r="M370" s="23"/>
      <c r="N370" s="23"/>
      <c r="O370" s="23"/>
      <c r="P370" s="23"/>
      <c r="Q370" s="23"/>
      <c r="R370" s="23"/>
      <c r="S370" s="25"/>
      <c r="T370" s="23"/>
      <c r="U370" s="25">
        <v>0</v>
      </c>
    </row>
    <row r="371" spans="1:21" x14ac:dyDescent="0.25">
      <c r="A371" s="27"/>
      <c r="B371" s="27"/>
      <c r="C371" s="27" t="s">
        <v>782</v>
      </c>
      <c r="D371" s="27"/>
      <c r="E371" s="27"/>
      <c r="F371" s="27"/>
      <c r="G371" s="27"/>
      <c r="H371" s="27"/>
      <c r="I371" s="28"/>
      <c r="J371" s="27"/>
      <c r="K371" s="27"/>
      <c r="L371" s="27"/>
      <c r="M371" s="27"/>
      <c r="N371" s="27"/>
      <c r="O371" s="27"/>
      <c r="P371" s="27"/>
      <c r="Q371" s="27"/>
      <c r="R371" s="27"/>
      <c r="S371" s="29"/>
      <c r="T371" s="27"/>
      <c r="U371" s="29">
        <f>U370</f>
        <v>0</v>
      </c>
    </row>
    <row r="372" spans="1:21" ht="30" customHeight="1" x14ac:dyDescent="0.25">
      <c r="A372" s="23"/>
      <c r="B372" s="23"/>
      <c r="C372" s="23" t="s">
        <v>783</v>
      </c>
      <c r="D372" s="23"/>
      <c r="E372" s="23"/>
      <c r="F372" s="23"/>
      <c r="G372" s="23"/>
      <c r="H372" s="23"/>
      <c r="I372" s="26"/>
      <c r="J372" s="23"/>
      <c r="K372" s="23"/>
      <c r="L372" s="23"/>
      <c r="M372" s="23"/>
      <c r="N372" s="23"/>
      <c r="O372" s="23"/>
      <c r="P372" s="23"/>
      <c r="Q372" s="23"/>
      <c r="R372" s="23"/>
      <c r="S372" s="25"/>
      <c r="T372" s="23"/>
      <c r="U372" s="25">
        <v>0</v>
      </c>
    </row>
    <row r="373" spans="1:21" x14ac:dyDescent="0.25">
      <c r="A373" s="27"/>
      <c r="B373" s="27"/>
      <c r="C373" s="27" t="s">
        <v>784</v>
      </c>
      <c r="D373" s="27"/>
      <c r="E373" s="27"/>
      <c r="F373" s="27"/>
      <c r="G373" s="27"/>
      <c r="H373" s="27"/>
      <c r="I373" s="28"/>
      <c r="J373" s="27"/>
      <c r="K373" s="27"/>
      <c r="L373" s="27"/>
      <c r="M373" s="27"/>
      <c r="N373" s="27"/>
      <c r="O373" s="27"/>
      <c r="P373" s="27"/>
      <c r="Q373" s="27"/>
      <c r="R373" s="27"/>
      <c r="S373" s="29"/>
      <c r="T373" s="27"/>
      <c r="U373" s="29">
        <f>U372</f>
        <v>0</v>
      </c>
    </row>
    <row r="374" spans="1:21" ht="30" customHeight="1" x14ac:dyDescent="0.25">
      <c r="A374" s="23"/>
      <c r="B374" s="23"/>
      <c r="C374" s="23" t="s">
        <v>785</v>
      </c>
      <c r="D374" s="23"/>
      <c r="E374" s="23"/>
      <c r="F374" s="23"/>
      <c r="G374" s="23"/>
      <c r="H374" s="23"/>
      <c r="I374" s="26"/>
      <c r="J374" s="23"/>
      <c r="K374" s="23"/>
      <c r="L374" s="23"/>
      <c r="M374" s="23"/>
      <c r="N374" s="23"/>
      <c r="O374" s="23"/>
      <c r="P374" s="23"/>
      <c r="Q374" s="23"/>
      <c r="R374" s="23"/>
      <c r="S374" s="25"/>
      <c r="T374" s="23"/>
      <c r="U374" s="25">
        <v>0</v>
      </c>
    </row>
    <row r="375" spans="1:21" x14ac:dyDescent="0.25">
      <c r="A375" s="27"/>
      <c r="B375" s="27"/>
      <c r="C375" s="27" t="s">
        <v>786</v>
      </c>
      <c r="D375" s="27"/>
      <c r="E375" s="27"/>
      <c r="F375" s="27"/>
      <c r="G375" s="27"/>
      <c r="H375" s="27"/>
      <c r="I375" s="28"/>
      <c r="J375" s="27"/>
      <c r="K375" s="27"/>
      <c r="L375" s="27"/>
      <c r="M375" s="27"/>
      <c r="N375" s="27"/>
      <c r="O375" s="27"/>
      <c r="P375" s="27"/>
      <c r="Q375" s="27"/>
      <c r="R375" s="27"/>
      <c r="S375" s="29"/>
      <c r="T375" s="27"/>
      <c r="U375" s="29">
        <f>U374</f>
        <v>0</v>
      </c>
    </row>
    <row r="376" spans="1:21" ht="30" customHeight="1" x14ac:dyDescent="0.25">
      <c r="A376" s="23"/>
      <c r="B376" s="23"/>
      <c r="C376" s="23" t="s">
        <v>787</v>
      </c>
      <c r="D376" s="23"/>
      <c r="E376" s="23"/>
      <c r="F376" s="23"/>
      <c r="G376" s="23"/>
      <c r="H376" s="23"/>
      <c r="I376" s="26"/>
      <c r="J376" s="23"/>
      <c r="K376" s="23"/>
      <c r="L376" s="23"/>
      <c r="M376" s="23"/>
      <c r="N376" s="23"/>
      <c r="O376" s="23"/>
      <c r="P376" s="23"/>
      <c r="Q376" s="23"/>
      <c r="R376" s="23"/>
      <c r="S376" s="25"/>
      <c r="T376" s="23"/>
      <c r="U376" s="25">
        <v>0</v>
      </c>
    </row>
    <row r="377" spans="1:21" ht="15.75" thickBot="1" x14ac:dyDescent="0.3">
      <c r="A377" s="27"/>
      <c r="B377" s="27"/>
      <c r="C377" s="27" t="s">
        <v>788</v>
      </c>
      <c r="D377" s="27"/>
      <c r="E377" s="27"/>
      <c r="F377" s="27"/>
      <c r="G377" s="27"/>
      <c r="H377" s="27"/>
      <c r="I377" s="28"/>
      <c r="J377" s="27"/>
      <c r="K377" s="27"/>
      <c r="L377" s="27"/>
      <c r="M377" s="27"/>
      <c r="N377" s="27"/>
      <c r="O377" s="27"/>
      <c r="P377" s="27"/>
      <c r="Q377" s="27"/>
      <c r="R377" s="27"/>
      <c r="S377" s="30"/>
      <c r="T377" s="27"/>
      <c r="U377" s="30">
        <f>U376</f>
        <v>0</v>
      </c>
    </row>
    <row r="378" spans="1:21" ht="30" customHeight="1" x14ac:dyDescent="0.25">
      <c r="A378" s="27"/>
      <c r="B378" s="27" t="s">
        <v>789</v>
      </c>
      <c r="C378" s="27"/>
      <c r="D378" s="27"/>
      <c r="E378" s="27"/>
      <c r="F378" s="27"/>
      <c r="G378" s="27"/>
      <c r="H378" s="27"/>
      <c r="I378" s="28"/>
      <c r="J378" s="27"/>
      <c r="K378" s="27"/>
      <c r="L378" s="27"/>
      <c r="M378" s="27"/>
      <c r="N378" s="27"/>
      <c r="O378" s="27"/>
      <c r="P378" s="27"/>
      <c r="Q378" s="27"/>
      <c r="R378" s="27"/>
      <c r="S378" s="29"/>
      <c r="T378" s="27"/>
      <c r="U378" s="29">
        <f>ROUND(U365+U367+U369+U371+U373+U375+U377,5)</f>
        <v>0</v>
      </c>
    </row>
    <row r="379" spans="1:21" ht="30" customHeight="1" x14ac:dyDescent="0.25">
      <c r="A379" s="23"/>
      <c r="B379" s="23" t="s">
        <v>219</v>
      </c>
      <c r="C379" s="23"/>
      <c r="D379" s="23"/>
      <c r="E379" s="23"/>
      <c r="F379" s="23"/>
      <c r="G379" s="23"/>
      <c r="H379" s="23"/>
      <c r="I379" s="26"/>
      <c r="J379" s="23"/>
      <c r="K379" s="23"/>
      <c r="L379" s="23"/>
      <c r="M379" s="23"/>
      <c r="N379" s="23"/>
      <c r="O379" s="23"/>
      <c r="P379" s="23"/>
      <c r="Q379" s="23"/>
      <c r="R379" s="23"/>
      <c r="S379" s="25"/>
      <c r="T379" s="23"/>
      <c r="U379" s="25">
        <v>8978.2900000000009</v>
      </c>
    </row>
    <row r="380" spans="1:21" x14ac:dyDescent="0.25">
      <c r="A380" s="23"/>
      <c r="B380" s="23"/>
      <c r="C380" s="23" t="s">
        <v>790</v>
      </c>
      <c r="D380" s="23"/>
      <c r="E380" s="23"/>
      <c r="F380" s="23"/>
      <c r="G380" s="23"/>
      <c r="H380" s="23"/>
      <c r="I380" s="26"/>
      <c r="J380" s="23"/>
      <c r="K380" s="23"/>
      <c r="L380" s="23"/>
      <c r="M380" s="23"/>
      <c r="N380" s="23"/>
      <c r="O380" s="23"/>
      <c r="P380" s="23"/>
      <c r="Q380" s="23"/>
      <c r="R380" s="23"/>
      <c r="S380" s="25"/>
      <c r="T380" s="23"/>
      <c r="U380" s="25">
        <v>180.2</v>
      </c>
    </row>
    <row r="381" spans="1:21" x14ac:dyDescent="0.25">
      <c r="A381" s="27"/>
      <c r="B381" s="27"/>
      <c r="C381" s="27" t="s">
        <v>791</v>
      </c>
      <c r="D381" s="27"/>
      <c r="E381" s="27"/>
      <c r="F381" s="27"/>
      <c r="G381" s="27"/>
      <c r="H381" s="27"/>
      <c r="I381" s="28"/>
      <c r="J381" s="27"/>
      <c r="K381" s="27"/>
      <c r="L381" s="27"/>
      <c r="M381" s="27"/>
      <c r="N381" s="27"/>
      <c r="O381" s="27"/>
      <c r="P381" s="27"/>
      <c r="Q381" s="27"/>
      <c r="R381" s="27"/>
      <c r="S381" s="29"/>
      <c r="T381" s="27"/>
      <c r="U381" s="29">
        <f>U380</f>
        <v>180.2</v>
      </c>
    </row>
    <row r="382" spans="1:21" ht="30" customHeight="1" x14ac:dyDescent="0.25">
      <c r="A382" s="23"/>
      <c r="B382" s="23"/>
      <c r="C382" s="23" t="s">
        <v>792</v>
      </c>
      <c r="D382" s="23"/>
      <c r="E382" s="23"/>
      <c r="F382" s="23"/>
      <c r="G382" s="23"/>
      <c r="H382" s="23"/>
      <c r="I382" s="26"/>
      <c r="J382" s="23"/>
      <c r="K382" s="23"/>
      <c r="L382" s="23"/>
      <c r="M382" s="23"/>
      <c r="N382" s="23"/>
      <c r="O382" s="23"/>
      <c r="P382" s="23"/>
      <c r="Q382" s="23"/>
      <c r="R382" s="23"/>
      <c r="S382" s="25"/>
      <c r="T382" s="23"/>
      <c r="U382" s="25">
        <v>0</v>
      </c>
    </row>
    <row r="383" spans="1:21" x14ac:dyDescent="0.25">
      <c r="A383" s="27"/>
      <c r="B383" s="27"/>
      <c r="C383" s="27" t="s">
        <v>793</v>
      </c>
      <c r="D383" s="27"/>
      <c r="E383" s="27"/>
      <c r="F383" s="27"/>
      <c r="G383" s="27"/>
      <c r="H383" s="27"/>
      <c r="I383" s="28"/>
      <c r="J383" s="27"/>
      <c r="K383" s="27"/>
      <c r="L383" s="27"/>
      <c r="M383" s="27"/>
      <c r="N383" s="27"/>
      <c r="O383" s="27"/>
      <c r="P383" s="27"/>
      <c r="Q383" s="27"/>
      <c r="R383" s="27"/>
      <c r="S383" s="29"/>
      <c r="T383" s="27"/>
      <c r="U383" s="29">
        <f>U382</f>
        <v>0</v>
      </c>
    </row>
    <row r="384" spans="1:21" ht="30" customHeight="1" x14ac:dyDescent="0.25">
      <c r="A384" s="23"/>
      <c r="B384" s="23"/>
      <c r="C384" s="23" t="s">
        <v>794</v>
      </c>
      <c r="D384" s="23"/>
      <c r="E384" s="23"/>
      <c r="F384" s="23"/>
      <c r="G384" s="23"/>
      <c r="H384" s="23"/>
      <c r="I384" s="26"/>
      <c r="J384" s="23"/>
      <c r="K384" s="23"/>
      <c r="L384" s="23"/>
      <c r="M384" s="23"/>
      <c r="N384" s="23"/>
      <c r="O384" s="23"/>
      <c r="P384" s="23"/>
      <c r="Q384" s="23"/>
      <c r="R384" s="23"/>
      <c r="S384" s="25"/>
      <c r="T384" s="23"/>
      <c r="U384" s="25">
        <v>0</v>
      </c>
    </row>
    <row r="385" spans="1:21" x14ac:dyDescent="0.25">
      <c r="A385" s="27"/>
      <c r="B385" s="27"/>
      <c r="C385" s="27" t="s">
        <v>795</v>
      </c>
      <c r="D385" s="27"/>
      <c r="E385" s="27"/>
      <c r="F385" s="27"/>
      <c r="G385" s="27"/>
      <c r="H385" s="27"/>
      <c r="I385" s="28"/>
      <c r="J385" s="27"/>
      <c r="K385" s="27"/>
      <c r="L385" s="27"/>
      <c r="M385" s="27"/>
      <c r="N385" s="27"/>
      <c r="O385" s="27"/>
      <c r="P385" s="27"/>
      <c r="Q385" s="27"/>
      <c r="R385" s="27"/>
      <c r="S385" s="29"/>
      <c r="T385" s="27"/>
      <c r="U385" s="29">
        <f>U384</f>
        <v>0</v>
      </c>
    </row>
    <row r="386" spans="1:21" ht="30" customHeight="1" x14ac:dyDescent="0.25">
      <c r="A386" s="23"/>
      <c r="B386" s="23"/>
      <c r="C386" s="23" t="s">
        <v>796</v>
      </c>
      <c r="D386" s="23"/>
      <c r="E386" s="23"/>
      <c r="F386" s="23"/>
      <c r="G386" s="23"/>
      <c r="H386" s="23"/>
      <c r="I386" s="26"/>
      <c r="J386" s="23"/>
      <c r="K386" s="23"/>
      <c r="L386" s="23"/>
      <c r="M386" s="23"/>
      <c r="N386" s="23"/>
      <c r="O386" s="23"/>
      <c r="P386" s="23"/>
      <c r="Q386" s="23"/>
      <c r="R386" s="23"/>
      <c r="S386" s="25"/>
      <c r="T386" s="23"/>
      <c r="U386" s="25">
        <v>0</v>
      </c>
    </row>
    <row r="387" spans="1:21" x14ac:dyDescent="0.25">
      <c r="A387" s="27"/>
      <c r="B387" s="27"/>
      <c r="C387" s="27" t="s">
        <v>797</v>
      </c>
      <c r="D387" s="27"/>
      <c r="E387" s="27"/>
      <c r="F387" s="27"/>
      <c r="G387" s="27"/>
      <c r="H387" s="27"/>
      <c r="I387" s="28"/>
      <c r="J387" s="27"/>
      <c r="K387" s="27"/>
      <c r="L387" s="27"/>
      <c r="M387" s="27"/>
      <c r="N387" s="27"/>
      <c r="O387" s="27"/>
      <c r="P387" s="27"/>
      <c r="Q387" s="27"/>
      <c r="R387" s="27"/>
      <c r="S387" s="29"/>
      <c r="T387" s="27"/>
      <c r="U387" s="29">
        <f>U386</f>
        <v>0</v>
      </c>
    </row>
    <row r="388" spans="1:21" ht="30" customHeight="1" x14ac:dyDescent="0.25">
      <c r="A388" s="23"/>
      <c r="B388" s="23"/>
      <c r="C388" s="23" t="s">
        <v>798</v>
      </c>
      <c r="D388" s="23"/>
      <c r="E388" s="23"/>
      <c r="F388" s="23"/>
      <c r="G388" s="23"/>
      <c r="H388" s="23"/>
      <c r="I388" s="26"/>
      <c r="J388" s="23"/>
      <c r="K388" s="23"/>
      <c r="L388" s="23"/>
      <c r="M388" s="23"/>
      <c r="N388" s="23"/>
      <c r="O388" s="23"/>
      <c r="P388" s="23"/>
      <c r="Q388" s="23"/>
      <c r="R388" s="23"/>
      <c r="S388" s="25"/>
      <c r="T388" s="23"/>
      <c r="U388" s="25">
        <v>0</v>
      </c>
    </row>
    <row r="389" spans="1:21" x14ac:dyDescent="0.25">
      <c r="A389" s="27"/>
      <c r="B389" s="27"/>
      <c r="C389" s="27" t="s">
        <v>799</v>
      </c>
      <c r="D389" s="27"/>
      <c r="E389" s="27"/>
      <c r="F389" s="27"/>
      <c r="G389" s="27"/>
      <c r="H389" s="27"/>
      <c r="I389" s="28"/>
      <c r="J389" s="27"/>
      <c r="K389" s="27"/>
      <c r="L389" s="27"/>
      <c r="M389" s="27"/>
      <c r="N389" s="27"/>
      <c r="O389" s="27"/>
      <c r="P389" s="27"/>
      <c r="Q389" s="27"/>
      <c r="R389" s="27"/>
      <c r="S389" s="29"/>
      <c r="T389" s="27"/>
      <c r="U389" s="29">
        <f>U388</f>
        <v>0</v>
      </c>
    </row>
    <row r="390" spans="1:21" ht="30" customHeight="1" x14ac:dyDescent="0.25">
      <c r="A390" s="23"/>
      <c r="B390" s="23"/>
      <c r="C390" s="23" t="s">
        <v>800</v>
      </c>
      <c r="D390" s="23"/>
      <c r="E390" s="23"/>
      <c r="F390" s="23"/>
      <c r="G390" s="23"/>
      <c r="H390" s="23"/>
      <c r="I390" s="26"/>
      <c r="J390" s="23"/>
      <c r="K390" s="23"/>
      <c r="L390" s="23"/>
      <c r="M390" s="23"/>
      <c r="N390" s="23"/>
      <c r="O390" s="23"/>
      <c r="P390" s="23"/>
      <c r="Q390" s="23"/>
      <c r="R390" s="23"/>
      <c r="S390" s="25"/>
      <c r="T390" s="23"/>
      <c r="U390" s="25">
        <v>0</v>
      </c>
    </row>
    <row r="391" spans="1:21" x14ac:dyDescent="0.25">
      <c r="A391" s="27"/>
      <c r="B391" s="27"/>
      <c r="C391" s="27" t="s">
        <v>801</v>
      </c>
      <c r="D391" s="27"/>
      <c r="E391" s="27"/>
      <c r="F391" s="27"/>
      <c r="G391" s="27"/>
      <c r="H391" s="27"/>
      <c r="I391" s="28"/>
      <c r="J391" s="27"/>
      <c r="K391" s="27"/>
      <c r="L391" s="27"/>
      <c r="M391" s="27"/>
      <c r="N391" s="27"/>
      <c r="O391" s="27"/>
      <c r="P391" s="27"/>
      <c r="Q391" s="27"/>
      <c r="R391" s="27"/>
      <c r="S391" s="29"/>
      <c r="T391" s="27"/>
      <c r="U391" s="29">
        <f>U390</f>
        <v>0</v>
      </c>
    </row>
    <row r="392" spans="1:21" ht="30" customHeight="1" x14ac:dyDescent="0.25">
      <c r="A392" s="23"/>
      <c r="B392" s="23"/>
      <c r="C392" s="23" t="s">
        <v>802</v>
      </c>
      <c r="D392" s="23"/>
      <c r="E392" s="23"/>
      <c r="F392" s="23"/>
      <c r="G392" s="23"/>
      <c r="H392" s="23"/>
      <c r="I392" s="26"/>
      <c r="J392" s="23"/>
      <c r="K392" s="23"/>
      <c r="L392" s="23"/>
      <c r="M392" s="23"/>
      <c r="N392" s="23"/>
      <c r="O392" s="23"/>
      <c r="P392" s="23"/>
      <c r="Q392" s="23"/>
      <c r="R392" s="23"/>
      <c r="S392" s="25"/>
      <c r="T392" s="23"/>
      <c r="U392" s="25">
        <v>0</v>
      </c>
    </row>
    <row r="393" spans="1:21" x14ac:dyDescent="0.25">
      <c r="A393" s="27"/>
      <c r="B393" s="27"/>
      <c r="C393" s="27" t="s">
        <v>803</v>
      </c>
      <c r="D393" s="27"/>
      <c r="E393" s="27"/>
      <c r="F393" s="27"/>
      <c r="G393" s="27"/>
      <c r="H393" s="27"/>
      <c r="I393" s="28"/>
      <c r="J393" s="27"/>
      <c r="K393" s="27"/>
      <c r="L393" s="27"/>
      <c r="M393" s="27"/>
      <c r="N393" s="27"/>
      <c r="O393" s="27"/>
      <c r="P393" s="27"/>
      <c r="Q393" s="27"/>
      <c r="R393" s="27"/>
      <c r="S393" s="29"/>
      <c r="T393" s="27"/>
      <c r="U393" s="29">
        <f>U392</f>
        <v>0</v>
      </c>
    </row>
    <row r="394" spans="1:21" ht="30" customHeight="1" x14ac:dyDescent="0.25">
      <c r="A394" s="23"/>
      <c r="B394" s="23"/>
      <c r="C394" s="23" t="s">
        <v>804</v>
      </c>
      <c r="D394" s="23"/>
      <c r="E394" s="23"/>
      <c r="F394" s="23"/>
      <c r="G394" s="23"/>
      <c r="H394" s="23"/>
      <c r="I394" s="26"/>
      <c r="J394" s="23"/>
      <c r="K394" s="23"/>
      <c r="L394" s="23"/>
      <c r="M394" s="23"/>
      <c r="N394" s="23"/>
      <c r="O394" s="23"/>
      <c r="P394" s="23"/>
      <c r="Q394" s="23"/>
      <c r="R394" s="23"/>
      <c r="S394" s="25"/>
      <c r="T394" s="23"/>
      <c r="U394" s="25">
        <v>0</v>
      </c>
    </row>
    <row r="395" spans="1:21" x14ac:dyDescent="0.25">
      <c r="A395" s="27"/>
      <c r="B395" s="27"/>
      <c r="C395" s="27" t="s">
        <v>805</v>
      </c>
      <c r="D395" s="27"/>
      <c r="E395" s="27"/>
      <c r="F395" s="27"/>
      <c r="G395" s="27"/>
      <c r="H395" s="27"/>
      <c r="I395" s="28"/>
      <c r="J395" s="27"/>
      <c r="K395" s="27"/>
      <c r="L395" s="27"/>
      <c r="M395" s="27"/>
      <c r="N395" s="27"/>
      <c r="O395" s="27"/>
      <c r="P395" s="27"/>
      <c r="Q395" s="27"/>
      <c r="R395" s="27"/>
      <c r="S395" s="29"/>
      <c r="T395" s="27"/>
      <c r="U395" s="29">
        <f>U394</f>
        <v>0</v>
      </c>
    </row>
    <row r="396" spans="1:21" ht="30" customHeight="1" x14ac:dyDescent="0.25">
      <c r="A396" s="23"/>
      <c r="B396" s="23"/>
      <c r="C396" s="23" t="s">
        <v>806</v>
      </c>
      <c r="D396" s="23"/>
      <c r="E396" s="23"/>
      <c r="F396" s="23"/>
      <c r="G396" s="23"/>
      <c r="H396" s="23"/>
      <c r="I396" s="26"/>
      <c r="J396" s="23"/>
      <c r="K396" s="23"/>
      <c r="L396" s="23"/>
      <c r="M396" s="23"/>
      <c r="N396" s="23"/>
      <c r="O396" s="23"/>
      <c r="P396" s="23"/>
      <c r="Q396" s="23"/>
      <c r="R396" s="23"/>
      <c r="S396" s="25"/>
      <c r="T396" s="23"/>
      <c r="U396" s="25">
        <v>0</v>
      </c>
    </row>
    <row r="397" spans="1:21" x14ac:dyDescent="0.25">
      <c r="A397" s="27"/>
      <c r="B397" s="27"/>
      <c r="C397" s="27" t="s">
        <v>807</v>
      </c>
      <c r="D397" s="27"/>
      <c r="E397" s="27"/>
      <c r="F397" s="27"/>
      <c r="G397" s="27"/>
      <c r="H397" s="27"/>
      <c r="I397" s="28"/>
      <c r="J397" s="27"/>
      <c r="K397" s="27"/>
      <c r="L397" s="27"/>
      <c r="M397" s="27"/>
      <c r="N397" s="27"/>
      <c r="O397" s="27"/>
      <c r="P397" s="27"/>
      <c r="Q397" s="27"/>
      <c r="R397" s="27"/>
      <c r="S397" s="29"/>
      <c r="T397" s="27"/>
      <c r="U397" s="29">
        <f>U396</f>
        <v>0</v>
      </c>
    </row>
    <row r="398" spans="1:21" ht="30" customHeight="1" x14ac:dyDescent="0.25">
      <c r="A398" s="23"/>
      <c r="B398" s="23"/>
      <c r="C398" s="23" t="s">
        <v>808</v>
      </c>
      <c r="D398" s="23"/>
      <c r="E398" s="23"/>
      <c r="F398" s="23"/>
      <c r="G398" s="23"/>
      <c r="H398" s="23"/>
      <c r="I398" s="26"/>
      <c r="J398" s="23"/>
      <c r="K398" s="23"/>
      <c r="L398" s="23"/>
      <c r="M398" s="23"/>
      <c r="N398" s="23"/>
      <c r="O398" s="23"/>
      <c r="P398" s="23"/>
      <c r="Q398" s="23"/>
      <c r="R398" s="23"/>
      <c r="S398" s="25"/>
      <c r="T398" s="23"/>
      <c r="U398" s="25">
        <v>0</v>
      </c>
    </row>
    <row r="399" spans="1:21" x14ac:dyDescent="0.25">
      <c r="A399" s="27"/>
      <c r="B399" s="27"/>
      <c r="C399" s="27" t="s">
        <v>809</v>
      </c>
      <c r="D399" s="27"/>
      <c r="E399" s="27"/>
      <c r="F399" s="27"/>
      <c r="G399" s="27"/>
      <c r="H399" s="27"/>
      <c r="I399" s="28"/>
      <c r="J399" s="27"/>
      <c r="K399" s="27"/>
      <c r="L399" s="27"/>
      <c r="M399" s="27"/>
      <c r="N399" s="27"/>
      <c r="O399" s="27"/>
      <c r="P399" s="27"/>
      <c r="Q399" s="27"/>
      <c r="R399" s="27"/>
      <c r="S399" s="29"/>
      <c r="T399" s="27"/>
      <c r="U399" s="29">
        <f>U398</f>
        <v>0</v>
      </c>
    </row>
    <row r="400" spans="1:21" ht="30" customHeight="1" x14ac:dyDescent="0.25">
      <c r="A400" s="23"/>
      <c r="B400" s="23"/>
      <c r="C400" s="23" t="s">
        <v>810</v>
      </c>
      <c r="D400" s="23"/>
      <c r="E400" s="23"/>
      <c r="F400" s="23"/>
      <c r="G400" s="23"/>
      <c r="H400" s="23"/>
      <c r="I400" s="26"/>
      <c r="J400" s="23"/>
      <c r="K400" s="23"/>
      <c r="L400" s="23"/>
      <c r="M400" s="23"/>
      <c r="N400" s="23"/>
      <c r="O400" s="23"/>
      <c r="P400" s="23"/>
      <c r="Q400" s="23"/>
      <c r="R400" s="23"/>
      <c r="S400" s="25"/>
      <c r="T400" s="23"/>
      <c r="U400" s="25">
        <v>0</v>
      </c>
    </row>
    <row r="401" spans="1:21" x14ac:dyDescent="0.25">
      <c r="A401" s="27"/>
      <c r="B401" s="27"/>
      <c r="C401" s="27" t="s">
        <v>811</v>
      </c>
      <c r="D401" s="27"/>
      <c r="E401" s="27"/>
      <c r="F401" s="27"/>
      <c r="G401" s="27"/>
      <c r="H401" s="27"/>
      <c r="I401" s="28"/>
      <c r="J401" s="27"/>
      <c r="K401" s="27"/>
      <c r="L401" s="27"/>
      <c r="M401" s="27"/>
      <c r="N401" s="27"/>
      <c r="O401" s="27"/>
      <c r="P401" s="27"/>
      <c r="Q401" s="27"/>
      <c r="R401" s="27"/>
      <c r="S401" s="29"/>
      <c r="T401" s="27"/>
      <c r="U401" s="29">
        <f>U400</f>
        <v>0</v>
      </c>
    </row>
    <row r="402" spans="1:21" ht="30" customHeight="1" x14ac:dyDescent="0.25">
      <c r="A402" s="23"/>
      <c r="B402" s="23"/>
      <c r="C402" s="23" t="s">
        <v>812</v>
      </c>
      <c r="D402" s="23"/>
      <c r="E402" s="23"/>
      <c r="F402" s="23"/>
      <c r="G402" s="23"/>
      <c r="H402" s="23"/>
      <c r="I402" s="26"/>
      <c r="J402" s="23"/>
      <c r="K402" s="23"/>
      <c r="L402" s="23"/>
      <c r="M402" s="23"/>
      <c r="N402" s="23"/>
      <c r="O402" s="23"/>
      <c r="P402" s="23"/>
      <c r="Q402" s="23"/>
      <c r="R402" s="23"/>
      <c r="S402" s="25"/>
      <c r="T402" s="23"/>
      <c r="U402" s="25">
        <v>0</v>
      </c>
    </row>
    <row r="403" spans="1:21" x14ac:dyDescent="0.25">
      <c r="A403" s="27"/>
      <c r="B403" s="27"/>
      <c r="C403" s="27" t="s">
        <v>813</v>
      </c>
      <c r="D403" s="27"/>
      <c r="E403" s="27"/>
      <c r="F403" s="27"/>
      <c r="G403" s="27"/>
      <c r="H403" s="27"/>
      <c r="I403" s="28"/>
      <c r="J403" s="27"/>
      <c r="K403" s="27"/>
      <c r="L403" s="27"/>
      <c r="M403" s="27"/>
      <c r="N403" s="27"/>
      <c r="O403" s="27"/>
      <c r="P403" s="27"/>
      <c r="Q403" s="27"/>
      <c r="R403" s="27"/>
      <c r="S403" s="29"/>
      <c r="T403" s="27"/>
      <c r="U403" s="29">
        <f>U402</f>
        <v>0</v>
      </c>
    </row>
    <row r="404" spans="1:21" ht="30" customHeight="1" x14ac:dyDescent="0.25">
      <c r="A404" s="23"/>
      <c r="B404" s="23"/>
      <c r="C404" s="23" t="s">
        <v>814</v>
      </c>
      <c r="D404" s="23"/>
      <c r="E404" s="23"/>
      <c r="F404" s="23"/>
      <c r="G404" s="23"/>
      <c r="H404" s="23"/>
      <c r="I404" s="26"/>
      <c r="J404" s="23"/>
      <c r="K404" s="23"/>
      <c r="L404" s="23"/>
      <c r="M404" s="23"/>
      <c r="N404" s="23"/>
      <c r="O404" s="23"/>
      <c r="P404" s="23"/>
      <c r="Q404" s="23"/>
      <c r="R404" s="23"/>
      <c r="S404" s="25"/>
      <c r="T404" s="23"/>
      <c r="U404" s="25">
        <v>8798.09</v>
      </c>
    </row>
    <row r="405" spans="1:21" ht="15.75" thickBot="1" x14ac:dyDescent="0.3">
      <c r="A405" s="22"/>
      <c r="B405" s="22"/>
      <c r="C405" s="22"/>
      <c r="D405" s="22"/>
      <c r="E405" s="27"/>
      <c r="F405" s="27"/>
      <c r="G405" s="27" t="s">
        <v>109</v>
      </c>
      <c r="H405" s="27"/>
      <c r="I405" s="28">
        <v>42016</v>
      </c>
      <c r="J405" s="27"/>
      <c r="K405" s="27"/>
      <c r="L405" s="27"/>
      <c r="M405" s="27" t="s">
        <v>875</v>
      </c>
      <c r="N405" s="27"/>
      <c r="O405" s="27" t="s">
        <v>905</v>
      </c>
      <c r="P405" s="27"/>
      <c r="Q405" s="27" t="s">
        <v>28</v>
      </c>
      <c r="R405" s="27"/>
      <c r="S405" s="31">
        <v>426.36</v>
      </c>
      <c r="T405" s="27"/>
      <c r="U405" s="31">
        <f>ROUND(U404+S405,5)</f>
        <v>9224.4500000000007</v>
      </c>
    </row>
    <row r="406" spans="1:21" ht="15.75" thickBot="1" x14ac:dyDescent="0.3">
      <c r="A406" s="27"/>
      <c r="B406" s="27"/>
      <c r="C406" s="27" t="s">
        <v>815</v>
      </c>
      <c r="D406" s="27"/>
      <c r="E406" s="27"/>
      <c r="F406" s="27"/>
      <c r="G406" s="27"/>
      <c r="H406" s="27"/>
      <c r="I406" s="28"/>
      <c r="J406" s="27"/>
      <c r="K406" s="27"/>
      <c r="L406" s="27"/>
      <c r="M406" s="27"/>
      <c r="N406" s="27"/>
      <c r="O406" s="27"/>
      <c r="P406" s="27"/>
      <c r="Q406" s="27"/>
      <c r="R406" s="27"/>
      <c r="S406" s="33">
        <f>ROUND(SUM(S404:S405),5)</f>
        <v>426.36</v>
      </c>
      <c r="T406" s="27"/>
      <c r="U406" s="33">
        <f>U405</f>
        <v>9224.4500000000007</v>
      </c>
    </row>
    <row r="407" spans="1:21" ht="30" customHeight="1" x14ac:dyDescent="0.25">
      <c r="A407" s="27"/>
      <c r="B407" s="27" t="s">
        <v>220</v>
      </c>
      <c r="C407" s="27"/>
      <c r="D407" s="27"/>
      <c r="E407" s="27"/>
      <c r="F407" s="27"/>
      <c r="G407" s="27"/>
      <c r="H407" s="27"/>
      <c r="I407" s="28"/>
      <c r="J407" s="27"/>
      <c r="K407" s="27"/>
      <c r="L407" s="27"/>
      <c r="M407" s="27"/>
      <c r="N407" s="27"/>
      <c r="O407" s="27"/>
      <c r="P407" s="27"/>
      <c r="Q407" s="27"/>
      <c r="R407" s="27"/>
      <c r="S407" s="29">
        <f>ROUND(S381+S383+S385+S387+S389+S391+S393+S395+S397+S399+S401+S403+S406,5)</f>
        <v>426.36</v>
      </c>
      <c r="T407" s="27"/>
      <c r="U407" s="29">
        <f>ROUND(U381+U383+U385+U387+U389+U391+U393+U395+U397+U399+U401+U403+U406,5)</f>
        <v>9404.65</v>
      </c>
    </row>
    <row r="408" spans="1:21" ht="30" customHeight="1" x14ac:dyDescent="0.25">
      <c r="A408" s="23"/>
      <c r="B408" s="23" t="s">
        <v>816</v>
      </c>
      <c r="C408" s="23"/>
      <c r="D408" s="23"/>
      <c r="E408" s="23"/>
      <c r="F408" s="23"/>
      <c r="G408" s="23"/>
      <c r="H408" s="23"/>
      <c r="I408" s="26"/>
      <c r="J408" s="23"/>
      <c r="K408" s="23"/>
      <c r="L408" s="23"/>
      <c r="M408" s="23"/>
      <c r="N408" s="23"/>
      <c r="O408" s="23"/>
      <c r="P408" s="23"/>
      <c r="Q408" s="23"/>
      <c r="R408" s="23"/>
      <c r="S408" s="25"/>
      <c r="T408" s="23"/>
      <c r="U408" s="25">
        <v>0</v>
      </c>
    </row>
    <row r="409" spans="1:21" x14ac:dyDescent="0.25">
      <c r="A409" s="27"/>
      <c r="B409" s="27" t="s">
        <v>817</v>
      </c>
      <c r="C409" s="27"/>
      <c r="D409" s="27"/>
      <c r="E409" s="27"/>
      <c r="F409" s="27"/>
      <c r="G409" s="27"/>
      <c r="H409" s="27"/>
      <c r="I409" s="28"/>
      <c r="J409" s="27"/>
      <c r="K409" s="27"/>
      <c r="L409" s="27"/>
      <c r="M409" s="27"/>
      <c r="N409" s="27"/>
      <c r="O409" s="27"/>
      <c r="P409" s="27"/>
      <c r="Q409" s="27"/>
      <c r="R409" s="27"/>
      <c r="S409" s="29"/>
      <c r="T409" s="27"/>
      <c r="U409" s="29">
        <f>U408</f>
        <v>0</v>
      </c>
    </row>
    <row r="410" spans="1:21" ht="30" customHeight="1" x14ac:dyDescent="0.25">
      <c r="A410" s="23"/>
      <c r="B410" s="23" t="s">
        <v>818</v>
      </c>
      <c r="C410" s="23"/>
      <c r="D410" s="23"/>
      <c r="E410" s="23"/>
      <c r="F410" s="23"/>
      <c r="G410" s="23"/>
      <c r="H410" s="23"/>
      <c r="I410" s="26"/>
      <c r="J410" s="23"/>
      <c r="K410" s="23"/>
      <c r="L410" s="23"/>
      <c r="M410" s="23"/>
      <c r="N410" s="23"/>
      <c r="O410" s="23"/>
      <c r="P410" s="23"/>
      <c r="Q410" s="23"/>
      <c r="R410" s="23"/>
      <c r="S410" s="25"/>
      <c r="T410" s="23"/>
      <c r="U410" s="25">
        <v>0</v>
      </c>
    </row>
    <row r="411" spans="1:21" x14ac:dyDescent="0.25">
      <c r="A411" s="27"/>
      <c r="B411" s="27" t="s">
        <v>819</v>
      </c>
      <c r="C411" s="27"/>
      <c r="D411" s="27"/>
      <c r="E411" s="27"/>
      <c r="F411" s="27"/>
      <c r="G411" s="27"/>
      <c r="H411" s="27"/>
      <c r="I411" s="28"/>
      <c r="J411" s="27"/>
      <c r="K411" s="27"/>
      <c r="L411" s="27"/>
      <c r="M411" s="27"/>
      <c r="N411" s="27"/>
      <c r="O411" s="27"/>
      <c r="P411" s="27"/>
      <c r="Q411" s="27"/>
      <c r="R411" s="27"/>
      <c r="S411" s="29"/>
      <c r="T411" s="27"/>
      <c r="U411" s="29">
        <f>U410</f>
        <v>0</v>
      </c>
    </row>
    <row r="412" spans="1:21" ht="30" customHeight="1" x14ac:dyDescent="0.25">
      <c r="A412" s="23"/>
      <c r="B412" s="23" t="s">
        <v>820</v>
      </c>
      <c r="C412" s="23"/>
      <c r="D412" s="23"/>
      <c r="E412" s="23"/>
      <c r="F412" s="23"/>
      <c r="G412" s="23"/>
      <c r="H412" s="23"/>
      <c r="I412" s="26"/>
      <c r="J412" s="23"/>
      <c r="K412" s="23"/>
      <c r="L412" s="23"/>
      <c r="M412" s="23"/>
      <c r="N412" s="23"/>
      <c r="O412" s="23"/>
      <c r="P412" s="23"/>
      <c r="Q412" s="23"/>
      <c r="R412" s="23"/>
      <c r="S412" s="25"/>
      <c r="T412" s="23"/>
      <c r="U412" s="25">
        <v>0</v>
      </c>
    </row>
    <row r="413" spans="1:21" x14ac:dyDescent="0.25">
      <c r="A413" s="23"/>
      <c r="B413" s="23"/>
      <c r="C413" s="23" t="s">
        <v>821</v>
      </c>
      <c r="D413" s="23"/>
      <c r="E413" s="23"/>
      <c r="F413" s="23"/>
      <c r="G413" s="23"/>
      <c r="H413" s="23"/>
      <c r="I413" s="26"/>
      <c r="J413" s="23"/>
      <c r="K413" s="23"/>
      <c r="L413" s="23"/>
      <c r="M413" s="23"/>
      <c r="N413" s="23"/>
      <c r="O413" s="23"/>
      <c r="P413" s="23"/>
      <c r="Q413" s="23"/>
      <c r="R413" s="23"/>
      <c r="S413" s="25"/>
      <c r="T413" s="23"/>
      <c r="U413" s="25">
        <v>0</v>
      </c>
    </row>
    <row r="414" spans="1:21" x14ac:dyDescent="0.25">
      <c r="A414" s="27"/>
      <c r="B414" s="27"/>
      <c r="C414" s="27" t="s">
        <v>822</v>
      </c>
      <c r="D414" s="27"/>
      <c r="E414" s="27"/>
      <c r="F414" s="27"/>
      <c r="G414" s="27"/>
      <c r="H414" s="27"/>
      <c r="I414" s="28"/>
      <c r="J414" s="27"/>
      <c r="K414" s="27"/>
      <c r="L414" s="27"/>
      <c r="M414" s="27"/>
      <c r="N414" s="27"/>
      <c r="O414" s="27"/>
      <c r="P414" s="27"/>
      <c r="Q414" s="27"/>
      <c r="R414" s="27"/>
      <c r="S414" s="29"/>
      <c r="T414" s="27"/>
      <c r="U414" s="29">
        <f>U413</f>
        <v>0</v>
      </c>
    </row>
    <row r="415" spans="1:21" ht="30" customHeight="1" x14ac:dyDescent="0.25">
      <c r="A415" s="23"/>
      <c r="B415" s="23"/>
      <c r="C415" s="23" t="s">
        <v>823</v>
      </c>
      <c r="D415" s="23"/>
      <c r="E415" s="23"/>
      <c r="F415" s="23"/>
      <c r="G415" s="23"/>
      <c r="H415" s="23"/>
      <c r="I415" s="26"/>
      <c r="J415" s="23"/>
      <c r="K415" s="23"/>
      <c r="L415" s="23"/>
      <c r="M415" s="23"/>
      <c r="N415" s="23"/>
      <c r="O415" s="23"/>
      <c r="P415" s="23"/>
      <c r="Q415" s="23"/>
      <c r="R415" s="23"/>
      <c r="S415" s="25"/>
      <c r="T415" s="23"/>
      <c r="U415" s="25">
        <v>0</v>
      </c>
    </row>
    <row r="416" spans="1:21" x14ac:dyDescent="0.25">
      <c r="A416" s="27"/>
      <c r="B416" s="27"/>
      <c r="C416" s="27" t="s">
        <v>824</v>
      </c>
      <c r="D416" s="27"/>
      <c r="E416" s="27"/>
      <c r="F416" s="27"/>
      <c r="G416" s="27"/>
      <c r="H416" s="27"/>
      <c r="I416" s="28"/>
      <c r="J416" s="27"/>
      <c r="K416" s="27"/>
      <c r="L416" s="27"/>
      <c r="M416" s="27"/>
      <c r="N416" s="27"/>
      <c r="O416" s="27"/>
      <c r="P416" s="27"/>
      <c r="Q416" s="27"/>
      <c r="R416" s="27"/>
      <c r="S416" s="29"/>
      <c r="T416" s="27"/>
      <c r="U416" s="29">
        <f>U415</f>
        <v>0</v>
      </c>
    </row>
    <row r="417" spans="1:21" ht="30" customHeight="1" x14ac:dyDescent="0.25">
      <c r="A417" s="23"/>
      <c r="B417" s="23"/>
      <c r="C417" s="23" t="s">
        <v>825</v>
      </c>
      <c r="D417" s="23"/>
      <c r="E417" s="23"/>
      <c r="F417" s="23"/>
      <c r="G417" s="23"/>
      <c r="H417" s="23"/>
      <c r="I417" s="26"/>
      <c r="J417" s="23"/>
      <c r="K417" s="23"/>
      <c r="L417" s="23"/>
      <c r="M417" s="23"/>
      <c r="N417" s="23"/>
      <c r="O417" s="23"/>
      <c r="P417" s="23"/>
      <c r="Q417" s="23"/>
      <c r="R417" s="23"/>
      <c r="S417" s="25"/>
      <c r="T417" s="23"/>
      <c r="U417" s="25">
        <v>0</v>
      </c>
    </row>
    <row r="418" spans="1:21" ht="15.75" thickBot="1" x14ac:dyDescent="0.3">
      <c r="A418" s="27"/>
      <c r="B418" s="27"/>
      <c r="C418" s="27" t="s">
        <v>826</v>
      </c>
      <c r="D418" s="27"/>
      <c r="E418" s="27"/>
      <c r="F418" s="27"/>
      <c r="G418" s="27"/>
      <c r="H418" s="27"/>
      <c r="I418" s="28"/>
      <c r="J418" s="27"/>
      <c r="K418" s="27"/>
      <c r="L418" s="27"/>
      <c r="M418" s="27"/>
      <c r="N418" s="27"/>
      <c r="O418" s="27"/>
      <c r="P418" s="27"/>
      <c r="Q418" s="27"/>
      <c r="R418" s="27"/>
      <c r="S418" s="30"/>
      <c r="T418" s="27"/>
      <c r="U418" s="30">
        <f>U417</f>
        <v>0</v>
      </c>
    </row>
    <row r="419" spans="1:21" ht="30" customHeight="1" x14ac:dyDescent="0.25">
      <c r="A419" s="27"/>
      <c r="B419" s="27" t="s">
        <v>827</v>
      </c>
      <c r="C419" s="27"/>
      <c r="D419" s="27"/>
      <c r="E419" s="27"/>
      <c r="F419" s="27"/>
      <c r="G419" s="27"/>
      <c r="H419" s="27"/>
      <c r="I419" s="28"/>
      <c r="J419" s="27"/>
      <c r="K419" s="27"/>
      <c r="L419" s="27"/>
      <c r="M419" s="27"/>
      <c r="N419" s="27"/>
      <c r="O419" s="27"/>
      <c r="P419" s="27"/>
      <c r="Q419" s="27"/>
      <c r="R419" s="27"/>
      <c r="S419" s="29"/>
      <c r="T419" s="27"/>
      <c r="U419" s="29">
        <f>ROUND(U414+U416+U418,5)</f>
        <v>0</v>
      </c>
    </row>
    <row r="420" spans="1:21" ht="30" customHeight="1" x14ac:dyDescent="0.25">
      <c r="A420" s="23"/>
      <c r="B420" s="23" t="s">
        <v>828</v>
      </c>
      <c r="C420" s="23"/>
      <c r="D420" s="23"/>
      <c r="E420" s="23"/>
      <c r="F420" s="23"/>
      <c r="G420" s="23"/>
      <c r="H420" s="23"/>
      <c r="I420" s="26"/>
      <c r="J420" s="23"/>
      <c r="K420" s="23"/>
      <c r="L420" s="23"/>
      <c r="M420" s="23"/>
      <c r="N420" s="23"/>
      <c r="O420" s="23"/>
      <c r="P420" s="23"/>
      <c r="Q420" s="23"/>
      <c r="R420" s="23"/>
      <c r="S420" s="25"/>
      <c r="T420" s="23"/>
      <c r="U420" s="25">
        <v>0</v>
      </c>
    </row>
    <row r="421" spans="1:21" x14ac:dyDescent="0.25">
      <c r="A421" s="27"/>
      <c r="B421" s="27" t="s">
        <v>829</v>
      </c>
      <c r="C421" s="27"/>
      <c r="D421" s="27"/>
      <c r="E421" s="27"/>
      <c r="F421" s="27"/>
      <c r="G421" s="27"/>
      <c r="H421" s="27"/>
      <c r="I421" s="28"/>
      <c r="J421" s="27"/>
      <c r="K421" s="27"/>
      <c r="L421" s="27"/>
      <c r="M421" s="27"/>
      <c r="N421" s="27"/>
      <c r="O421" s="27"/>
      <c r="P421" s="27"/>
      <c r="Q421" s="27"/>
      <c r="R421" s="27"/>
      <c r="S421" s="29"/>
      <c r="T421" s="27"/>
      <c r="U421" s="29">
        <f>U420</f>
        <v>0</v>
      </c>
    </row>
    <row r="422" spans="1:21" ht="30" customHeight="1" x14ac:dyDescent="0.25">
      <c r="A422" s="23"/>
      <c r="B422" s="23" t="s">
        <v>830</v>
      </c>
      <c r="C422" s="23"/>
      <c r="D422" s="23"/>
      <c r="E422" s="23"/>
      <c r="F422" s="23"/>
      <c r="G422" s="23"/>
      <c r="H422" s="23"/>
      <c r="I422" s="26"/>
      <c r="J422" s="23"/>
      <c r="K422" s="23"/>
      <c r="L422" s="23"/>
      <c r="M422" s="23"/>
      <c r="N422" s="23"/>
      <c r="O422" s="23"/>
      <c r="P422" s="23"/>
      <c r="Q422" s="23"/>
      <c r="R422" s="23"/>
      <c r="S422" s="25"/>
      <c r="T422" s="23"/>
      <c r="U422" s="25">
        <v>0</v>
      </c>
    </row>
    <row r="423" spans="1:21" x14ac:dyDescent="0.25">
      <c r="A423" s="27"/>
      <c r="B423" s="27" t="s">
        <v>831</v>
      </c>
      <c r="C423" s="27"/>
      <c r="D423" s="27"/>
      <c r="E423" s="27"/>
      <c r="F423" s="27"/>
      <c r="G423" s="27"/>
      <c r="H423" s="27"/>
      <c r="I423" s="28"/>
      <c r="J423" s="27"/>
      <c r="K423" s="27"/>
      <c r="L423" s="27"/>
      <c r="M423" s="27"/>
      <c r="N423" s="27"/>
      <c r="O423" s="27"/>
      <c r="P423" s="27"/>
      <c r="Q423" s="27"/>
      <c r="R423" s="27"/>
      <c r="S423" s="29"/>
      <c r="T423" s="27"/>
      <c r="U423" s="29">
        <f>U422</f>
        <v>0</v>
      </c>
    </row>
    <row r="424" spans="1:21" ht="30" customHeight="1" x14ac:dyDescent="0.25">
      <c r="A424" s="23"/>
      <c r="B424" s="23" t="s">
        <v>832</v>
      </c>
      <c r="C424" s="23"/>
      <c r="D424" s="23"/>
      <c r="E424" s="23"/>
      <c r="F424" s="23"/>
      <c r="G424" s="23"/>
      <c r="H424" s="23"/>
      <c r="I424" s="26"/>
      <c r="J424" s="23"/>
      <c r="K424" s="23"/>
      <c r="L424" s="23"/>
      <c r="M424" s="23"/>
      <c r="N424" s="23"/>
      <c r="O424" s="23"/>
      <c r="P424" s="23"/>
      <c r="Q424" s="23"/>
      <c r="R424" s="23"/>
      <c r="S424" s="25"/>
      <c r="T424" s="23"/>
      <c r="U424" s="25">
        <v>0</v>
      </c>
    </row>
    <row r="425" spans="1:21" x14ac:dyDescent="0.25">
      <c r="A425" s="27"/>
      <c r="B425" s="27" t="s">
        <v>833</v>
      </c>
      <c r="C425" s="27"/>
      <c r="D425" s="27"/>
      <c r="E425" s="27"/>
      <c r="F425" s="27"/>
      <c r="G425" s="27"/>
      <c r="H425" s="27"/>
      <c r="I425" s="28"/>
      <c r="J425" s="27"/>
      <c r="K425" s="27"/>
      <c r="L425" s="27"/>
      <c r="M425" s="27"/>
      <c r="N425" s="27"/>
      <c r="O425" s="27"/>
      <c r="P425" s="27"/>
      <c r="Q425" s="27"/>
      <c r="R425" s="27"/>
      <c r="S425" s="29"/>
      <c r="T425" s="27"/>
      <c r="U425" s="29">
        <f>U424</f>
        <v>0</v>
      </c>
    </row>
    <row r="426" spans="1:21" ht="30" customHeight="1" x14ac:dyDescent="0.25">
      <c r="A426" s="23"/>
      <c r="B426" s="23" t="s">
        <v>834</v>
      </c>
      <c r="C426" s="23"/>
      <c r="D426" s="23"/>
      <c r="E426" s="23"/>
      <c r="F426" s="23"/>
      <c r="G426" s="23"/>
      <c r="H426" s="23"/>
      <c r="I426" s="26"/>
      <c r="J426" s="23"/>
      <c r="K426" s="23"/>
      <c r="L426" s="23"/>
      <c r="M426" s="23"/>
      <c r="N426" s="23"/>
      <c r="O426" s="23"/>
      <c r="P426" s="23"/>
      <c r="Q426" s="23"/>
      <c r="R426" s="23"/>
      <c r="S426" s="25"/>
      <c r="T426" s="23"/>
      <c r="U426" s="25">
        <v>0</v>
      </c>
    </row>
    <row r="427" spans="1:21" x14ac:dyDescent="0.25">
      <c r="A427" s="27"/>
      <c r="B427" s="27" t="s">
        <v>835</v>
      </c>
      <c r="C427" s="27"/>
      <c r="D427" s="27"/>
      <c r="E427" s="27"/>
      <c r="F427" s="27"/>
      <c r="G427" s="27"/>
      <c r="H427" s="27"/>
      <c r="I427" s="28"/>
      <c r="J427" s="27"/>
      <c r="K427" s="27"/>
      <c r="L427" s="27"/>
      <c r="M427" s="27"/>
      <c r="N427" s="27"/>
      <c r="O427" s="27"/>
      <c r="P427" s="27"/>
      <c r="Q427" s="27"/>
      <c r="R427" s="27"/>
      <c r="S427" s="29"/>
      <c r="T427" s="27"/>
      <c r="U427" s="29">
        <f>U426</f>
        <v>0</v>
      </c>
    </row>
    <row r="428" spans="1:21" ht="30" customHeight="1" x14ac:dyDescent="0.25">
      <c r="A428" s="23"/>
      <c r="B428" s="23" t="s">
        <v>384</v>
      </c>
      <c r="C428" s="23"/>
      <c r="D428" s="23"/>
      <c r="E428" s="23"/>
      <c r="F428" s="23"/>
      <c r="G428" s="23"/>
      <c r="H428" s="23"/>
      <c r="I428" s="26"/>
      <c r="J428" s="23"/>
      <c r="K428" s="23"/>
      <c r="L428" s="23"/>
      <c r="M428" s="23"/>
      <c r="N428" s="23"/>
      <c r="O428" s="23"/>
      <c r="P428" s="23"/>
      <c r="Q428" s="23"/>
      <c r="R428" s="23"/>
      <c r="S428" s="25"/>
      <c r="T428" s="23"/>
      <c r="U428" s="25">
        <v>20</v>
      </c>
    </row>
    <row r="429" spans="1:21" x14ac:dyDescent="0.25">
      <c r="A429" s="27"/>
      <c r="B429" s="27" t="s">
        <v>385</v>
      </c>
      <c r="C429" s="27"/>
      <c r="D429" s="27"/>
      <c r="E429" s="27"/>
      <c r="F429" s="27"/>
      <c r="G429" s="27"/>
      <c r="H429" s="27"/>
      <c r="I429" s="28"/>
      <c r="J429" s="27"/>
      <c r="K429" s="27"/>
      <c r="L429" s="27"/>
      <c r="M429" s="27"/>
      <c r="N429" s="27"/>
      <c r="O429" s="27"/>
      <c r="P429" s="27"/>
      <c r="Q429" s="27"/>
      <c r="R429" s="27"/>
      <c r="S429" s="29"/>
      <c r="T429" s="27"/>
      <c r="U429" s="29">
        <f>U428</f>
        <v>20</v>
      </c>
    </row>
    <row r="430" spans="1:21" ht="30" customHeight="1" x14ac:dyDescent="0.25">
      <c r="A430" s="23"/>
      <c r="B430" s="23" t="s">
        <v>836</v>
      </c>
      <c r="C430" s="23"/>
      <c r="D430" s="23"/>
      <c r="E430" s="23"/>
      <c r="F430" s="23"/>
      <c r="G430" s="23"/>
      <c r="H430" s="23"/>
      <c r="I430" s="26"/>
      <c r="J430" s="23"/>
      <c r="K430" s="23"/>
      <c r="L430" s="23"/>
      <c r="M430" s="23"/>
      <c r="N430" s="23"/>
      <c r="O430" s="23"/>
      <c r="P430" s="23"/>
      <c r="Q430" s="23"/>
      <c r="R430" s="23"/>
      <c r="S430" s="25"/>
      <c r="T430" s="23"/>
      <c r="U430" s="25">
        <v>0</v>
      </c>
    </row>
    <row r="431" spans="1:21" x14ac:dyDescent="0.25">
      <c r="A431" s="27"/>
      <c r="B431" s="27" t="s">
        <v>837</v>
      </c>
      <c r="C431" s="27"/>
      <c r="D431" s="27"/>
      <c r="E431" s="27"/>
      <c r="F431" s="27"/>
      <c r="G431" s="27"/>
      <c r="H431" s="27"/>
      <c r="I431" s="28"/>
      <c r="J431" s="27"/>
      <c r="K431" s="27"/>
      <c r="L431" s="27"/>
      <c r="M431" s="27"/>
      <c r="N431" s="27"/>
      <c r="O431" s="27"/>
      <c r="P431" s="27"/>
      <c r="Q431" s="27"/>
      <c r="R431" s="27"/>
      <c r="S431" s="29"/>
      <c r="T431" s="27"/>
      <c r="U431" s="29">
        <f>U430</f>
        <v>0</v>
      </c>
    </row>
    <row r="432" spans="1:21" ht="30" customHeight="1" x14ac:dyDescent="0.25">
      <c r="A432" s="23"/>
      <c r="B432" s="23" t="s">
        <v>838</v>
      </c>
      <c r="C432" s="23"/>
      <c r="D432" s="23"/>
      <c r="E432" s="23"/>
      <c r="F432" s="23"/>
      <c r="G432" s="23"/>
      <c r="H432" s="23"/>
      <c r="I432" s="26"/>
      <c r="J432" s="23"/>
      <c r="K432" s="23"/>
      <c r="L432" s="23"/>
      <c r="M432" s="23"/>
      <c r="N432" s="23"/>
      <c r="O432" s="23"/>
      <c r="P432" s="23"/>
      <c r="Q432" s="23"/>
      <c r="R432" s="23"/>
      <c r="S432" s="25"/>
      <c r="T432" s="23"/>
      <c r="U432" s="25">
        <v>0</v>
      </c>
    </row>
    <row r="433" spans="1:21" ht="15.75" thickBot="1" x14ac:dyDescent="0.3">
      <c r="A433" s="27"/>
      <c r="B433" s="27" t="s">
        <v>839</v>
      </c>
      <c r="C433" s="27"/>
      <c r="D433" s="27"/>
      <c r="E433" s="27"/>
      <c r="F433" s="27"/>
      <c r="G433" s="27"/>
      <c r="H433" s="27"/>
      <c r="I433" s="28"/>
      <c r="J433" s="27"/>
      <c r="K433" s="27"/>
      <c r="L433" s="27"/>
      <c r="M433" s="27"/>
      <c r="N433" s="27"/>
      <c r="O433" s="27"/>
      <c r="P433" s="27"/>
      <c r="Q433" s="27"/>
      <c r="R433" s="27"/>
      <c r="S433" s="31"/>
      <c r="T433" s="27"/>
      <c r="U433" s="31">
        <f>U432</f>
        <v>0</v>
      </c>
    </row>
    <row r="434" spans="1:21" s="35" customFormat="1" ht="30" customHeight="1" thickBot="1" x14ac:dyDescent="0.25">
      <c r="A434" s="23" t="s">
        <v>108</v>
      </c>
      <c r="B434" s="23"/>
      <c r="C434" s="23"/>
      <c r="D434" s="23"/>
      <c r="E434" s="23"/>
      <c r="F434" s="23"/>
      <c r="G434" s="23"/>
      <c r="H434" s="23"/>
      <c r="I434" s="26"/>
      <c r="J434" s="23"/>
      <c r="K434" s="23"/>
      <c r="L434" s="23"/>
      <c r="M434" s="23"/>
      <c r="N434" s="23"/>
      <c r="O434" s="23"/>
      <c r="P434" s="23"/>
      <c r="Q434" s="23"/>
      <c r="R434" s="23"/>
      <c r="S434" s="34" t="e">
        <f>ROUND(#REF!+S48+S50+S52+S69+S71+S73+S75+S79+S81+S83+S85+S87+S89+S91+S93+S95+S97+S99+S101+S103+S109+S111+S113+S115+S117+S119+S121+S123+S125+S127+S129+S131+S133+S135+S137+S139+S141+S143+S149+S151+S154+S156+S166+S168+S170+S172+S174+S176+S178+S194+S196+S198+S200+S202+S204+S206+S241+S245+S278+S288+S309+S317+S326+S332+S352+S354+S356+S358+S360+S362+S378+S407+S409+S411+S419+S421+S423+S425+S427+S429+S431+S433,5)</f>
        <v>#REF!</v>
      </c>
      <c r="T434" s="23"/>
      <c r="U434" s="34" t="e">
        <f>ROUND(#REF!+U48+U50+U52+U69+U71+U73+U75+U79+U81+U83+U85+U87+U89+U91+U93+U95+U97+U99+U101+U103+U109+U111+U113+U115+U117+U119+U121+U123+U125+U127+U129+U131+U133+U135+U137+U139+U141+U143+U149+U151+U154+U156+U166+U168+U170+U172+U174+U176+U178+U194+U196+U198+U200+U202+U204+U206+U241+U245+U278+U288+U309+U317+U326+U332+U352+U354+U356+U358+U360+U362+U378+U407+U409+U411+U419+U421+U423+U425+U427+U429+U431+U433,5)</f>
        <v>#REF!</v>
      </c>
    </row>
    <row r="435" spans="1:21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11:35 AM
&amp;"Arial,Bold"&amp;8 05/05/15
&amp;"Arial,Bold"&amp;8 Accrual Basis&amp;C&amp;"Arial,Bold"&amp;12 ICSB - International Council for Small Business
&amp;"Arial,Bold"&amp;14 General Ledger
&amp;"Arial,Bold"&amp;10 As of January 31, 2015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373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3730" r:id="rId4" name="HEADER"/>
      </mc:Fallback>
    </mc:AlternateContent>
    <mc:AlternateContent xmlns:mc="http://schemas.openxmlformats.org/markup-compatibility/2006">
      <mc:Choice Requires="x14">
        <control shapeId="7372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7372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U411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D4" sqref="D4"/>
    </sheetView>
  </sheetViews>
  <sheetFormatPr defaultRowHeight="15" x14ac:dyDescent="0.25"/>
  <cols>
    <col min="1" max="3" width="3" style="39" customWidth="1"/>
    <col min="4" max="4" width="32.5703125" style="39" bestFit="1" customWidth="1"/>
    <col min="5" max="6" width="2.28515625" style="39" customWidth="1"/>
    <col min="7" max="7" width="6.140625" style="39" bestFit="1" customWidth="1"/>
    <col min="8" max="8" width="2.28515625" style="39" customWidth="1"/>
    <col min="9" max="9" width="8.7109375" style="39" bestFit="1" customWidth="1"/>
    <col min="10" max="10" width="2.28515625" style="39" customWidth="1"/>
    <col min="11" max="11" width="4.5703125" style="39" bestFit="1" customWidth="1"/>
    <col min="12" max="12" width="2.28515625" style="39" customWidth="1"/>
    <col min="13" max="13" width="22.42578125" style="39" bestFit="1" customWidth="1"/>
    <col min="14" max="14" width="2.28515625" style="39" customWidth="1"/>
    <col min="15" max="15" width="30.7109375" style="39" customWidth="1"/>
    <col min="16" max="16" width="2.28515625" style="39" customWidth="1"/>
    <col min="17" max="17" width="30.7109375" style="39" customWidth="1"/>
    <col min="18" max="18" width="2.28515625" style="39" customWidth="1"/>
    <col min="19" max="19" width="8.42578125" style="39" bestFit="1" customWidth="1"/>
    <col min="20" max="20" width="2.28515625" style="39" customWidth="1"/>
    <col min="21" max="21" width="9.28515625" style="39" bestFit="1" customWidth="1"/>
  </cols>
  <sheetData>
    <row r="1" spans="1:21" s="38" customFormat="1" ht="15.75" thickBot="1" x14ac:dyDescent="0.3">
      <c r="A1" s="36"/>
      <c r="B1" s="36"/>
      <c r="C1" s="36"/>
      <c r="D1" s="36"/>
      <c r="E1" s="36"/>
      <c r="F1" s="36"/>
      <c r="G1" s="37" t="s">
        <v>20</v>
      </c>
      <c r="H1" s="36"/>
      <c r="I1" s="37" t="s">
        <v>21</v>
      </c>
      <c r="J1" s="36"/>
      <c r="K1" s="37" t="s">
        <v>22</v>
      </c>
      <c r="L1" s="36"/>
      <c r="M1" s="37" t="s">
        <v>23</v>
      </c>
      <c r="N1" s="36"/>
      <c r="O1" s="37" t="s">
        <v>24</v>
      </c>
      <c r="P1" s="36"/>
      <c r="Q1" s="37" t="s">
        <v>25</v>
      </c>
      <c r="R1" s="36"/>
      <c r="S1" s="37" t="s">
        <v>26</v>
      </c>
      <c r="T1" s="36"/>
      <c r="U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3"/>
      <c r="H2" s="23"/>
      <c r="I2" s="26"/>
      <c r="J2" s="23"/>
      <c r="K2" s="23"/>
      <c r="L2" s="23"/>
      <c r="M2" s="23"/>
      <c r="N2" s="23"/>
      <c r="O2" s="23"/>
      <c r="P2" s="23"/>
      <c r="Q2" s="23"/>
      <c r="R2" s="23"/>
      <c r="S2" s="25"/>
      <c r="T2" s="23"/>
      <c r="U2" s="25">
        <v>27438.39</v>
      </c>
    </row>
    <row r="3" spans="1:21" x14ac:dyDescent="0.25">
      <c r="A3" s="27"/>
      <c r="B3" s="27"/>
      <c r="C3" s="27"/>
      <c r="D3" s="27"/>
      <c r="E3" s="27"/>
      <c r="F3" s="27"/>
      <c r="G3" s="27" t="s">
        <v>109</v>
      </c>
      <c r="H3" s="27"/>
      <c r="I3" s="28">
        <v>41974</v>
      </c>
      <c r="J3" s="27"/>
      <c r="K3" s="27"/>
      <c r="L3" s="27"/>
      <c r="M3" s="27" t="s">
        <v>147</v>
      </c>
      <c r="N3" s="27"/>
      <c r="O3" s="27" t="s">
        <v>185</v>
      </c>
      <c r="P3" s="27"/>
      <c r="Q3" s="27" t="s">
        <v>104</v>
      </c>
      <c r="R3" s="27"/>
      <c r="S3" s="29">
        <v>-5.01</v>
      </c>
      <c r="T3" s="27"/>
      <c r="U3" s="29">
        <f t="shared" ref="U3:U37" si="0">ROUND(U2+S3,5)</f>
        <v>27433.38</v>
      </c>
    </row>
    <row r="4" spans="1:21" x14ac:dyDescent="0.25">
      <c r="A4" s="27"/>
      <c r="B4" s="27"/>
      <c r="C4" s="27"/>
      <c r="D4" s="27"/>
      <c r="E4" s="27"/>
      <c r="F4" s="27"/>
      <c r="G4" s="27" t="s">
        <v>109</v>
      </c>
      <c r="H4" s="27"/>
      <c r="I4" s="28">
        <v>41974</v>
      </c>
      <c r="J4" s="27"/>
      <c r="K4" s="27"/>
      <c r="L4" s="27"/>
      <c r="M4" s="27" t="s">
        <v>139</v>
      </c>
      <c r="N4" s="27"/>
      <c r="O4" s="27" t="s">
        <v>195</v>
      </c>
      <c r="P4" s="27"/>
      <c r="Q4" s="27" t="s">
        <v>106</v>
      </c>
      <c r="R4" s="27"/>
      <c r="S4" s="29">
        <v>-10.130000000000001</v>
      </c>
      <c r="T4" s="27"/>
      <c r="U4" s="29">
        <f t="shared" si="0"/>
        <v>27423.25</v>
      </c>
    </row>
    <row r="5" spans="1:21" x14ac:dyDescent="0.25">
      <c r="A5" s="27"/>
      <c r="B5" s="27"/>
      <c r="C5" s="27"/>
      <c r="D5" s="27"/>
      <c r="E5" s="27"/>
      <c r="F5" s="27"/>
      <c r="G5" s="27" t="s">
        <v>109</v>
      </c>
      <c r="H5" s="27"/>
      <c r="I5" s="28">
        <v>41974</v>
      </c>
      <c r="J5" s="27"/>
      <c r="K5" s="27"/>
      <c r="L5" s="27"/>
      <c r="M5" s="27" t="s">
        <v>139</v>
      </c>
      <c r="N5" s="27"/>
      <c r="O5" s="27" t="s">
        <v>195</v>
      </c>
      <c r="P5" s="27"/>
      <c r="Q5" s="27" t="s">
        <v>106</v>
      </c>
      <c r="R5" s="27"/>
      <c r="S5" s="29">
        <v>-9</v>
      </c>
      <c r="T5" s="27"/>
      <c r="U5" s="29">
        <f t="shared" si="0"/>
        <v>27414.25</v>
      </c>
    </row>
    <row r="6" spans="1:21" x14ac:dyDescent="0.25">
      <c r="A6" s="27"/>
      <c r="B6" s="27"/>
      <c r="C6" s="27"/>
      <c r="D6" s="27"/>
      <c r="E6" s="27"/>
      <c r="F6" s="27"/>
      <c r="G6" s="27" t="s">
        <v>109</v>
      </c>
      <c r="H6" s="27"/>
      <c r="I6" s="28">
        <v>41974</v>
      </c>
      <c r="J6" s="27"/>
      <c r="K6" s="27"/>
      <c r="L6" s="27"/>
      <c r="M6" s="27" t="s">
        <v>139</v>
      </c>
      <c r="N6" s="27"/>
      <c r="O6" s="27" t="s">
        <v>195</v>
      </c>
      <c r="P6" s="27"/>
      <c r="Q6" s="27" t="s">
        <v>106</v>
      </c>
      <c r="R6" s="27"/>
      <c r="S6" s="29">
        <v>-0.72</v>
      </c>
      <c r="T6" s="27"/>
      <c r="U6" s="29">
        <f t="shared" si="0"/>
        <v>27413.53</v>
      </c>
    </row>
    <row r="7" spans="1:21" x14ac:dyDescent="0.25">
      <c r="A7" s="27"/>
      <c r="B7" s="27"/>
      <c r="C7" s="27"/>
      <c r="D7" s="27"/>
      <c r="E7" s="27"/>
      <c r="F7" s="27"/>
      <c r="G7" s="27" t="s">
        <v>109</v>
      </c>
      <c r="H7" s="27"/>
      <c r="I7" s="28">
        <v>41974</v>
      </c>
      <c r="J7" s="27"/>
      <c r="K7" s="27"/>
      <c r="L7" s="27"/>
      <c r="M7" s="27" t="s">
        <v>640</v>
      </c>
      <c r="N7" s="27"/>
      <c r="O7" s="27" t="s">
        <v>645</v>
      </c>
      <c r="P7" s="27"/>
      <c r="Q7" s="27" t="s">
        <v>102</v>
      </c>
      <c r="R7" s="27"/>
      <c r="S7" s="29">
        <v>-337.67</v>
      </c>
      <c r="T7" s="27"/>
      <c r="U7" s="29">
        <f t="shared" si="0"/>
        <v>27075.86</v>
      </c>
    </row>
    <row r="8" spans="1:21" x14ac:dyDescent="0.25">
      <c r="A8" s="27"/>
      <c r="B8" s="27"/>
      <c r="C8" s="27"/>
      <c r="D8" s="27"/>
      <c r="E8" s="27"/>
      <c r="F8" s="27"/>
      <c r="G8" s="27" t="s">
        <v>109</v>
      </c>
      <c r="H8" s="27"/>
      <c r="I8" s="28">
        <v>41974</v>
      </c>
      <c r="J8" s="27"/>
      <c r="K8" s="27"/>
      <c r="L8" s="27"/>
      <c r="M8" s="27" t="s">
        <v>641</v>
      </c>
      <c r="N8" s="27"/>
      <c r="O8" s="27" t="s">
        <v>645</v>
      </c>
      <c r="P8" s="27"/>
      <c r="Q8" s="27" t="s">
        <v>102</v>
      </c>
      <c r="R8" s="27"/>
      <c r="S8" s="29">
        <v>-300.06</v>
      </c>
      <c r="T8" s="27"/>
      <c r="U8" s="29">
        <f t="shared" si="0"/>
        <v>26775.8</v>
      </c>
    </row>
    <row r="9" spans="1:21" x14ac:dyDescent="0.25">
      <c r="A9" s="27"/>
      <c r="B9" s="27"/>
      <c r="C9" s="27"/>
      <c r="D9" s="27"/>
      <c r="E9" s="27"/>
      <c r="F9" s="27"/>
      <c r="G9" s="27" t="s">
        <v>109</v>
      </c>
      <c r="H9" s="27"/>
      <c r="I9" s="28">
        <v>41974</v>
      </c>
      <c r="J9" s="27"/>
      <c r="K9" s="27"/>
      <c r="L9" s="27"/>
      <c r="M9" s="27" t="s">
        <v>157</v>
      </c>
      <c r="N9" s="27"/>
      <c r="O9" s="27" t="s">
        <v>198</v>
      </c>
      <c r="P9" s="27"/>
      <c r="Q9" s="27" t="s">
        <v>81</v>
      </c>
      <c r="R9" s="27"/>
      <c r="S9" s="29">
        <v>-250</v>
      </c>
      <c r="T9" s="27"/>
      <c r="U9" s="29">
        <f t="shared" si="0"/>
        <v>26525.8</v>
      </c>
    </row>
    <row r="10" spans="1:21" x14ac:dyDescent="0.25">
      <c r="A10" s="27"/>
      <c r="B10" s="27"/>
      <c r="C10" s="27"/>
      <c r="D10" s="27"/>
      <c r="E10" s="27"/>
      <c r="F10" s="27"/>
      <c r="G10" s="27" t="s">
        <v>109</v>
      </c>
      <c r="H10" s="27"/>
      <c r="I10" s="28">
        <v>41974</v>
      </c>
      <c r="J10" s="27"/>
      <c r="K10" s="27"/>
      <c r="L10" s="27"/>
      <c r="M10" s="27" t="s">
        <v>143</v>
      </c>
      <c r="N10" s="27"/>
      <c r="O10" s="27" t="s">
        <v>176</v>
      </c>
      <c r="P10" s="27"/>
      <c r="Q10" s="27" t="s">
        <v>104</v>
      </c>
      <c r="R10" s="27"/>
      <c r="S10" s="29">
        <v>-115</v>
      </c>
      <c r="T10" s="27"/>
      <c r="U10" s="29">
        <f t="shared" si="0"/>
        <v>26410.799999999999</v>
      </c>
    </row>
    <row r="11" spans="1:21" x14ac:dyDescent="0.25">
      <c r="A11" s="27"/>
      <c r="B11" s="27"/>
      <c r="C11" s="27"/>
      <c r="D11" s="27"/>
      <c r="E11" s="27"/>
      <c r="F11" s="27"/>
      <c r="G11" s="27" t="s">
        <v>109</v>
      </c>
      <c r="H11" s="27"/>
      <c r="I11" s="28">
        <v>41974</v>
      </c>
      <c r="J11" s="27"/>
      <c r="K11" s="27"/>
      <c r="L11" s="27"/>
      <c r="M11" s="27" t="s">
        <v>596</v>
      </c>
      <c r="N11" s="27"/>
      <c r="O11" s="27" t="s">
        <v>624</v>
      </c>
      <c r="P11" s="27"/>
      <c r="Q11" s="27" t="s">
        <v>79</v>
      </c>
      <c r="R11" s="27"/>
      <c r="S11" s="29">
        <v>-24.04</v>
      </c>
      <c r="T11" s="27"/>
      <c r="U11" s="29">
        <f t="shared" si="0"/>
        <v>26386.76</v>
      </c>
    </row>
    <row r="12" spans="1:21" x14ac:dyDescent="0.25">
      <c r="A12" s="27"/>
      <c r="B12" s="27"/>
      <c r="C12" s="27"/>
      <c r="D12" s="27"/>
      <c r="E12" s="27"/>
      <c r="F12" s="27"/>
      <c r="G12" s="27" t="s">
        <v>109</v>
      </c>
      <c r="H12" s="27"/>
      <c r="I12" s="28">
        <v>41975</v>
      </c>
      <c r="J12" s="27"/>
      <c r="K12" s="27"/>
      <c r="L12" s="27"/>
      <c r="M12" s="27" t="s">
        <v>642</v>
      </c>
      <c r="N12" s="27"/>
      <c r="O12" s="27" t="s">
        <v>646</v>
      </c>
      <c r="P12" s="27"/>
      <c r="Q12" s="27" t="s">
        <v>259</v>
      </c>
      <c r="R12" s="27"/>
      <c r="S12" s="29">
        <v>-905.76</v>
      </c>
      <c r="T12" s="27"/>
      <c r="U12" s="29">
        <f t="shared" si="0"/>
        <v>25481</v>
      </c>
    </row>
    <row r="13" spans="1:21" x14ac:dyDescent="0.25">
      <c r="A13" s="27"/>
      <c r="B13" s="27"/>
      <c r="C13" s="27"/>
      <c r="D13" s="27"/>
      <c r="E13" s="27"/>
      <c r="F13" s="27"/>
      <c r="G13" s="27" t="s">
        <v>109</v>
      </c>
      <c r="H13" s="27"/>
      <c r="I13" s="28">
        <v>41976</v>
      </c>
      <c r="J13" s="27"/>
      <c r="K13" s="27"/>
      <c r="L13" s="27"/>
      <c r="M13" s="27" t="s">
        <v>147</v>
      </c>
      <c r="N13" s="27"/>
      <c r="O13" s="27" t="s">
        <v>185</v>
      </c>
      <c r="P13" s="27"/>
      <c r="Q13" s="27" t="s">
        <v>104</v>
      </c>
      <c r="R13" s="27"/>
      <c r="S13" s="29">
        <v>-10.02</v>
      </c>
      <c r="T13" s="27"/>
      <c r="U13" s="29">
        <f t="shared" si="0"/>
        <v>25470.98</v>
      </c>
    </row>
    <row r="14" spans="1:21" x14ac:dyDescent="0.25">
      <c r="A14" s="27"/>
      <c r="B14" s="27"/>
      <c r="C14" s="27"/>
      <c r="D14" s="27"/>
      <c r="E14" s="27"/>
      <c r="F14" s="27"/>
      <c r="G14" s="27" t="s">
        <v>109</v>
      </c>
      <c r="H14" s="27"/>
      <c r="I14" s="28">
        <v>41976</v>
      </c>
      <c r="J14" s="27"/>
      <c r="K14" s="27"/>
      <c r="L14" s="27"/>
      <c r="M14" s="27" t="s">
        <v>643</v>
      </c>
      <c r="N14" s="27"/>
      <c r="O14" s="27" t="s">
        <v>647</v>
      </c>
      <c r="P14" s="27"/>
      <c r="Q14" s="27" t="s">
        <v>104</v>
      </c>
      <c r="R14" s="27"/>
      <c r="S14" s="29">
        <v>-99</v>
      </c>
      <c r="T14" s="27"/>
      <c r="U14" s="29">
        <f t="shared" si="0"/>
        <v>25371.98</v>
      </c>
    </row>
    <row r="15" spans="1:21" x14ac:dyDescent="0.25">
      <c r="A15" s="27"/>
      <c r="B15" s="27"/>
      <c r="C15" s="27"/>
      <c r="D15" s="27"/>
      <c r="E15" s="27"/>
      <c r="F15" s="27"/>
      <c r="G15" s="27" t="s">
        <v>109</v>
      </c>
      <c r="H15" s="27"/>
      <c r="I15" s="28">
        <v>41977</v>
      </c>
      <c r="J15" s="27"/>
      <c r="K15" s="27" t="s">
        <v>637</v>
      </c>
      <c r="L15" s="27"/>
      <c r="M15" s="27" t="s">
        <v>153</v>
      </c>
      <c r="N15" s="27"/>
      <c r="O15" s="27" t="s">
        <v>858</v>
      </c>
      <c r="P15" s="27"/>
      <c r="Q15" s="27" t="s">
        <v>92</v>
      </c>
      <c r="R15" s="27"/>
      <c r="S15" s="29">
        <v>-14000</v>
      </c>
      <c r="T15" s="27"/>
      <c r="U15" s="29">
        <f t="shared" si="0"/>
        <v>11371.98</v>
      </c>
    </row>
    <row r="16" spans="1:21" x14ac:dyDescent="0.25">
      <c r="A16" s="27"/>
      <c r="B16" s="27"/>
      <c r="C16" s="27"/>
      <c r="D16" s="27"/>
      <c r="E16" s="27"/>
      <c r="F16" s="27"/>
      <c r="G16" s="27" t="s">
        <v>109</v>
      </c>
      <c r="H16" s="27"/>
      <c r="I16" s="28">
        <v>41977</v>
      </c>
      <c r="J16" s="27"/>
      <c r="K16" s="27" t="s">
        <v>638</v>
      </c>
      <c r="L16" s="27"/>
      <c r="M16" s="27" t="s">
        <v>298</v>
      </c>
      <c r="N16" s="27"/>
      <c r="O16" s="27" t="s">
        <v>330</v>
      </c>
      <c r="P16" s="27"/>
      <c r="Q16" s="27" t="s">
        <v>86</v>
      </c>
      <c r="R16" s="27"/>
      <c r="S16" s="29">
        <v>-3500</v>
      </c>
      <c r="T16" s="27"/>
      <c r="U16" s="29">
        <f t="shared" si="0"/>
        <v>7871.98</v>
      </c>
    </row>
    <row r="17" spans="1:21" x14ac:dyDescent="0.25">
      <c r="A17" s="27"/>
      <c r="B17" s="27"/>
      <c r="C17" s="27"/>
      <c r="D17" s="27"/>
      <c r="E17" s="27"/>
      <c r="F17" s="27"/>
      <c r="G17" s="27" t="s">
        <v>109</v>
      </c>
      <c r="H17" s="27"/>
      <c r="I17" s="28">
        <v>41978</v>
      </c>
      <c r="J17" s="27"/>
      <c r="K17" s="27" t="s">
        <v>639</v>
      </c>
      <c r="L17" s="27"/>
      <c r="M17" s="27" t="s">
        <v>151</v>
      </c>
      <c r="N17" s="27"/>
      <c r="O17" s="27" t="s">
        <v>191</v>
      </c>
      <c r="P17" s="27"/>
      <c r="Q17" s="27" t="s">
        <v>88</v>
      </c>
      <c r="R17" s="27"/>
      <c r="S17" s="29">
        <v>-75</v>
      </c>
      <c r="T17" s="27"/>
      <c r="U17" s="29">
        <f t="shared" si="0"/>
        <v>7796.98</v>
      </c>
    </row>
    <row r="18" spans="1:21" x14ac:dyDescent="0.25">
      <c r="A18" s="27"/>
      <c r="B18" s="27"/>
      <c r="C18" s="27"/>
      <c r="D18" s="27"/>
      <c r="E18" s="27"/>
      <c r="F18" s="27"/>
      <c r="G18" s="27" t="s">
        <v>109</v>
      </c>
      <c r="H18" s="27"/>
      <c r="I18" s="28">
        <v>41978</v>
      </c>
      <c r="J18" s="27"/>
      <c r="K18" s="27"/>
      <c r="L18" s="27"/>
      <c r="M18" s="27" t="s">
        <v>147</v>
      </c>
      <c r="N18" s="27"/>
      <c r="O18" s="27" t="s">
        <v>185</v>
      </c>
      <c r="P18" s="27"/>
      <c r="Q18" s="27" t="s">
        <v>104</v>
      </c>
      <c r="R18" s="27"/>
      <c r="S18" s="29">
        <v>-9.98</v>
      </c>
      <c r="T18" s="27"/>
      <c r="U18" s="29">
        <f t="shared" si="0"/>
        <v>7787</v>
      </c>
    </row>
    <row r="19" spans="1:21" x14ac:dyDescent="0.25">
      <c r="A19" s="27"/>
      <c r="B19" s="27"/>
      <c r="C19" s="27"/>
      <c r="D19" s="27"/>
      <c r="E19" s="27"/>
      <c r="F19" s="27"/>
      <c r="G19" s="27" t="s">
        <v>111</v>
      </c>
      <c r="H19" s="27"/>
      <c r="I19" s="28">
        <v>41982</v>
      </c>
      <c r="J19" s="27"/>
      <c r="K19" s="27"/>
      <c r="L19" s="27"/>
      <c r="M19" s="27" t="s">
        <v>644</v>
      </c>
      <c r="N19" s="27"/>
      <c r="O19" s="27" t="s">
        <v>648</v>
      </c>
      <c r="P19" s="27"/>
      <c r="Q19" s="27" t="s">
        <v>376</v>
      </c>
      <c r="R19" s="27"/>
      <c r="S19" s="29">
        <v>250</v>
      </c>
      <c r="T19" s="27"/>
      <c r="U19" s="29">
        <f t="shared" si="0"/>
        <v>8037</v>
      </c>
    </row>
    <row r="20" spans="1:21" x14ac:dyDescent="0.25">
      <c r="A20" s="27"/>
      <c r="B20" s="27"/>
      <c r="C20" s="27"/>
      <c r="D20" s="27"/>
      <c r="E20" s="27"/>
      <c r="F20" s="27"/>
      <c r="G20" s="27" t="s">
        <v>109</v>
      </c>
      <c r="H20" s="27"/>
      <c r="I20" s="28">
        <v>41982</v>
      </c>
      <c r="J20" s="27"/>
      <c r="K20" s="27"/>
      <c r="L20" s="27"/>
      <c r="M20" s="27" t="s">
        <v>349</v>
      </c>
      <c r="N20" s="27"/>
      <c r="O20" s="27" t="s">
        <v>360</v>
      </c>
      <c r="P20" s="27"/>
      <c r="Q20" s="27" t="s">
        <v>104</v>
      </c>
      <c r="R20" s="27"/>
      <c r="S20" s="29">
        <v>-165</v>
      </c>
      <c r="T20" s="27"/>
      <c r="U20" s="29">
        <f t="shared" si="0"/>
        <v>7872</v>
      </c>
    </row>
    <row r="21" spans="1:21" x14ac:dyDescent="0.25">
      <c r="A21" s="27"/>
      <c r="B21" s="27"/>
      <c r="C21" s="27"/>
      <c r="D21" s="27"/>
      <c r="E21" s="27"/>
      <c r="F21" s="27"/>
      <c r="G21" s="27" t="s">
        <v>109</v>
      </c>
      <c r="H21" s="27"/>
      <c r="I21" s="28">
        <v>41983</v>
      </c>
      <c r="J21" s="27"/>
      <c r="K21" s="27"/>
      <c r="L21" s="27"/>
      <c r="M21" s="27" t="s">
        <v>227</v>
      </c>
      <c r="N21" s="27"/>
      <c r="O21" s="27" t="s">
        <v>237</v>
      </c>
      <c r="P21" s="27"/>
      <c r="Q21" s="27" t="s">
        <v>83</v>
      </c>
      <c r="R21" s="27"/>
      <c r="S21" s="29">
        <v>-9</v>
      </c>
      <c r="T21" s="27"/>
      <c r="U21" s="29">
        <f t="shared" si="0"/>
        <v>7863</v>
      </c>
    </row>
    <row r="22" spans="1:21" x14ac:dyDescent="0.25">
      <c r="A22" s="27"/>
      <c r="B22" s="27"/>
      <c r="C22" s="27"/>
      <c r="D22" s="27"/>
      <c r="E22" s="27"/>
      <c r="F22" s="27"/>
      <c r="G22" s="27" t="s">
        <v>111</v>
      </c>
      <c r="H22" s="27"/>
      <c r="I22" s="28">
        <v>41984</v>
      </c>
      <c r="J22" s="27"/>
      <c r="K22" s="27"/>
      <c r="L22" s="27"/>
      <c r="M22" s="27" t="s">
        <v>642</v>
      </c>
      <c r="N22" s="27"/>
      <c r="O22" s="27" t="s">
        <v>646</v>
      </c>
      <c r="P22" s="27"/>
      <c r="Q22" s="27" t="s">
        <v>259</v>
      </c>
      <c r="R22" s="27"/>
      <c r="S22" s="29">
        <v>816.96</v>
      </c>
      <c r="T22" s="27"/>
      <c r="U22" s="29">
        <f t="shared" si="0"/>
        <v>8679.9599999999991</v>
      </c>
    </row>
    <row r="23" spans="1:21" x14ac:dyDescent="0.25">
      <c r="A23" s="27"/>
      <c r="B23" s="27"/>
      <c r="C23" s="27"/>
      <c r="D23" s="27"/>
      <c r="E23" s="27"/>
      <c r="F23" s="27"/>
      <c r="G23" s="27" t="s">
        <v>109</v>
      </c>
      <c r="H23" s="27"/>
      <c r="I23" s="28">
        <v>41984</v>
      </c>
      <c r="J23" s="27"/>
      <c r="K23" s="27"/>
      <c r="L23" s="27"/>
      <c r="M23" s="27" t="s">
        <v>139</v>
      </c>
      <c r="N23" s="27"/>
      <c r="O23" s="27" t="s">
        <v>238</v>
      </c>
      <c r="P23" s="27"/>
      <c r="Q23" s="27" t="s">
        <v>106</v>
      </c>
      <c r="R23" s="27"/>
      <c r="S23" s="29">
        <v>-192.7</v>
      </c>
      <c r="T23" s="27"/>
      <c r="U23" s="29">
        <f t="shared" si="0"/>
        <v>8487.26</v>
      </c>
    </row>
    <row r="24" spans="1:21" x14ac:dyDescent="0.25">
      <c r="A24" s="27"/>
      <c r="B24" s="27"/>
      <c r="C24" s="27"/>
      <c r="D24" s="27"/>
      <c r="E24" s="27"/>
      <c r="F24" s="27"/>
      <c r="G24" s="27" t="s">
        <v>109</v>
      </c>
      <c r="H24" s="27"/>
      <c r="I24" s="28">
        <v>41984</v>
      </c>
      <c r="J24" s="27"/>
      <c r="K24" s="27"/>
      <c r="L24" s="27"/>
      <c r="M24" s="27" t="s">
        <v>139</v>
      </c>
      <c r="N24" s="27"/>
      <c r="O24" s="27" t="s">
        <v>179</v>
      </c>
      <c r="P24" s="27"/>
      <c r="Q24" s="27" t="s">
        <v>106</v>
      </c>
      <c r="R24" s="27"/>
      <c r="S24" s="29">
        <v>-50</v>
      </c>
      <c r="T24" s="27"/>
      <c r="U24" s="29">
        <f t="shared" si="0"/>
        <v>8437.26</v>
      </c>
    </row>
    <row r="25" spans="1:21" x14ac:dyDescent="0.25">
      <c r="A25" s="27"/>
      <c r="B25" s="27"/>
      <c r="C25" s="27"/>
      <c r="D25" s="27"/>
      <c r="E25" s="27"/>
      <c r="F25" s="27"/>
      <c r="G25" s="27" t="s">
        <v>109</v>
      </c>
      <c r="H25" s="27"/>
      <c r="I25" s="28">
        <v>41984</v>
      </c>
      <c r="J25" s="27"/>
      <c r="K25" s="27"/>
      <c r="L25" s="27"/>
      <c r="M25" s="27" t="s">
        <v>139</v>
      </c>
      <c r="N25" s="27"/>
      <c r="O25" s="27" t="s">
        <v>182</v>
      </c>
      <c r="P25" s="27"/>
      <c r="Q25" s="27" t="s">
        <v>106</v>
      </c>
      <c r="R25" s="27"/>
      <c r="S25" s="29">
        <v>-23.89</v>
      </c>
      <c r="T25" s="27"/>
      <c r="U25" s="29">
        <f t="shared" si="0"/>
        <v>8413.3700000000008</v>
      </c>
    </row>
    <row r="26" spans="1:21" x14ac:dyDescent="0.25">
      <c r="A26" s="27"/>
      <c r="B26" s="27"/>
      <c r="C26" s="27"/>
      <c r="D26" s="27"/>
      <c r="E26" s="27"/>
      <c r="F26" s="27"/>
      <c r="G26" s="27" t="s">
        <v>109</v>
      </c>
      <c r="H26" s="27"/>
      <c r="I26" s="28">
        <v>41984</v>
      </c>
      <c r="J26" s="27"/>
      <c r="K26" s="27"/>
      <c r="L26" s="27"/>
      <c r="M26" s="27" t="s">
        <v>529</v>
      </c>
      <c r="N26" s="27"/>
      <c r="O26" s="27" t="s">
        <v>859</v>
      </c>
      <c r="P26" s="27"/>
      <c r="Q26" s="27" t="s">
        <v>217</v>
      </c>
      <c r="R26" s="27"/>
      <c r="S26" s="29">
        <v>-1884.33</v>
      </c>
      <c r="T26" s="27"/>
      <c r="U26" s="29">
        <f t="shared" si="0"/>
        <v>6529.04</v>
      </c>
    </row>
    <row r="27" spans="1:21" x14ac:dyDescent="0.25">
      <c r="A27" s="27"/>
      <c r="B27" s="27"/>
      <c r="C27" s="27"/>
      <c r="D27" s="27"/>
      <c r="E27" s="27"/>
      <c r="F27" s="27"/>
      <c r="G27" s="27" t="s">
        <v>109</v>
      </c>
      <c r="H27" s="27"/>
      <c r="I27" s="28">
        <v>41984</v>
      </c>
      <c r="J27" s="27"/>
      <c r="K27" s="27"/>
      <c r="L27" s="27"/>
      <c r="M27" s="27" t="s">
        <v>231</v>
      </c>
      <c r="N27" s="27"/>
      <c r="O27" s="27" t="s">
        <v>546</v>
      </c>
      <c r="P27" s="27"/>
      <c r="Q27" s="27" t="s">
        <v>102</v>
      </c>
      <c r="R27" s="27"/>
      <c r="S27" s="29">
        <v>-270</v>
      </c>
      <c r="T27" s="27"/>
      <c r="U27" s="29">
        <f t="shared" si="0"/>
        <v>6259.04</v>
      </c>
    </row>
    <row r="28" spans="1:21" x14ac:dyDescent="0.25">
      <c r="A28" s="27"/>
      <c r="B28" s="27"/>
      <c r="C28" s="27"/>
      <c r="D28" s="27"/>
      <c r="E28" s="27"/>
      <c r="F28" s="27"/>
      <c r="G28" s="27" t="s">
        <v>109</v>
      </c>
      <c r="H28" s="27"/>
      <c r="I28" s="28">
        <v>41984</v>
      </c>
      <c r="J28" s="27"/>
      <c r="K28" s="27"/>
      <c r="L28" s="27"/>
      <c r="M28" s="27" t="s">
        <v>854</v>
      </c>
      <c r="N28" s="27"/>
      <c r="O28" s="27" t="s">
        <v>860</v>
      </c>
      <c r="P28" s="27"/>
      <c r="Q28" s="27" t="s">
        <v>790</v>
      </c>
      <c r="R28" s="27"/>
      <c r="S28" s="29">
        <v>-180.2</v>
      </c>
      <c r="T28" s="27"/>
      <c r="U28" s="29">
        <f t="shared" si="0"/>
        <v>6078.84</v>
      </c>
    </row>
    <row r="29" spans="1:21" x14ac:dyDescent="0.25">
      <c r="A29" s="27"/>
      <c r="B29" s="27"/>
      <c r="C29" s="27"/>
      <c r="D29" s="27"/>
      <c r="E29" s="27"/>
      <c r="F29" s="27"/>
      <c r="G29" s="27" t="s">
        <v>109</v>
      </c>
      <c r="H29" s="27"/>
      <c r="I29" s="28">
        <v>41984</v>
      </c>
      <c r="J29" s="27"/>
      <c r="K29" s="27"/>
      <c r="L29" s="27"/>
      <c r="M29" s="27" t="s">
        <v>855</v>
      </c>
      <c r="N29" s="27"/>
      <c r="O29" s="27" t="s">
        <v>861</v>
      </c>
      <c r="P29" s="27"/>
      <c r="Q29" s="27" t="s">
        <v>257</v>
      </c>
      <c r="R29" s="27"/>
      <c r="S29" s="29">
        <v>-152.19999999999999</v>
      </c>
      <c r="T29" s="27"/>
      <c r="U29" s="29">
        <f t="shared" si="0"/>
        <v>5926.64</v>
      </c>
    </row>
    <row r="30" spans="1:21" x14ac:dyDescent="0.25">
      <c r="A30" s="27"/>
      <c r="B30" s="27"/>
      <c r="C30" s="27"/>
      <c r="D30" s="27"/>
      <c r="E30" s="27"/>
      <c r="F30" s="27"/>
      <c r="G30" s="27" t="s">
        <v>109</v>
      </c>
      <c r="H30" s="27"/>
      <c r="I30" s="28">
        <v>41984</v>
      </c>
      <c r="J30" s="27"/>
      <c r="K30" s="27"/>
      <c r="L30" s="27"/>
      <c r="M30" s="27" t="s">
        <v>529</v>
      </c>
      <c r="N30" s="27"/>
      <c r="O30" s="27" t="s">
        <v>862</v>
      </c>
      <c r="P30" s="27"/>
      <c r="Q30" s="27" t="s">
        <v>217</v>
      </c>
      <c r="R30" s="27"/>
      <c r="S30" s="29">
        <v>-108.35</v>
      </c>
      <c r="T30" s="27"/>
      <c r="U30" s="29">
        <f t="shared" si="0"/>
        <v>5818.29</v>
      </c>
    </row>
    <row r="31" spans="1:21" x14ac:dyDescent="0.25">
      <c r="A31" s="27"/>
      <c r="B31" s="27"/>
      <c r="C31" s="27"/>
      <c r="D31" s="27"/>
      <c r="E31" s="27"/>
      <c r="F31" s="27"/>
      <c r="G31" s="27" t="s">
        <v>109</v>
      </c>
      <c r="H31" s="27"/>
      <c r="I31" s="28">
        <v>41984</v>
      </c>
      <c r="J31" s="27"/>
      <c r="K31" s="27"/>
      <c r="L31" s="27"/>
      <c r="M31" s="27" t="s">
        <v>231</v>
      </c>
      <c r="N31" s="27"/>
      <c r="O31" s="27" t="s">
        <v>546</v>
      </c>
      <c r="P31" s="27"/>
      <c r="Q31" s="27" t="s">
        <v>102</v>
      </c>
      <c r="R31" s="27"/>
      <c r="S31" s="29">
        <v>-28</v>
      </c>
      <c r="T31" s="27"/>
      <c r="U31" s="29">
        <f t="shared" si="0"/>
        <v>5790.29</v>
      </c>
    </row>
    <row r="32" spans="1:21" x14ac:dyDescent="0.25">
      <c r="A32" s="27"/>
      <c r="B32" s="27"/>
      <c r="C32" s="27"/>
      <c r="D32" s="27"/>
      <c r="E32" s="27"/>
      <c r="F32" s="27"/>
      <c r="G32" s="27" t="s">
        <v>109</v>
      </c>
      <c r="H32" s="27"/>
      <c r="I32" s="28">
        <v>41988</v>
      </c>
      <c r="J32" s="27"/>
      <c r="K32" s="27"/>
      <c r="L32" s="27"/>
      <c r="M32" s="27" t="s">
        <v>147</v>
      </c>
      <c r="N32" s="27"/>
      <c r="O32" s="27" t="s">
        <v>185</v>
      </c>
      <c r="P32" s="27"/>
      <c r="Q32" s="27" t="s">
        <v>104</v>
      </c>
      <c r="R32" s="27"/>
      <c r="S32" s="29">
        <v>-44.58</v>
      </c>
      <c r="T32" s="27"/>
      <c r="U32" s="29">
        <f t="shared" si="0"/>
        <v>5745.71</v>
      </c>
    </row>
    <row r="33" spans="1:21" x14ac:dyDescent="0.25">
      <c r="A33" s="27"/>
      <c r="B33" s="27"/>
      <c r="C33" s="27"/>
      <c r="D33" s="27"/>
      <c r="E33" s="27"/>
      <c r="F33" s="27"/>
      <c r="G33" s="27" t="s">
        <v>109</v>
      </c>
      <c r="H33" s="27"/>
      <c r="I33" s="28">
        <v>41990</v>
      </c>
      <c r="J33" s="27"/>
      <c r="K33" s="27"/>
      <c r="L33" s="27"/>
      <c r="M33" s="27" t="s">
        <v>147</v>
      </c>
      <c r="N33" s="27"/>
      <c r="O33" s="27" t="s">
        <v>185</v>
      </c>
      <c r="P33" s="27"/>
      <c r="Q33" s="27" t="s">
        <v>104</v>
      </c>
      <c r="R33" s="27"/>
      <c r="S33" s="29">
        <v>-89.94</v>
      </c>
      <c r="T33" s="27"/>
      <c r="U33" s="29">
        <f t="shared" si="0"/>
        <v>5655.77</v>
      </c>
    </row>
    <row r="34" spans="1:21" x14ac:dyDescent="0.25">
      <c r="A34" s="27"/>
      <c r="B34" s="27"/>
      <c r="C34" s="27"/>
      <c r="D34" s="27"/>
      <c r="E34" s="27"/>
      <c r="F34" s="27"/>
      <c r="G34" s="27" t="s">
        <v>109</v>
      </c>
      <c r="H34" s="27"/>
      <c r="I34" s="28">
        <v>41992</v>
      </c>
      <c r="J34" s="27"/>
      <c r="K34" s="27"/>
      <c r="L34" s="27"/>
      <c r="M34" s="27" t="s">
        <v>147</v>
      </c>
      <c r="N34" s="27"/>
      <c r="O34" s="27" t="s">
        <v>185</v>
      </c>
      <c r="P34" s="27"/>
      <c r="Q34" s="27" t="s">
        <v>104</v>
      </c>
      <c r="R34" s="27"/>
      <c r="S34" s="29">
        <v>-35.97</v>
      </c>
      <c r="T34" s="27"/>
      <c r="U34" s="29">
        <f t="shared" si="0"/>
        <v>5619.8</v>
      </c>
    </row>
    <row r="35" spans="1:21" x14ac:dyDescent="0.25">
      <c r="A35" s="27"/>
      <c r="B35" s="27"/>
      <c r="C35" s="27"/>
      <c r="D35" s="27"/>
      <c r="E35" s="27"/>
      <c r="F35" s="27"/>
      <c r="G35" s="27" t="s">
        <v>109</v>
      </c>
      <c r="H35" s="27"/>
      <c r="I35" s="28">
        <v>41992</v>
      </c>
      <c r="J35" s="27"/>
      <c r="K35" s="27"/>
      <c r="L35" s="27"/>
      <c r="M35" s="27" t="s">
        <v>147</v>
      </c>
      <c r="N35" s="27"/>
      <c r="O35" s="27" t="s">
        <v>185</v>
      </c>
      <c r="P35" s="27"/>
      <c r="Q35" s="27" t="s">
        <v>104</v>
      </c>
      <c r="R35" s="27"/>
      <c r="S35" s="29">
        <v>-29.94</v>
      </c>
      <c r="T35" s="27"/>
      <c r="U35" s="29">
        <f t="shared" si="0"/>
        <v>5589.86</v>
      </c>
    </row>
    <row r="36" spans="1:21" x14ac:dyDescent="0.25">
      <c r="A36" s="27"/>
      <c r="B36" s="27"/>
      <c r="C36" s="27"/>
      <c r="D36" s="27"/>
      <c r="E36" s="27"/>
      <c r="F36" s="27"/>
      <c r="G36" s="27" t="s">
        <v>111</v>
      </c>
      <c r="H36" s="27"/>
      <c r="I36" s="28">
        <v>41996</v>
      </c>
      <c r="J36" s="27"/>
      <c r="K36" s="27"/>
      <c r="L36" s="27"/>
      <c r="M36" s="27" t="s">
        <v>856</v>
      </c>
      <c r="N36" s="27"/>
      <c r="O36" s="27" t="s">
        <v>863</v>
      </c>
      <c r="P36" s="27"/>
      <c r="Q36" s="27" t="s">
        <v>70</v>
      </c>
      <c r="R36" s="27"/>
      <c r="S36" s="29">
        <v>500</v>
      </c>
      <c r="T36" s="27"/>
      <c r="U36" s="29">
        <f t="shared" si="0"/>
        <v>6089.86</v>
      </c>
    </row>
    <row r="37" spans="1:21" ht="15.75" thickBot="1" x14ac:dyDescent="0.3">
      <c r="A37" s="27"/>
      <c r="B37" s="27"/>
      <c r="C37" s="27"/>
      <c r="D37" s="27"/>
      <c r="E37" s="27"/>
      <c r="F37" s="27"/>
      <c r="G37" s="27" t="s">
        <v>109</v>
      </c>
      <c r="H37" s="27"/>
      <c r="I37" s="28">
        <v>41996</v>
      </c>
      <c r="J37" s="27"/>
      <c r="K37" s="27"/>
      <c r="L37" s="27"/>
      <c r="M37" s="27" t="s">
        <v>355</v>
      </c>
      <c r="N37" s="27"/>
      <c r="O37" s="27" t="s">
        <v>370</v>
      </c>
      <c r="P37" s="27"/>
      <c r="Q37" s="27" t="s">
        <v>100</v>
      </c>
      <c r="R37" s="27"/>
      <c r="S37" s="30">
        <v>-55</v>
      </c>
      <c r="T37" s="27"/>
      <c r="U37" s="30">
        <f t="shared" si="0"/>
        <v>6034.86</v>
      </c>
    </row>
    <row r="38" spans="1:21" x14ac:dyDescent="0.25">
      <c r="A38" s="27"/>
      <c r="B38" s="27" t="s">
        <v>29</v>
      </c>
      <c r="C38" s="27"/>
      <c r="D38" s="27"/>
      <c r="E38" s="27"/>
      <c r="F38" s="27"/>
      <c r="G38" s="27"/>
      <c r="H38" s="27"/>
      <c r="I38" s="28"/>
      <c r="J38" s="27"/>
      <c r="K38" s="27"/>
      <c r="L38" s="27"/>
      <c r="M38" s="27"/>
      <c r="N38" s="27"/>
      <c r="O38" s="27"/>
      <c r="P38" s="27"/>
      <c r="Q38" s="27"/>
      <c r="R38" s="27"/>
      <c r="S38" s="29">
        <f>ROUND(SUM(S2:S37),5)</f>
        <v>-21403.53</v>
      </c>
      <c r="T38" s="27"/>
      <c r="U38" s="29">
        <f>U37</f>
        <v>6034.86</v>
      </c>
    </row>
    <row r="39" spans="1:21" ht="30" customHeight="1" x14ac:dyDescent="0.25">
      <c r="A39" s="23"/>
      <c r="B39" s="23" t="s">
        <v>30</v>
      </c>
      <c r="C39" s="23"/>
      <c r="D39" s="23"/>
      <c r="E39" s="23"/>
      <c r="F39" s="23"/>
      <c r="G39" s="23"/>
      <c r="H39" s="23"/>
      <c r="I39" s="26"/>
      <c r="J39" s="23"/>
      <c r="K39" s="23"/>
      <c r="L39" s="23"/>
      <c r="M39" s="23"/>
      <c r="N39" s="23"/>
      <c r="O39" s="23"/>
      <c r="P39" s="23"/>
      <c r="Q39" s="23"/>
      <c r="R39" s="23"/>
      <c r="S39" s="25"/>
      <c r="T39" s="23"/>
      <c r="U39" s="25">
        <v>0</v>
      </c>
    </row>
    <row r="40" spans="1:21" x14ac:dyDescent="0.25">
      <c r="A40" s="27"/>
      <c r="B40" s="27" t="s">
        <v>31</v>
      </c>
      <c r="C40" s="27"/>
      <c r="D40" s="27"/>
      <c r="E40" s="27"/>
      <c r="F40" s="27"/>
      <c r="G40" s="27"/>
      <c r="H40" s="27"/>
      <c r="I40" s="28"/>
      <c r="J40" s="27"/>
      <c r="K40" s="27"/>
      <c r="L40" s="27"/>
      <c r="M40" s="27"/>
      <c r="N40" s="27"/>
      <c r="O40" s="27"/>
      <c r="P40" s="27"/>
      <c r="Q40" s="27"/>
      <c r="R40" s="27"/>
      <c r="S40" s="29"/>
      <c r="T40" s="27"/>
      <c r="U40" s="29">
        <f>U39</f>
        <v>0</v>
      </c>
    </row>
    <row r="41" spans="1:21" ht="30" customHeight="1" x14ac:dyDescent="0.25">
      <c r="A41" s="23"/>
      <c r="B41" s="23" t="s">
        <v>32</v>
      </c>
      <c r="C41" s="23"/>
      <c r="D41" s="23"/>
      <c r="E41" s="23"/>
      <c r="F41" s="23"/>
      <c r="G41" s="23"/>
      <c r="H41" s="23"/>
      <c r="I41" s="26"/>
      <c r="J41" s="23"/>
      <c r="K41" s="23"/>
      <c r="L41" s="23"/>
      <c r="M41" s="23"/>
      <c r="N41" s="23"/>
      <c r="O41" s="23"/>
      <c r="P41" s="23"/>
      <c r="Q41" s="23"/>
      <c r="R41" s="23"/>
      <c r="S41" s="25"/>
      <c r="T41" s="23"/>
      <c r="U41" s="25">
        <v>401.67</v>
      </c>
    </row>
    <row r="42" spans="1:21" x14ac:dyDescent="0.25">
      <c r="A42" s="27"/>
      <c r="B42" s="27" t="s">
        <v>33</v>
      </c>
      <c r="C42" s="27"/>
      <c r="D42" s="27"/>
      <c r="E42" s="27"/>
      <c r="F42" s="27"/>
      <c r="G42" s="27"/>
      <c r="H42" s="27"/>
      <c r="I42" s="28"/>
      <c r="J42" s="27"/>
      <c r="K42" s="27"/>
      <c r="L42" s="27"/>
      <c r="M42" s="27"/>
      <c r="N42" s="27"/>
      <c r="O42" s="27"/>
      <c r="P42" s="27"/>
      <c r="Q42" s="27"/>
      <c r="R42" s="27"/>
      <c r="S42" s="29"/>
      <c r="T42" s="27"/>
      <c r="U42" s="29">
        <f>U41</f>
        <v>401.67</v>
      </c>
    </row>
    <row r="43" spans="1:21" ht="30" customHeight="1" x14ac:dyDescent="0.25">
      <c r="A43" s="23"/>
      <c r="B43" s="23" t="s">
        <v>34</v>
      </c>
      <c r="C43" s="23"/>
      <c r="D43" s="23"/>
      <c r="E43" s="23"/>
      <c r="F43" s="23"/>
      <c r="G43" s="23"/>
      <c r="H43" s="23"/>
      <c r="I43" s="26"/>
      <c r="J43" s="23"/>
      <c r="K43" s="23"/>
      <c r="L43" s="23"/>
      <c r="M43" s="23"/>
      <c r="N43" s="23"/>
      <c r="O43" s="23"/>
      <c r="P43" s="23"/>
      <c r="Q43" s="23"/>
      <c r="R43" s="23"/>
      <c r="S43" s="25"/>
      <c r="T43" s="23"/>
      <c r="U43" s="25">
        <v>704.87</v>
      </c>
    </row>
    <row r="44" spans="1:21" x14ac:dyDescent="0.25">
      <c r="A44" s="27"/>
      <c r="B44" s="27" t="s">
        <v>35</v>
      </c>
      <c r="C44" s="27"/>
      <c r="D44" s="27"/>
      <c r="E44" s="27"/>
      <c r="F44" s="27"/>
      <c r="G44" s="27"/>
      <c r="H44" s="27"/>
      <c r="I44" s="28"/>
      <c r="J44" s="27"/>
      <c r="K44" s="27"/>
      <c r="L44" s="27"/>
      <c r="M44" s="27"/>
      <c r="N44" s="27"/>
      <c r="O44" s="27"/>
      <c r="P44" s="27"/>
      <c r="Q44" s="27"/>
      <c r="R44" s="27"/>
      <c r="S44" s="29"/>
      <c r="T44" s="27"/>
      <c r="U44" s="29">
        <f>U43</f>
        <v>704.87</v>
      </c>
    </row>
    <row r="45" spans="1:21" ht="30" customHeight="1" x14ac:dyDescent="0.25">
      <c r="A45" s="23"/>
      <c r="B45" s="23" t="s">
        <v>650</v>
      </c>
      <c r="C45" s="23"/>
      <c r="D45" s="23"/>
      <c r="E45" s="23"/>
      <c r="F45" s="23"/>
      <c r="G45" s="23"/>
      <c r="H45" s="23"/>
      <c r="I45" s="26"/>
      <c r="J45" s="23"/>
      <c r="K45" s="23"/>
      <c r="L45" s="23"/>
      <c r="M45" s="23"/>
      <c r="N45" s="23"/>
      <c r="O45" s="23"/>
      <c r="P45" s="23"/>
      <c r="Q45" s="23"/>
      <c r="R45" s="23"/>
      <c r="S45" s="25"/>
      <c r="T45" s="23"/>
      <c r="U45" s="25">
        <v>0</v>
      </c>
    </row>
    <row r="46" spans="1:21" x14ac:dyDescent="0.25">
      <c r="A46" s="27"/>
      <c r="B46" s="27" t="s">
        <v>651</v>
      </c>
      <c r="C46" s="27"/>
      <c r="D46" s="27"/>
      <c r="E46" s="27"/>
      <c r="F46" s="27"/>
      <c r="G46" s="27"/>
      <c r="H46" s="27"/>
      <c r="I46" s="28"/>
      <c r="J46" s="27"/>
      <c r="K46" s="27"/>
      <c r="L46" s="27"/>
      <c r="M46" s="27"/>
      <c r="N46" s="27"/>
      <c r="O46" s="27"/>
      <c r="P46" s="27"/>
      <c r="Q46" s="27"/>
      <c r="R46" s="27"/>
      <c r="S46" s="29"/>
      <c r="T46" s="27"/>
      <c r="U46" s="29">
        <f>U45</f>
        <v>0</v>
      </c>
    </row>
    <row r="47" spans="1:21" ht="30" customHeight="1" x14ac:dyDescent="0.25">
      <c r="A47" s="23"/>
      <c r="B47" s="23" t="s">
        <v>652</v>
      </c>
      <c r="C47" s="23"/>
      <c r="D47" s="23"/>
      <c r="E47" s="23"/>
      <c r="F47" s="23"/>
      <c r="G47" s="23"/>
      <c r="H47" s="23"/>
      <c r="I47" s="26"/>
      <c r="J47" s="23"/>
      <c r="K47" s="23"/>
      <c r="L47" s="23"/>
      <c r="M47" s="23"/>
      <c r="N47" s="23"/>
      <c r="O47" s="23"/>
      <c r="P47" s="23"/>
      <c r="Q47" s="23"/>
      <c r="R47" s="23"/>
      <c r="S47" s="25"/>
      <c r="T47" s="23"/>
      <c r="U47" s="25">
        <v>0</v>
      </c>
    </row>
    <row r="48" spans="1:21" x14ac:dyDescent="0.25">
      <c r="A48" s="27"/>
      <c r="B48" s="27" t="s">
        <v>653</v>
      </c>
      <c r="C48" s="27"/>
      <c r="D48" s="27"/>
      <c r="E48" s="27"/>
      <c r="F48" s="27"/>
      <c r="G48" s="27"/>
      <c r="H48" s="27"/>
      <c r="I48" s="28"/>
      <c r="J48" s="27"/>
      <c r="K48" s="27"/>
      <c r="L48" s="27"/>
      <c r="M48" s="27"/>
      <c r="N48" s="27"/>
      <c r="O48" s="27"/>
      <c r="P48" s="27"/>
      <c r="Q48" s="27"/>
      <c r="R48" s="27"/>
      <c r="S48" s="29"/>
      <c r="T48" s="27"/>
      <c r="U48" s="29">
        <f>U47</f>
        <v>0</v>
      </c>
    </row>
    <row r="49" spans="1:21" ht="30" customHeight="1" x14ac:dyDescent="0.25">
      <c r="A49" s="23"/>
      <c r="B49" s="23" t="s">
        <v>654</v>
      </c>
      <c r="C49" s="23"/>
      <c r="D49" s="23"/>
      <c r="E49" s="23"/>
      <c r="F49" s="23"/>
      <c r="G49" s="23"/>
      <c r="H49" s="23"/>
      <c r="I49" s="26"/>
      <c r="J49" s="23"/>
      <c r="K49" s="23"/>
      <c r="L49" s="23"/>
      <c r="M49" s="23"/>
      <c r="N49" s="23"/>
      <c r="O49" s="23"/>
      <c r="P49" s="23"/>
      <c r="Q49" s="23"/>
      <c r="R49" s="23"/>
      <c r="S49" s="25"/>
      <c r="T49" s="23"/>
      <c r="U49" s="25">
        <v>0</v>
      </c>
    </row>
    <row r="50" spans="1:21" x14ac:dyDescent="0.25">
      <c r="A50" s="27"/>
      <c r="B50" s="27" t="s">
        <v>655</v>
      </c>
      <c r="C50" s="27"/>
      <c r="D50" s="27"/>
      <c r="E50" s="27"/>
      <c r="F50" s="27"/>
      <c r="G50" s="27"/>
      <c r="H50" s="27"/>
      <c r="I50" s="28"/>
      <c r="J50" s="27"/>
      <c r="K50" s="27"/>
      <c r="L50" s="27"/>
      <c r="M50" s="27"/>
      <c r="N50" s="27"/>
      <c r="O50" s="27"/>
      <c r="P50" s="27"/>
      <c r="Q50" s="27"/>
      <c r="R50" s="27"/>
      <c r="S50" s="29"/>
      <c r="T50" s="27"/>
      <c r="U50" s="29">
        <f>U49</f>
        <v>0</v>
      </c>
    </row>
    <row r="51" spans="1:21" ht="30" customHeight="1" x14ac:dyDescent="0.25">
      <c r="A51" s="23"/>
      <c r="B51" s="23" t="s">
        <v>36</v>
      </c>
      <c r="C51" s="23"/>
      <c r="D51" s="23"/>
      <c r="E51" s="23"/>
      <c r="F51" s="23"/>
      <c r="G51" s="23"/>
      <c r="H51" s="23"/>
      <c r="I51" s="26"/>
      <c r="J51" s="23"/>
      <c r="K51" s="23"/>
      <c r="L51" s="23"/>
      <c r="M51" s="23"/>
      <c r="N51" s="23"/>
      <c r="O51" s="23"/>
      <c r="P51" s="23"/>
      <c r="Q51" s="23"/>
      <c r="R51" s="23"/>
      <c r="S51" s="25"/>
      <c r="T51" s="23"/>
      <c r="U51" s="25">
        <v>105845.75</v>
      </c>
    </row>
    <row r="52" spans="1:21" x14ac:dyDescent="0.25">
      <c r="A52" s="27"/>
      <c r="B52" s="27"/>
      <c r="C52" s="27"/>
      <c r="D52" s="27"/>
      <c r="E52" s="27"/>
      <c r="F52" s="27"/>
      <c r="G52" s="27" t="s">
        <v>112</v>
      </c>
      <c r="H52" s="27"/>
      <c r="I52" s="28">
        <v>41989</v>
      </c>
      <c r="J52" s="27"/>
      <c r="K52" s="27" t="s">
        <v>841</v>
      </c>
      <c r="L52" s="27"/>
      <c r="M52" s="27" t="s">
        <v>857</v>
      </c>
      <c r="N52" s="27"/>
      <c r="O52" s="27"/>
      <c r="P52" s="27"/>
      <c r="Q52" s="27" t="s">
        <v>378</v>
      </c>
      <c r="R52" s="27"/>
      <c r="S52" s="29">
        <v>494.33</v>
      </c>
      <c r="T52" s="27"/>
      <c r="U52" s="29">
        <f t="shared" ref="U52:U64" si="1">ROUND(U51+S52,5)</f>
        <v>106340.08</v>
      </c>
    </row>
    <row r="53" spans="1:21" x14ac:dyDescent="0.25">
      <c r="A53" s="27"/>
      <c r="B53" s="27"/>
      <c r="C53" s="27"/>
      <c r="D53" s="27"/>
      <c r="E53" s="27"/>
      <c r="F53" s="27"/>
      <c r="G53" s="27" t="s">
        <v>112</v>
      </c>
      <c r="H53" s="27"/>
      <c r="I53" s="28">
        <v>42004</v>
      </c>
      <c r="J53" s="27"/>
      <c r="K53" s="27" t="s">
        <v>842</v>
      </c>
      <c r="L53" s="27"/>
      <c r="M53" s="27" t="s">
        <v>160</v>
      </c>
      <c r="N53" s="27"/>
      <c r="O53" s="27"/>
      <c r="P53" s="27"/>
      <c r="Q53" s="27" t="s">
        <v>216</v>
      </c>
      <c r="R53" s="27"/>
      <c r="S53" s="29">
        <v>472</v>
      </c>
      <c r="T53" s="27"/>
      <c r="U53" s="29">
        <f t="shared" si="1"/>
        <v>106812.08</v>
      </c>
    </row>
    <row r="54" spans="1:21" x14ac:dyDescent="0.25">
      <c r="A54" s="27"/>
      <c r="B54" s="27"/>
      <c r="C54" s="27"/>
      <c r="D54" s="27"/>
      <c r="E54" s="27"/>
      <c r="F54" s="27"/>
      <c r="G54" s="27" t="s">
        <v>112</v>
      </c>
      <c r="H54" s="27"/>
      <c r="I54" s="28">
        <v>42004</v>
      </c>
      <c r="J54" s="27"/>
      <c r="K54" s="27" t="s">
        <v>843</v>
      </c>
      <c r="L54" s="27"/>
      <c r="M54" s="27" t="s">
        <v>169</v>
      </c>
      <c r="N54" s="27"/>
      <c r="O54" s="27"/>
      <c r="P54" s="27"/>
      <c r="Q54" s="27" t="s">
        <v>68</v>
      </c>
      <c r="R54" s="27"/>
      <c r="S54" s="29">
        <v>4087.5</v>
      </c>
      <c r="T54" s="27"/>
      <c r="U54" s="29">
        <f t="shared" si="1"/>
        <v>110899.58</v>
      </c>
    </row>
    <row r="55" spans="1:21" x14ac:dyDescent="0.25">
      <c r="A55" s="27"/>
      <c r="B55" s="27"/>
      <c r="C55" s="27"/>
      <c r="D55" s="27"/>
      <c r="E55" s="27"/>
      <c r="F55" s="27"/>
      <c r="G55" s="27" t="s">
        <v>112</v>
      </c>
      <c r="H55" s="27"/>
      <c r="I55" s="28">
        <v>42004</v>
      </c>
      <c r="J55" s="27"/>
      <c r="K55" s="27" t="s">
        <v>844</v>
      </c>
      <c r="L55" s="27"/>
      <c r="M55" s="27" t="s">
        <v>154</v>
      </c>
      <c r="N55" s="27"/>
      <c r="O55" s="27"/>
      <c r="P55" s="27"/>
      <c r="Q55" s="27" t="s">
        <v>216</v>
      </c>
      <c r="R55" s="27"/>
      <c r="S55" s="29">
        <v>3082.75</v>
      </c>
      <c r="T55" s="27"/>
      <c r="U55" s="29">
        <f t="shared" si="1"/>
        <v>113982.33</v>
      </c>
    </row>
    <row r="56" spans="1:21" x14ac:dyDescent="0.25">
      <c r="A56" s="27"/>
      <c r="B56" s="27"/>
      <c r="C56" s="27"/>
      <c r="D56" s="27"/>
      <c r="E56" s="27"/>
      <c r="F56" s="27"/>
      <c r="G56" s="27" t="s">
        <v>112</v>
      </c>
      <c r="H56" s="27"/>
      <c r="I56" s="28">
        <v>42004</v>
      </c>
      <c r="J56" s="27"/>
      <c r="K56" s="27" t="s">
        <v>845</v>
      </c>
      <c r="L56" s="27"/>
      <c r="M56" s="27" t="s">
        <v>150</v>
      </c>
      <c r="N56" s="27"/>
      <c r="O56" s="27"/>
      <c r="P56" s="27"/>
      <c r="Q56" s="27" t="s">
        <v>216</v>
      </c>
      <c r="R56" s="27"/>
      <c r="S56" s="29">
        <v>1194.75</v>
      </c>
      <c r="T56" s="27"/>
      <c r="U56" s="29">
        <f t="shared" si="1"/>
        <v>115177.08</v>
      </c>
    </row>
    <row r="57" spans="1:21" x14ac:dyDescent="0.25">
      <c r="A57" s="27"/>
      <c r="B57" s="27"/>
      <c r="C57" s="27"/>
      <c r="D57" s="27"/>
      <c r="E57" s="27"/>
      <c r="F57" s="27"/>
      <c r="G57" s="27" t="s">
        <v>112</v>
      </c>
      <c r="H57" s="27"/>
      <c r="I57" s="28">
        <v>42004</v>
      </c>
      <c r="J57" s="27"/>
      <c r="K57" s="27" t="s">
        <v>846</v>
      </c>
      <c r="L57" s="27"/>
      <c r="M57" s="27" t="s">
        <v>164</v>
      </c>
      <c r="N57" s="27"/>
      <c r="O57" s="27"/>
      <c r="P57" s="27"/>
      <c r="Q57" s="27" t="s">
        <v>216</v>
      </c>
      <c r="R57" s="27"/>
      <c r="S57" s="29">
        <v>435.13</v>
      </c>
      <c r="T57" s="27"/>
      <c r="U57" s="29">
        <f t="shared" si="1"/>
        <v>115612.21</v>
      </c>
    </row>
    <row r="58" spans="1:21" x14ac:dyDescent="0.25">
      <c r="A58" s="27"/>
      <c r="B58" s="27"/>
      <c r="C58" s="27"/>
      <c r="D58" s="27"/>
      <c r="E58" s="27"/>
      <c r="F58" s="27"/>
      <c r="G58" s="27" t="s">
        <v>112</v>
      </c>
      <c r="H58" s="27"/>
      <c r="I58" s="28">
        <v>42004</v>
      </c>
      <c r="J58" s="27"/>
      <c r="K58" s="27" t="s">
        <v>847</v>
      </c>
      <c r="L58" s="27"/>
      <c r="M58" s="27" t="s">
        <v>168</v>
      </c>
      <c r="N58" s="27"/>
      <c r="O58" s="27"/>
      <c r="P58" s="27"/>
      <c r="Q58" s="27" t="s">
        <v>216</v>
      </c>
      <c r="R58" s="27"/>
      <c r="S58" s="29">
        <v>405.63</v>
      </c>
      <c r="T58" s="27"/>
      <c r="U58" s="29">
        <f t="shared" si="1"/>
        <v>116017.84</v>
      </c>
    </row>
    <row r="59" spans="1:21" x14ac:dyDescent="0.25">
      <c r="A59" s="27"/>
      <c r="B59" s="27"/>
      <c r="C59" s="27"/>
      <c r="D59" s="27"/>
      <c r="E59" s="27"/>
      <c r="F59" s="27"/>
      <c r="G59" s="27" t="s">
        <v>112</v>
      </c>
      <c r="H59" s="27"/>
      <c r="I59" s="28">
        <v>42004</v>
      </c>
      <c r="J59" s="27"/>
      <c r="K59" s="27" t="s">
        <v>848</v>
      </c>
      <c r="L59" s="27"/>
      <c r="M59" s="27" t="s">
        <v>166</v>
      </c>
      <c r="N59" s="27"/>
      <c r="O59" s="27"/>
      <c r="P59" s="27"/>
      <c r="Q59" s="27" t="s">
        <v>216</v>
      </c>
      <c r="R59" s="27"/>
      <c r="S59" s="29">
        <v>368.75</v>
      </c>
      <c r="T59" s="27"/>
      <c r="U59" s="29">
        <f t="shared" si="1"/>
        <v>116386.59</v>
      </c>
    </row>
    <row r="60" spans="1:21" x14ac:dyDescent="0.25">
      <c r="A60" s="27"/>
      <c r="B60" s="27"/>
      <c r="C60" s="27"/>
      <c r="D60" s="27"/>
      <c r="E60" s="27"/>
      <c r="F60" s="27"/>
      <c r="G60" s="27" t="s">
        <v>112</v>
      </c>
      <c r="H60" s="27"/>
      <c r="I60" s="28">
        <v>42004</v>
      </c>
      <c r="J60" s="27"/>
      <c r="K60" s="27" t="s">
        <v>849</v>
      </c>
      <c r="L60" s="27"/>
      <c r="M60" s="27" t="s">
        <v>165</v>
      </c>
      <c r="N60" s="27"/>
      <c r="O60" s="27"/>
      <c r="P60" s="27"/>
      <c r="Q60" s="27" t="s">
        <v>216</v>
      </c>
      <c r="R60" s="27"/>
      <c r="S60" s="29">
        <v>1143.1300000000001</v>
      </c>
      <c r="T60" s="27"/>
      <c r="U60" s="29">
        <f t="shared" si="1"/>
        <v>117529.72</v>
      </c>
    </row>
    <row r="61" spans="1:21" x14ac:dyDescent="0.25">
      <c r="A61" s="27"/>
      <c r="B61" s="27"/>
      <c r="C61" s="27"/>
      <c r="D61" s="27"/>
      <c r="E61" s="27"/>
      <c r="F61" s="27"/>
      <c r="G61" s="27" t="s">
        <v>112</v>
      </c>
      <c r="H61" s="27"/>
      <c r="I61" s="28">
        <v>42004</v>
      </c>
      <c r="J61" s="27"/>
      <c r="K61" s="27" t="s">
        <v>850</v>
      </c>
      <c r="L61" s="27"/>
      <c r="M61" s="27" t="s">
        <v>161</v>
      </c>
      <c r="N61" s="27"/>
      <c r="O61" s="27"/>
      <c r="P61" s="27"/>
      <c r="Q61" s="27" t="s">
        <v>216</v>
      </c>
      <c r="R61" s="27"/>
      <c r="S61" s="29">
        <v>223.13</v>
      </c>
      <c r="T61" s="27"/>
      <c r="U61" s="29">
        <f t="shared" si="1"/>
        <v>117752.85</v>
      </c>
    </row>
    <row r="62" spans="1:21" x14ac:dyDescent="0.25">
      <c r="A62" s="27"/>
      <c r="B62" s="27"/>
      <c r="C62" s="27"/>
      <c r="D62" s="27"/>
      <c r="E62" s="27"/>
      <c r="F62" s="27"/>
      <c r="G62" s="27" t="s">
        <v>112</v>
      </c>
      <c r="H62" s="27"/>
      <c r="I62" s="28">
        <v>42004</v>
      </c>
      <c r="J62" s="27"/>
      <c r="K62" s="27" t="s">
        <v>851</v>
      </c>
      <c r="L62" s="27"/>
      <c r="M62" s="27" t="s">
        <v>163</v>
      </c>
      <c r="N62" s="27"/>
      <c r="O62" s="27"/>
      <c r="P62" s="27"/>
      <c r="Q62" s="27" t="s">
        <v>216</v>
      </c>
      <c r="R62" s="27"/>
      <c r="S62" s="29">
        <v>2480.63</v>
      </c>
      <c r="T62" s="27"/>
      <c r="U62" s="29">
        <f t="shared" si="1"/>
        <v>120233.48</v>
      </c>
    </row>
    <row r="63" spans="1:21" x14ac:dyDescent="0.25">
      <c r="A63" s="27"/>
      <c r="B63" s="27"/>
      <c r="C63" s="27"/>
      <c r="D63" s="27"/>
      <c r="E63" s="27"/>
      <c r="F63" s="27"/>
      <c r="G63" s="27" t="s">
        <v>112</v>
      </c>
      <c r="H63" s="27"/>
      <c r="I63" s="28">
        <v>42004</v>
      </c>
      <c r="J63" s="27"/>
      <c r="K63" s="27" t="s">
        <v>852</v>
      </c>
      <c r="L63" s="27"/>
      <c r="M63" s="27" t="s">
        <v>160</v>
      </c>
      <c r="N63" s="27"/>
      <c r="O63" s="27"/>
      <c r="P63" s="27"/>
      <c r="Q63" s="27" t="s">
        <v>216</v>
      </c>
      <c r="R63" s="27"/>
      <c r="S63" s="29">
        <v>472</v>
      </c>
      <c r="T63" s="27"/>
      <c r="U63" s="29">
        <f t="shared" si="1"/>
        <v>120705.48</v>
      </c>
    </row>
    <row r="64" spans="1:21" ht="15.75" thickBot="1" x14ac:dyDescent="0.3">
      <c r="A64" s="27"/>
      <c r="B64" s="27"/>
      <c r="C64" s="27"/>
      <c r="D64" s="27"/>
      <c r="E64" s="27"/>
      <c r="F64" s="27"/>
      <c r="G64" s="27" t="s">
        <v>112</v>
      </c>
      <c r="H64" s="27"/>
      <c r="I64" s="28">
        <v>42004</v>
      </c>
      <c r="J64" s="27"/>
      <c r="K64" s="27" t="s">
        <v>853</v>
      </c>
      <c r="L64" s="27"/>
      <c r="M64" s="27" t="s">
        <v>167</v>
      </c>
      <c r="N64" s="27"/>
      <c r="O64" s="27"/>
      <c r="P64" s="27"/>
      <c r="Q64" s="27" t="s">
        <v>216</v>
      </c>
      <c r="R64" s="27"/>
      <c r="S64" s="30">
        <v>482</v>
      </c>
      <c r="T64" s="27"/>
      <c r="U64" s="30">
        <f t="shared" si="1"/>
        <v>121187.48</v>
      </c>
    </row>
    <row r="65" spans="1:21" x14ac:dyDescent="0.25">
      <c r="A65" s="27"/>
      <c r="B65" s="27" t="s">
        <v>37</v>
      </c>
      <c r="C65" s="27"/>
      <c r="D65" s="27"/>
      <c r="E65" s="27"/>
      <c r="F65" s="27"/>
      <c r="G65" s="27"/>
      <c r="H65" s="27"/>
      <c r="I65" s="28"/>
      <c r="J65" s="27"/>
      <c r="K65" s="27"/>
      <c r="L65" s="27"/>
      <c r="M65" s="27"/>
      <c r="N65" s="27"/>
      <c r="O65" s="27"/>
      <c r="P65" s="27"/>
      <c r="Q65" s="27"/>
      <c r="R65" s="27"/>
      <c r="S65" s="29">
        <f>ROUND(SUM(S51:S64),5)</f>
        <v>15341.73</v>
      </c>
      <c r="T65" s="27"/>
      <c r="U65" s="29">
        <f>U64</f>
        <v>121187.48</v>
      </c>
    </row>
    <row r="66" spans="1:21" ht="30" customHeight="1" x14ac:dyDescent="0.25">
      <c r="A66" s="23"/>
      <c r="B66" s="23" t="s">
        <v>656</v>
      </c>
      <c r="C66" s="23"/>
      <c r="D66" s="23"/>
      <c r="E66" s="23"/>
      <c r="F66" s="23"/>
      <c r="G66" s="23"/>
      <c r="H66" s="23"/>
      <c r="I66" s="26"/>
      <c r="J66" s="23"/>
      <c r="K66" s="23"/>
      <c r="L66" s="23"/>
      <c r="M66" s="23"/>
      <c r="N66" s="23"/>
      <c r="O66" s="23"/>
      <c r="P66" s="23"/>
      <c r="Q66" s="23"/>
      <c r="R66" s="23"/>
      <c r="S66" s="25"/>
      <c r="T66" s="23"/>
      <c r="U66" s="25">
        <v>-20000</v>
      </c>
    </row>
    <row r="67" spans="1:21" x14ac:dyDescent="0.25">
      <c r="A67" s="27"/>
      <c r="B67" s="27" t="s">
        <v>657</v>
      </c>
      <c r="C67" s="27"/>
      <c r="D67" s="27"/>
      <c r="E67" s="27"/>
      <c r="F67" s="27"/>
      <c r="G67" s="27"/>
      <c r="H67" s="27"/>
      <c r="I67" s="28"/>
      <c r="J67" s="27"/>
      <c r="K67" s="27"/>
      <c r="L67" s="27"/>
      <c r="M67" s="27"/>
      <c r="N67" s="27"/>
      <c r="O67" s="27"/>
      <c r="P67" s="27"/>
      <c r="Q67" s="27"/>
      <c r="R67" s="27"/>
      <c r="S67" s="29"/>
      <c r="T67" s="27"/>
      <c r="U67" s="29">
        <f>U66</f>
        <v>-20000</v>
      </c>
    </row>
    <row r="68" spans="1:21" ht="30" customHeight="1" x14ac:dyDescent="0.25">
      <c r="A68" s="23"/>
      <c r="B68" s="23" t="s">
        <v>38</v>
      </c>
      <c r="C68" s="23"/>
      <c r="D68" s="23"/>
      <c r="E68" s="23"/>
      <c r="F68" s="23"/>
      <c r="G68" s="23"/>
      <c r="H68" s="23"/>
      <c r="I68" s="26"/>
      <c r="J68" s="23"/>
      <c r="K68" s="23"/>
      <c r="L68" s="23"/>
      <c r="M68" s="23"/>
      <c r="N68" s="23"/>
      <c r="O68" s="23"/>
      <c r="P68" s="23"/>
      <c r="Q68" s="23"/>
      <c r="R68" s="23"/>
      <c r="S68" s="25"/>
      <c r="T68" s="23"/>
      <c r="U68" s="25">
        <v>0</v>
      </c>
    </row>
    <row r="69" spans="1:21" x14ac:dyDescent="0.25">
      <c r="A69" s="27"/>
      <c r="B69" s="27" t="s">
        <v>39</v>
      </c>
      <c r="C69" s="27"/>
      <c r="D69" s="27"/>
      <c r="E69" s="27"/>
      <c r="F69" s="27"/>
      <c r="G69" s="27"/>
      <c r="H69" s="27"/>
      <c r="I69" s="28"/>
      <c r="J69" s="27"/>
      <c r="K69" s="27"/>
      <c r="L69" s="27"/>
      <c r="M69" s="27"/>
      <c r="N69" s="27"/>
      <c r="O69" s="27"/>
      <c r="P69" s="27"/>
      <c r="Q69" s="27"/>
      <c r="R69" s="27"/>
      <c r="S69" s="29"/>
      <c r="T69" s="27"/>
      <c r="U69" s="29">
        <f>U68</f>
        <v>0</v>
      </c>
    </row>
    <row r="70" spans="1:21" ht="30" customHeight="1" x14ac:dyDescent="0.25">
      <c r="A70" s="23"/>
      <c r="B70" s="23" t="s">
        <v>658</v>
      </c>
      <c r="C70" s="23"/>
      <c r="D70" s="23"/>
      <c r="E70" s="23"/>
      <c r="F70" s="23"/>
      <c r="G70" s="23"/>
      <c r="H70" s="23"/>
      <c r="I70" s="26"/>
      <c r="J70" s="23"/>
      <c r="K70" s="23"/>
      <c r="L70" s="23"/>
      <c r="M70" s="23"/>
      <c r="N70" s="23"/>
      <c r="O70" s="23"/>
      <c r="P70" s="23"/>
      <c r="Q70" s="23"/>
      <c r="R70" s="23"/>
      <c r="S70" s="25"/>
      <c r="T70" s="23"/>
      <c r="U70" s="25">
        <v>0</v>
      </c>
    </row>
    <row r="71" spans="1:21" x14ac:dyDescent="0.25">
      <c r="A71" s="27"/>
      <c r="B71" s="27" t="s">
        <v>659</v>
      </c>
      <c r="C71" s="27"/>
      <c r="D71" s="27"/>
      <c r="E71" s="27"/>
      <c r="F71" s="27"/>
      <c r="G71" s="27"/>
      <c r="H71" s="27"/>
      <c r="I71" s="28"/>
      <c r="J71" s="27"/>
      <c r="K71" s="27"/>
      <c r="L71" s="27"/>
      <c r="M71" s="27"/>
      <c r="N71" s="27"/>
      <c r="O71" s="27"/>
      <c r="P71" s="27"/>
      <c r="Q71" s="27"/>
      <c r="R71" s="27"/>
      <c r="S71" s="29"/>
      <c r="T71" s="27"/>
      <c r="U71" s="29">
        <f>U70</f>
        <v>0</v>
      </c>
    </row>
    <row r="72" spans="1:21" ht="30" customHeight="1" x14ac:dyDescent="0.25">
      <c r="A72" s="23"/>
      <c r="B72" s="23" t="s">
        <v>660</v>
      </c>
      <c r="C72" s="23"/>
      <c r="D72" s="23"/>
      <c r="E72" s="23"/>
      <c r="F72" s="23"/>
      <c r="G72" s="23"/>
      <c r="H72" s="23"/>
      <c r="I72" s="26"/>
      <c r="J72" s="23"/>
      <c r="K72" s="23"/>
      <c r="L72" s="23"/>
      <c r="M72" s="23"/>
      <c r="N72" s="23"/>
      <c r="O72" s="23"/>
      <c r="P72" s="23"/>
      <c r="Q72" s="23"/>
      <c r="R72" s="23"/>
      <c r="S72" s="25"/>
      <c r="T72" s="23"/>
      <c r="U72" s="25">
        <v>0</v>
      </c>
    </row>
    <row r="73" spans="1:21" x14ac:dyDescent="0.25">
      <c r="A73" s="27"/>
      <c r="B73" s="27" t="s">
        <v>661</v>
      </c>
      <c r="C73" s="27"/>
      <c r="D73" s="27"/>
      <c r="E73" s="27"/>
      <c r="F73" s="27"/>
      <c r="G73" s="27"/>
      <c r="H73" s="27"/>
      <c r="I73" s="28"/>
      <c r="J73" s="27"/>
      <c r="K73" s="27"/>
      <c r="L73" s="27"/>
      <c r="M73" s="27"/>
      <c r="N73" s="27"/>
      <c r="O73" s="27"/>
      <c r="P73" s="27"/>
      <c r="Q73" s="27"/>
      <c r="R73" s="27"/>
      <c r="S73" s="29"/>
      <c r="T73" s="27"/>
      <c r="U73" s="29">
        <f>U72</f>
        <v>0</v>
      </c>
    </row>
    <row r="74" spans="1:21" ht="30" customHeight="1" x14ac:dyDescent="0.25">
      <c r="A74" s="23"/>
      <c r="B74" s="23" t="s">
        <v>662</v>
      </c>
      <c r="C74" s="23"/>
      <c r="D74" s="23"/>
      <c r="E74" s="23"/>
      <c r="F74" s="23"/>
      <c r="G74" s="23"/>
      <c r="H74" s="23"/>
      <c r="I74" s="26"/>
      <c r="J74" s="23"/>
      <c r="K74" s="23"/>
      <c r="L74" s="23"/>
      <c r="M74" s="23"/>
      <c r="N74" s="23"/>
      <c r="O74" s="23"/>
      <c r="P74" s="23"/>
      <c r="Q74" s="23"/>
      <c r="R74" s="23"/>
      <c r="S74" s="25"/>
      <c r="T74" s="23"/>
      <c r="U74" s="25">
        <v>2443.5300000000002</v>
      </c>
    </row>
    <row r="75" spans="1:21" x14ac:dyDescent="0.25">
      <c r="A75" s="27"/>
      <c r="B75" s="27" t="s">
        <v>663</v>
      </c>
      <c r="C75" s="27"/>
      <c r="D75" s="27"/>
      <c r="E75" s="27"/>
      <c r="F75" s="27"/>
      <c r="G75" s="27"/>
      <c r="H75" s="27"/>
      <c r="I75" s="28"/>
      <c r="J75" s="27"/>
      <c r="K75" s="27"/>
      <c r="L75" s="27"/>
      <c r="M75" s="27"/>
      <c r="N75" s="27"/>
      <c r="O75" s="27"/>
      <c r="P75" s="27"/>
      <c r="Q75" s="27"/>
      <c r="R75" s="27"/>
      <c r="S75" s="29"/>
      <c r="T75" s="27"/>
      <c r="U75" s="29">
        <f>U74</f>
        <v>2443.5300000000002</v>
      </c>
    </row>
    <row r="76" spans="1:21" ht="30" customHeight="1" x14ac:dyDescent="0.25">
      <c r="A76" s="23"/>
      <c r="B76" s="23" t="s">
        <v>40</v>
      </c>
      <c r="C76" s="23"/>
      <c r="D76" s="23"/>
      <c r="E76" s="23"/>
      <c r="F76" s="23"/>
      <c r="G76" s="23"/>
      <c r="H76" s="23"/>
      <c r="I76" s="26"/>
      <c r="J76" s="23"/>
      <c r="K76" s="23"/>
      <c r="L76" s="23"/>
      <c r="M76" s="23"/>
      <c r="N76" s="23"/>
      <c r="O76" s="23"/>
      <c r="P76" s="23"/>
      <c r="Q76" s="23"/>
      <c r="R76" s="23"/>
      <c r="S76" s="25"/>
      <c r="T76" s="23"/>
      <c r="U76" s="25">
        <v>0</v>
      </c>
    </row>
    <row r="77" spans="1:21" x14ac:dyDescent="0.25">
      <c r="A77" s="27"/>
      <c r="B77" s="27" t="s">
        <v>41</v>
      </c>
      <c r="C77" s="27"/>
      <c r="D77" s="27"/>
      <c r="E77" s="27"/>
      <c r="F77" s="27"/>
      <c r="G77" s="27"/>
      <c r="H77" s="27"/>
      <c r="I77" s="28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9">
        <f>U76</f>
        <v>0</v>
      </c>
    </row>
    <row r="78" spans="1:21" ht="30" customHeight="1" x14ac:dyDescent="0.25">
      <c r="A78" s="23"/>
      <c r="B78" s="23" t="s">
        <v>664</v>
      </c>
      <c r="C78" s="23"/>
      <c r="D78" s="23"/>
      <c r="E78" s="23"/>
      <c r="F78" s="23"/>
      <c r="G78" s="23"/>
      <c r="H78" s="23"/>
      <c r="I78" s="26"/>
      <c r="J78" s="23"/>
      <c r="K78" s="23"/>
      <c r="L78" s="23"/>
      <c r="M78" s="23"/>
      <c r="N78" s="23"/>
      <c r="O78" s="23"/>
      <c r="P78" s="23"/>
      <c r="Q78" s="23"/>
      <c r="R78" s="23"/>
      <c r="S78" s="25"/>
      <c r="T78" s="23"/>
      <c r="U78" s="25">
        <v>0</v>
      </c>
    </row>
    <row r="79" spans="1:21" x14ac:dyDescent="0.25">
      <c r="A79" s="27"/>
      <c r="B79" s="27" t="s">
        <v>665</v>
      </c>
      <c r="C79" s="27"/>
      <c r="D79" s="27"/>
      <c r="E79" s="27"/>
      <c r="F79" s="27"/>
      <c r="G79" s="27"/>
      <c r="H79" s="27"/>
      <c r="I79" s="28"/>
      <c r="J79" s="27"/>
      <c r="K79" s="27"/>
      <c r="L79" s="27"/>
      <c r="M79" s="27"/>
      <c r="N79" s="27"/>
      <c r="O79" s="27"/>
      <c r="P79" s="27"/>
      <c r="Q79" s="27"/>
      <c r="R79" s="27"/>
      <c r="S79" s="29"/>
      <c r="T79" s="27"/>
      <c r="U79" s="29">
        <f>U78</f>
        <v>0</v>
      </c>
    </row>
    <row r="80" spans="1:21" ht="30" customHeight="1" x14ac:dyDescent="0.25">
      <c r="A80" s="23"/>
      <c r="B80" s="23" t="s">
        <v>42</v>
      </c>
      <c r="C80" s="23"/>
      <c r="D80" s="23"/>
      <c r="E80" s="23"/>
      <c r="F80" s="23"/>
      <c r="G80" s="23"/>
      <c r="H80" s="23"/>
      <c r="I80" s="26"/>
      <c r="J80" s="23"/>
      <c r="K80" s="23"/>
      <c r="L80" s="23"/>
      <c r="M80" s="23"/>
      <c r="N80" s="23"/>
      <c r="O80" s="23"/>
      <c r="P80" s="23"/>
      <c r="Q80" s="23"/>
      <c r="R80" s="23"/>
      <c r="S80" s="25"/>
      <c r="T80" s="23"/>
      <c r="U80" s="25">
        <v>0</v>
      </c>
    </row>
    <row r="81" spans="1:21" x14ac:dyDescent="0.25">
      <c r="A81" s="27"/>
      <c r="B81" s="27" t="s">
        <v>43</v>
      </c>
      <c r="C81" s="27"/>
      <c r="D81" s="27"/>
      <c r="E81" s="27"/>
      <c r="F81" s="27"/>
      <c r="G81" s="27"/>
      <c r="H81" s="27"/>
      <c r="I81" s="28"/>
      <c r="J81" s="27"/>
      <c r="K81" s="27"/>
      <c r="L81" s="27"/>
      <c r="M81" s="27"/>
      <c r="N81" s="27"/>
      <c r="O81" s="27"/>
      <c r="P81" s="27"/>
      <c r="Q81" s="27"/>
      <c r="R81" s="27"/>
      <c r="S81" s="29"/>
      <c r="T81" s="27"/>
      <c r="U81" s="29">
        <f>U80</f>
        <v>0</v>
      </c>
    </row>
    <row r="82" spans="1:21" ht="30" customHeight="1" x14ac:dyDescent="0.25">
      <c r="A82" s="23"/>
      <c r="B82" s="23" t="s">
        <v>666</v>
      </c>
      <c r="C82" s="23"/>
      <c r="D82" s="23"/>
      <c r="E82" s="23"/>
      <c r="F82" s="23"/>
      <c r="G82" s="23"/>
      <c r="H82" s="23"/>
      <c r="I82" s="26"/>
      <c r="J82" s="23"/>
      <c r="K82" s="23"/>
      <c r="L82" s="23"/>
      <c r="M82" s="23"/>
      <c r="N82" s="23"/>
      <c r="O82" s="23"/>
      <c r="P82" s="23"/>
      <c r="Q82" s="23"/>
      <c r="R82" s="23"/>
      <c r="S82" s="25"/>
      <c r="T82" s="23"/>
      <c r="U82" s="25">
        <v>0</v>
      </c>
    </row>
    <row r="83" spans="1:21" x14ac:dyDescent="0.25">
      <c r="A83" s="27"/>
      <c r="B83" s="27" t="s">
        <v>667</v>
      </c>
      <c r="C83" s="27"/>
      <c r="D83" s="27"/>
      <c r="E83" s="27"/>
      <c r="F83" s="27"/>
      <c r="G83" s="27"/>
      <c r="H83" s="27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9"/>
      <c r="T83" s="27"/>
      <c r="U83" s="29">
        <f>U82</f>
        <v>0</v>
      </c>
    </row>
    <row r="84" spans="1:21" ht="30" customHeight="1" x14ac:dyDescent="0.25">
      <c r="A84" s="23"/>
      <c r="B84" s="23" t="s">
        <v>44</v>
      </c>
      <c r="C84" s="23"/>
      <c r="D84" s="23"/>
      <c r="E84" s="23"/>
      <c r="F84" s="23"/>
      <c r="G84" s="23"/>
      <c r="H84" s="23"/>
      <c r="I84" s="26"/>
      <c r="J84" s="23"/>
      <c r="K84" s="23"/>
      <c r="L84" s="23"/>
      <c r="M84" s="23"/>
      <c r="N84" s="23"/>
      <c r="O84" s="23"/>
      <c r="P84" s="23"/>
      <c r="Q84" s="23"/>
      <c r="R84" s="23"/>
      <c r="S84" s="25"/>
      <c r="T84" s="23"/>
      <c r="U84" s="25">
        <v>0</v>
      </c>
    </row>
    <row r="85" spans="1:21" x14ac:dyDescent="0.25">
      <c r="A85" s="27"/>
      <c r="B85" s="27" t="s">
        <v>45</v>
      </c>
      <c r="C85" s="27"/>
      <c r="D85" s="27"/>
      <c r="E85" s="27"/>
      <c r="F85" s="27"/>
      <c r="G85" s="27"/>
      <c r="H85" s="27"/>
      <c r="I85" s="28"/>
      <c r="J85" s="27"/>
      <c r="K85" s="27"/>
      <c r="L85" s="27"/>
      <c r="M85" s="27"/>
      <c r="N85" s="27"/>
      <c r="O85" s="27"/>
      <c r="P85" s="27"/>
      <c r="Q85" s="27"/>
      <c r="R85" s="27"/>
      <c r="S85" s="29"/>
      <c r="T85" s="27"/>
      <c r="U85" s="29">
        <f>U84</f>
        <v>0</v>
      </c>
    </row>
    <row r="86" spans="1:21" ht="30" customHeight="1" x14ac:dyDescent="0.25">
      <c r="A86" s="23"/>
      <c r="B86" s="23" t="s">
        <v>46</v>
      </c>
      <c r="C86" s="23"/>
      <c r="D86" s="23"/>
      <c r="E86" s="23"/>
      <c r="F86" s="23"/>
      <c r="G86" s="23"/>
      <c r="H86" s="23"/>
      <c r="I86" s="26"/>
      <c r="J86" s="23"/>
      <c r="K86" s="23"/>
      <c r="L86" s="23"/>
      <c r="M86" s="23"/>
      <c r="N86" s="23"/>
      <c r="O86" s="23"/>
      <c r="P86" s="23"/>
      <c r="Q86" s="23"/>
      <c r="R86" s="23"/>
      <c r="S86" s="25"/>
      <c r="T86" s="23"/>
      <c r="U86" s="25">
        <v>1416</v>
      </c>
    </row>
    <row r="87" spans="1:21" x14ac:dyDescent="0.25">
      <c r="A87" s="27"/>
      <c r="B87" s="27" t="s">
        <v>47</v>
      </c>
      <c r="C87" s="27"/>
      <c r="D87" s="27"/>
      <c r="E87" s="27"/>
      <c r="F87" s="27"/>
      <c r="G87" s="27"/>
      <c r="H87" s="27"/>
      <c r="I87" s="28"/>
      <c r="J87" s="27"/>
      <c r="K87" s="27"/>
      <c r="L87" s="27"/>
      <c r="M87" s="27"/>
      <c r="N87" s="27"/>
      <c r="O87" s="27"/>
      <c r="P87" s="27"/>
      <c r="Q87" s="27"/>
      <c r="R87" s="27"/>
      <c r="S87" s="29"/>
      <c r="T87" s="27"/>
      <c r="U87" s="29">
        <f>U86</f>
        <v>1416</v>
      </c>
    </row>
    <row r="88" spans="1:21" ht="30" customHeight="1" x14ac:dyDescent="0.25">
      <c r="A88" s="23"/>
      <c r="B88" s="23" t="s">
        <v>668</v>
      </c>
      <c r="C88" s="23"/>
      <c r="D88" s="23"/>
      <c r="E88" s="23"/>
      <c r="F88" s="23"/>
      <c r="G88" s="23"/>
      <c r="H88" s="23"/>
      <c r="I88" s="26"/>
      <c r="J88" s="23"/>
      <c r="K88" s="23"/>
      <c r="L88" s="23"/>
      <c r="M88" s="23"/>
      <c r="N88" s="23"/>
      <c r="O88" s="23"/>
      <c r="P88" s="23"/>
      <c r="Q88" s="23"/>
      <c r="R88" s="23"/>
      <c r="S88" s="25"/>
      <c r="T88" s="23"/>
      <c r="U88" s="25">
        <v>0</v>
      </c>
    </row>
    <row r="89" spans="1:21" x14ac:dyDescent="0.25">
      <c r="A89" s="27"/>
      <c r="B89" s="27" t="s">
        <v>669</v>
      </c>
      <c r="C89" s="27"/>
      <c r="D89" s="27"/>
      <c r="E89" s="27"/>
      <c r="F89" s="27"/>
      <c r="G89" s="27"/>
      <c r="H89" s="27"/>
      <c r="I89" s="28"/>
      <c r="J89" s="27"/>
      <c r="K89" s="27"/>
      <c r="L89" s="27"/>
      <c r="M89" s="27"/>
      <c r="N89" s="27"/>
      <c r="O89" s="27"/>
      <c r="P89" s="27"/>
      <c r="Q89" s="27"/>
      <c r="R89" s="27"/>
      <c r="S89" s="29"/>
      <c r="T89" s="27"/>
      <c r="U89" s="29">
        <f>U88</f>
        <v>0</v>
      </c>
    </row>
    <row r="90" spans="1:21" ht="30" customHeight="1" x14ac:dyDescent="0.25">
      <c r="A90" s="23"/>
      <c r="B90" s="23" t="s">
        <v>48</v>
      </c>
      <c r="C90" s="23"/>
      <c r="D90" s="23"/>
      <c r="E90" s="23"/>
      <c r="F90" s="23"/>
      <c r="G90" s="23"/>
      <c r="H90" s="23"/>
      <c r="I90" s="26"/>
      <c r="J90" s="23"/>
      <c r="K90" s="23"/>
      <c r="L90" s="23"/>
      <c r="M90" s="23"/>
      <c r="N90" s="23"/>
      <c r="O90" s="23"/>
      <c r="P90" s="23"/>
      <c r="Q90" s="23"/>
      <c r="R90" s="23"/>
      <c r="S90" s="25"/>
      <c r="T90" s="23"/>
      <c r="U90" s="25">
        <v>134000.20000000001</v>
      </c>
    </row>
    <row r="91" spans="1:21" x14ac:dyDescent="0.25">
      <c r="A91" s="23"/>
      <c r="B91" s="23"/>
      <c r="C91" s="23" t="s">
        <v>49</v>
      </c>
      <c r="D91" s="23"/>
      <c r="E91" s="23"/>
      <c r="F91" s="23"/>
      <c r="G91" s="23"/>
      <c r="H91" s="23"/>
      <c r="I91" s="26"/>
      <c r="J91" s="23"/>
      <c r="K91" s="23"/>
      <c r="L91" s="23"/>
      <c r="M91" s="23"/>
      <c r="N91" s="23"/>
      <c r="O91" s="23"/>
      <c r="P91" s="23"/>
      <c r="Q91" s="23"/>
      <c r="R91" s="23"/>
      <c r="S91" s="25"/>
      <c r="T91" s="23"/>
      <c r="U91" s="25">
        <v>-190999.8</v>
      </c>
    </row>
    <row r="92" spans="1:21" x14ac:dyDescent="0.25">
      <c r="A92" s="27"/>
      <c r="B92" s="27"/>
      <c r="C92" s="27" t="s">
        <v>50</v>
      </c>
      <c r="D92" s="27"/>
      <c r="E92" s="27"/>
      <c r="F92" s="27"/>
      <c r="G92" s="27"/>
      <c r="H92" s="27"/>
      <c r="I92" s="28"/>
      <c r="J92" s="27"/>
      <c r="K92" s="27"/>
      <c r="L92" s="27"/>
      <c r="M92" s="27"/>
      <c r="N92" s="27"/>
      <c r="O92" s="27"/>
      <c r="P92" s="27"/>
      <c r="Q92" s="27"/>
      <c r="R92" s="27"/>
      <c r="S92" s="29"/>
      <c r="T92" s="27"/>
      <c r="U92" s="29">
        <f>U91</f>
        <v>-190999.8</v>
      </c>
    </row>
    <row r="93" spans="1:21" ht="30" customHeight="1" x14ac:dyDescent="0.25">
      <c r="A93" s="23"/>
      <c r="B93" s="23"/>
      <c r="C93" s="23" t="s">
        <v>51</v>
      </c>
      <c r="D93" s="23"/>
      <c r="E93" s="23"/>
      <c r="F93" s="23"/>
      <c r="G93" s="23"/>
      <c r="H93" s="23"/>
      <c r="I93" s="26"/>
      <c r="J93" s="23"/>
      <c r="K93" s="23"/>
      <c r="L93" s="23"/>
      <c r="M93" s="23"/>
      <c r="N93" s="23"/>
      <c r="O93" s="23"/>
      <c r="P93" s="23"/>
      <c r="Q93" s="23"/>
      <c r="R93" s="23"/>
      <c r="S93" s="25"/>
      <c r="T93" s="23"/>
      <c r="U93" s="25">
        <v>325000</v>
      </c>
    </row>
    <row r="94" spans="1:21" ht="15.75" thickBot="1" x14ac:dyDescent="0.3">
      <c r="A94" s="27"/>
      <c r="B94" s="27"/>
      <c r="C94" s="27" t="s">
        <v>52</v>
      </c>
      <c r="D94" s="27"/>
      <c r="E94" s="27"/>
      <c r="F94" s="27"/>
      <c r="G94" s="27"/>
      <c r="H94" s="27"/>
      <c r="I94" s="28"/>
      <c r="J94" s="27"/>
      <c r="K94" s="27"/>
      <c r="L94" s="27"/>
      <c r="M94" s="27"/>
      <c r="N94" s="27"/>
      <c r="O94" s="27"/>
      <c r="P94" s="27"/>
      <c r="Q94" s="27"/>
      <c r="R94" s="27"/>
      <c r="S94" s="30"/>
      <c r="T94" s="27"/>
      <c r="U94" s="30">
        <f>U93</f>
        <v>325000</v>
      </c>
    </row>
    <row r="95" spans="1:21" ht="30" customHeight="1" x14ac:dyDescent="0.25">
      <c r="A95" s="27"/>
      <c r="B95" s="27" t="s">
        <v>53</v>
      </c>
      <c r="C95" s="27"/>
      <c r="D95" s="27"/>
      <c r="E95" s="27"/>
      <c r="F95" s="27"/>
      <c r="G95" s="27"/>
      <c r="H95" s="27"/>
      <c r="I95" s="28"/>
      <c r="J95" s="27"/>
      <c r="K95" s="27"/>
      <c r="L95" s="27"/>
      <c r="M95" s="27"/>
      <c r="N95" s="27"/>
      <c r="O95" s="27"/>
      <c r="P95" s="27"/>
      <c r="Q95" s="27"/>
      <c r="R95" s="27"/>
      <c r="S95" s="29"/>
      <c r="T95" s="27"/>
      <c r="U95" s="29">
        <f>ROUND(U92+U94,5)</f>
        <v>134000.20000000001</v>
      </c>
    </row>
    <row r="96" spans="1:21" ht="30" customHeight="1" x14ac:dyDescent="0.25">
      <c r="A96" s="23"/>
      <c r="B96" s="23" t="s">
        <v>54</v>
      </c>
      <c r="C96" s="23"/>
      <c r="D96" s="23"/>
      <c r="E96" s="23"/>
      <c r="F96" s="23"/>
      <c r="G96" s="23"/>
      <c r="H96" s="23"/>
      <c r="I96" s="26"/>
      <c r="J96" s="23"/>
      <c r="K96" s="23"/>
      <c r="L96" s="23"/>
      <c r="M96" s="23"/>
      <c r="N96" s="23"/>
      <c r="O96" s="23"/>
      <c r="P96" s="23"/>
      <c r="Q96" s="23"/>
      <c r="R96" s="23"/>
      <c r="S96" s="25"/>
      <c r="T96" s="23"/>
      <c r="U96" s="25">
        <v>-101538.32</v>
      </c>
    </row>
    <row r="97" spans="1:21" ht="15.75" thickBot="1" x14ac:dyDescent="0.3">
      <c r="A97" s="22"/>
      <c r="B97" s="22"/>
      <c r="C97" s="22"/>
      <c r="D97" s="22"/>
      <c r="E97" s="27"/>
      <c r="F97" s="27"/>
      <c r="G97" s="27" t="s">
        <v>840</v>
      </c>
      <c r="H97" s="27"/>
      <c r="I97" s="28">
        <v>42004</v>
      </c>
      <c r="J97" s="27"/>
      <c r="K97" s="27"/>
      <c r="L97" s="27"/>
      <c r="M97" s="27" t="s">
        <v>145</v>
      </c>
      <c r="N97" s="27"/>
      <c r="O97" s="27" t="s">
        <v>864</v>
      </c>
      <c r="P97" s="27"/>
      <c r="Q97" s="27" t="s">
        <v>216</v>
      </c>
      <c r="R97" s="27"/>
      <c r="S97" s="30">
        <v>-40035.279999999999</v>
      </c>
      <c r="T97" s="27"/>
      <c r="U97" s="30">
        <f>ROUND(U96+S97,5)</f>
        <v>-141573.6</v>
      </c>
    </row>
    <row r="98" spans="1:21" x14ac:dyDescent="0.25">
      <c r="A98" s="27"/>
      <c r="B98" s="27" t="s">
        <v>55</v>
      </c>
      <c r="C98" s="27"/>
      <c r="D98" s="27"/>
      <c r="E98" s="27"/>
      <c r="F98" s="27"/>
      <c r="G98" s="27"/>
      <c r="H98" s="27"/>
      <c r="I98" s="28"/>
      <c r="J98" s="27"/>
      <c r="K98" s="27"/>
      <c r="L98" s="27"/>
      <c r="M98" s="27"/>
      <c r="N98" s="27"/>
      <c r="O98" s="27"/>
      <c r="P98" s="27"/>
      <c r="Q98" s="27"/>
      <c r="R98" s="27"/>
      <c r="S98" s="29">
        <f>ROUND(SUM(S96:S97),5)</f>
        <v>-40035.279999999999</v>
      </c>
      <c r="T98" s="27"/>
      <c r="U98" s="29">
        <f>U97</f>
        <v>-141573.6</v>
      </c>
    </row>
    <row r="99" spans="1:21" ht="30" customHeight="1" x14ac:dyDescent="0.25">
      <c r="A99" s="23"/>
      <c r="B99" s="23" t="s">
        <v>670</v>
      </c>
      <c r="C99" s="23"/>
      <c r="D99" s="23"/>
      <c r="E99" s="23"/>
      <c r="F99" s="23"/>
      <c r="G99" s="23"/>
      <c r="H99" s="23"/>
      <c r="I99" s="26"/>
      <c r="J99" s="23"/>
      <c r="K99" s="23"/>
      <c r="L99" s="23"/>
      <c r="M99" s="23"/>
      <c r="N99" s="23"/>
      <c r="O99" s="23"/>
      <c r="P99" s="23"/>
      <c r="Q99" s="23"/>
      <c r="R99" s="23"/>
      <c r="S99" s="25"/>
      <c r="T99" s="23"/>
      <c r="U99" s="25">
        <v>0</v>
      </c>
    </row>
    <row r="100" spans="1:21" x14ac:dyDescent="0.25">
      <c r="A100" s="27"/>
      <c r="B100" s="27" t="s">
        <v>671</v>
      </c>
      <c r="C100" s="27"/>
      <c r="D100" s="27"/>
      <c r="E100" s="27"/>
      <c r="F100" s="27"/>
      <c r="G100" s="27"/>
      <c r="H100" s="27"/>
      <c r="I100" s="28"/>
      <c r="J100" s="27"/>
      <c r="K100" s="27"/>
      <c r="L100" s="27"/>
      <c r="M100" s="27"/>
      <c r="N100" s="27"/>
      <c r="O100" s="27"/>
      <c r="P100" s="27"/>
      <c r="Q100" s="27"/>
      <c r="R100" s="27"/>
      <c r="S100" s="29"/>
      <c r="T100" s="27"/>
      <c r="U100" s="29">
        <f>U99</f>
        <v>0</v>
      </c>
    </row>
    <row r="101" spans="1:21" ht="30" customHeight="1" x14ac:dyDescent="0.25">
      <c r="A101" s="23"/>
      <c r="B101" s="23" t="s">
        <v>672</v>
      </c>
      <c r="C101" s="23"/>
      <c r="D101" s="23"/>
      <c r="E101" s="23"/>
      <c r="F101" s="23"/>
      <c r="G101" s="23"/>
      <c r="H101" s="23"/>
      <c r="I101" s="26"/>
      <c r="J101" s="23"/>
      <c r="K101" s="23"/>
      <c r="L101" s="23"/>
      <c r="M101" s="23"/>
      <c r="N101" s="23"/>
      <c r="O101" s="23"/>
      <c r="P101" s="23"/>
      <c r="Q101" s="23"/>
      <c r="R101" s="23"/>
      <c r="S101" s="25"/>
      <c r="T101" s="23"/>
      <c r="U101" s="25">
        <v>0</v>
      </c>
    </row>
    <row r="102" spans="1:21" x14ac:dyDescent="0.25">
      <c r="A102" s="27"/>
      <c r="B102" s="27" t="s">
        <v>673</v>
      </c>
      <c r="C102" s="27"/>
      <c r="D102" s="27"/>
      <c r="E102" s="27"/>
      <c r="F102" s="27"/>
      <c r="G102" s="27"/>
      <c r="H102" s="27"/>
      <c r="I102" s="28"/>
      <c r="J102" s="27"/>
      <c r="K102" s="27"/>
      <c r="L102" s="27"/>
      <c r="M102" s="27"/>
      <c r="N102" s="27"/>
      <c r="O102" s="27"/>
      <c r="P102" s="27"/>
      <c r="Q102" s="27"/>
      <c r="R102" s="27"/>
      <c r="S102" s="29"/>
      <c r="T102" s="27"/>
      <c r="U102" s="29">
        <f>U101</f>
        <v>0</v>
      </c>
    </row>
    <row r="103" spans="1:21" ht="30" customHeight="1" x14ac:dyDescent="0.25">
      <c r="A103" s="23"/>
      <c r="B103" s="23" t="s">
        <v>56</v>
      </c>
      <c r="C103" s="23"/>
      <c r="D103" s="23"/>
      <c r="E103" s="23"/>
      <c r="F103" s="23"/>
      <c r="G103" s="23"/>
      <c r="H103" s="23"/>
      <c r="I103" s="26"/>
      <c r="J103" s="23"/>
      <c r="K103" s="23"/>
      <c r="L103" s="23"/>
      <c r="M103" s="23"/>
      <c r="N103" s="23"/>
      <c r="O103" s="23"/>
      <c r="P103" s="23"/>
      <c r="Q103" s="23"/>
      <c r="R103" s="23"/>
      <c r="S103" s="25"/>
      <c r="T103" s="23"/>
      <c r="U103" s="25">
        <v>0</v>
      </c>
    </row>
    <row r="104" spans="1:21" x14ac:dyDescent="0.25">
      <c r="A104" s="27"/>
      <c r="B104" s="27" t="s">
        <v>57</v>
      </c>
      <c r="C104" s="27"/>
      <c r="D104" s="27"/>
      <c r="E104" s="27"/>
      <c r="F104" s="27"/>
      <c r="G104" s="27"/>
      <c r="H104" s="27"/>
      <c r="I104" s="28"/>
      <c r="J104" s="27"/>
      <c r="K104" s="27"/>
      <c r="L104" s="27"/>
      <c r="M104" s="27"/>
      <c r="N104" s="27"/>
      <c r="O104" s="27"/>
      <c r="P104" s="27"/>
      <c r="Q104" s="27"/>
      <c r="R104" s="27"/>
      <c r="S104" s="29"/>
      <c r="T104" s="27"/>
      <c r="U104" s="29">
        <f>U103</f>
        <v>0</v>
      </c>
    </row>
    <row r="105" spans="1:21" ht="30" customHeight="1" x14ac:dyDescent="0.25">
      <c r="A105" s="23"/>
      <c r="B105" s="23" t="s">
        <v>674</v>
      </c>
      <c r="C105" s="23"/>
      <c r="D105" s="23"/>
      <c r="E105" s="23"/>
      <c r="F105" s="23"/>
      <c r="G105" s="23"/>
      <c r="H105" s="23"/>
      <c r="I105" s="26"/>
      <c r="J105" s="23"/>
      <c r="K105" s="23"/>
      <c r="L105" s="23"/>
      <c r="M105" s="23"/>
      <c r="N105" s="23"/>
      <c r="O105" s="23"/>
      <c r="P105" s="23"/>
      <c r="Q105" s="23"/>
      <c r="R105" s="23"/>
      <c r="S105" s="25"/>
      <c r="T105" s="23"/>
      <c r="U105" s="25">
        <v>0</v>
      </c>
    </row>
    <row r="106" spans="1:21" x14ac:dyDescent="0.25">
      <c r="A106" s="27"/>
      <c r="B106" s="27" t="s">
        <v>675</v>
      </c>
      <c r="C106" s="27"/>
      <c r="D106" s="27"/>
      <c r="E106" s="27"/>
      <c r="F106" s="27"/>
      <c r="G106" s="27"/>
      <c r="H106" s="27"/>
      <c r="I106" s="28"/>
      <c r="J106" s="27"/>
      <c r="K106" s="27"/>
      <c r="L106" s="27"/>
      <c r="M106" s="27"/>
      <c r="N106" s="27"/>
      <c r="O106" s="27"/>
      <c r="P106" s="27"/>
      <c r="Q106" s="27"/>
      <c r="R106" s="27"/>
      <c r="S106" s="29"/>
      <c r="T106" s="27"/>
      <c r="U106" s="29">
        <f>U105</f>
        <v>0</v>
      </c>
    </row>
    <row r="107" spans="1:21" ht="30" customHeight="1" x14ac:dyDescent="0.25">
      <c r="A107" s="23"/>
      <c r="B107" s="23" t="s">
        <v>676</v>
      </c>
      <c r="C107" s="23"/>
      <c r="D107" s="23"/>
      <c r="E107" s="23"/>
      <c r="F107" s="23"/>
      <c r="G107" s="23"/>
      <c r="H107" s="23"/>
      <c r="I107" s="26"/>
      <c r="J107" s="23"/>
      <c r="K107" s="23"/>
      <c r="L107" s="23"/>
      <c r="M107" s="23"/>
      <c r="N107" s="23"/>
      <c r="O107" s="23"/>
      <c r="P107" s="23"/>
      <c r="Q107" s="23"/>
      <c r="R107" s="23"/>
      <c r="S107" s="25"/>
      <c r="T107" s="23"/>
      <c r="U107" s="25">
        <v>0</v>
      </c>
    </row>
    <row r="108" spans="1:21" x14ac:dyDescent="0.25">
      <c r="A108" s="27"/>
      <c r="B108" s="27" t="s">
        <v>677</v>
      </c>
      <c r="C108" s="27"/>
      <c r="D108" s="27"/>
      <c r="E108" s="27"/>
      <c r="F108" s="27"/>
      <c r="G108" s="27"/>
      <c r="H108" s="27"/>
      <c r="I108" s="28"/>
      <c r="J108" s="27"/>
      <c r="K108" s="27"/>
      <c r="L108" s="27"/>
      <c r="M108" s="27"/>
      <c r="N108" s="27"/>
      <c r="O108" s="27"/>
      <c r="P108" s="27"/>
      <c r="Q108" s="27"/>
      <c r="R108" s="27"/>
      <c r="S108" s="29"/>
      <c r="T108" s="27"/>
      <c r="U108" s="29">
        <f>U107</f>
        <v>0</v>
      </c>
    </row>
    <row r="109" spans="1:21" ht="30" customHeight="1" x14ac:dyDescent="0.25">
      <c r="A109" s="23"/>
      <c r="B109" s="23" t="s">
        <v>58</v>
      </c>
      <c r="C109" s="23"/>
      <c r="D109" s="23"/>
      <c r="E109" s="23"/>
      <c r="F109" s="23"/>
      <c r="G109" s="23"/>
      <c r="H109" s="23"/>
      <c r="I109" s="26"/>
      <c r="J109" s="23"/>
      <c r="K109" s="23"/>
      <c r="L109" s="23"/>
      <c r="M109" s="23"/>
      <c r="N109" s="23"/>
      <c r="O109" s="23"/>
      <c r="P109" s="23"/>
      <c r="Q109" s="23"/>
      <c r="R109" s="23"/>
      <c r="S109" s="25"/>
      <c r="T109" s="23"/>
      <c r="U109" s="25">
        <v>-56746.03</v>
      </c>
    </row>
    <row r="110" spans="1:21" x14ac:dyDescent="0.25">
      <c r="A110" s="27"/>
      <c r="B110" s="27" t="s">
        <v>59</v>
      </c>
      <c r="C110" s="27"/>
      <c r="D110" s="27"/>
      <c r="E110" s="27"/>
      <c r="F110" s="27"/>
      <c r="G110" s="27"/>
      <c r="H110" s="27"/>
      <c r="I110" s="28"/>
      <c r="J110" s="27"/>
      <c r="K110" s="27"/>
      <c r="L110" s="27"/>
      <c r="M110" s="27"/>
      <c r="N110" s="27"/>
      <c r="O110" s="27"/>
      <c r="P110" s="27"/>
      <c r="Q110" s="27"/>
      <c r="R110" s="27"/>
      <c r="S110" s="29"/>
      <c r="T110" s="27"/>
      <c r="U110" s="29">
        <f>U109</f>
        <v>-56746.03</v>
      </c>
    </row>
    <row r="111" spans="1:21" ht="30" customHeight="1" x14ac:dyDescent="0.25">
      <c r="A111" s="23"/>
      <c r="B111" s="23" t="s">
        <v>60</v>
      </c>
      <c r="C111" s="23"/>
      <c r="D111" s="23"/>
      <c r="E111" s="23"/>
      <c r="F111" s="23"/>
      <c r="G111" s="23"/>
      <c r="H111" s="23"/>
      <c r="I111" s="26"/>
      <c r="J111" s="23"/>
      <c r="K111" s="23"/>
      <c r="L111" s="23"/>
      <c r="M111" s="23"/>
      <c r="N111" s="23"/>
      <c r="O111" s="23"/>
      <c r="P111" s="23"/>
      <c r="Q111" s="23"/>
      <c r="R111" s="23"/>
      <c r="S111" s="25"/>
      <c r="T111" s="23"/>
      <c r="U111" s="25">
        <v>-23168.86</v>
      </c>
    </row>
    <row r="112" spans="1:21" x14ac:dyDescent="0.25">
      <c r="A112" s="27"/>
      <c r="B112" s="27" t="s">
        <v>61</v>
      </c>
      <c r="C112" s="27"/>
      <c r="D112" s="27"/>
      <c r="E112" s="27"/>
      <c r="F112" s="27"/>
      <c r="G112" s="27"/>
      <c r="H112" s="27"/>
      <c r="I112" s="28"/>
      <c r="J112" s="27"/>
      <c r="K112" s="27"/>
      <c r="L112" s="27"/>
      <c r="M112" s="27"/>
      <c r="N112" s="27"/>
      <c r="O112" s="27"/>
      <c r="P112" s="27"/>
      <c r="Q112" s="27"/>
      <c r="R112" s="27"/>
      <c r="S112" s="29"/>
      <c r="T112" s="27"/>
      <c r="U112" s="29">
        <f>U111</f>
        <v>-23168.86</v>
      </c>
    </row>
    <row r="113" spans="1:21" ht="30" customHeight="1" x14ac:dyDescent="0.25">
      <c r="A113" s="23"/>
      <c r="B113" s="23" t="s">
        <v>62</v>
      </c>
      <c r="C113" s="23"/>
      <c r="D113" s="23"/>
      <c r="E113" s="23"/>
      <c r="F113" s="23"/>
      <c r="G113" s="23"/>
      <c r="H113" s="23"/>
      <c r="I113" s="26"/>
      <c r="J113" s="23"/>
      <c r="K113" s="23"/>
      <c r="L113" s="23"/>
      <c r="M113" s="23"/>
      <c r="N113" s="23"/>
      <c r="O113" s="23"/>
      <c r="P113" s="23"/>
      <c r="Q113" s="23"/>
      <c r="R113" s="23"/>
      <c r="S113" s="25"/>
      <c r="T113" s="23"/>
      <c r="U113" s="25">
        <v>-248243.83</v>
      </c>
    </row>
    <row r="114" spans="1:21" x14ac:dyDescent="0.25">
      <c r="A114" s="27"/>
      <c r="B114" s="27" t="s">
        <v>63</v>
      </c>
      <c r="C114" s="27"/>
      <c r="D114" s="27"/>
      <c r="E114" s="27"/>
      <c r="F114" s="27"/>
      <c r="G114" s="27"/>
      <c r="H114" s="27"/>
      <c r="I114" s="28"/>
      <c r="J114" s="27"/>
      <c r="K114" s="27"/>
      <c r="L114" s="27"/>
      <c r="M114" s="27"/>
      <c r="N114" s="27"/>
      <c r="O114" s="27"/>
      <c r="P114" s="27"/>
      <c r="Q114" s="27"/>
      <c r="R114" s="27"/>
      <c r="S114" s="29"/>
      <c r="T114" s="27"/>
      <c r="U114" s="29">
        <f>U113</f>
        <v>-248243.83</v>
      </c>
    </row>
    <row r="115" spans="1:21" ht="30" customHeight="1" x14ac:dyDescent="0.25">
      <c r="A115" s="23"/>
      <c r="B115" s="23" t="s">
        <v>678</v>
      </c>
      <c r="C115" s="23"/>
      <c r="D115" s="23"/>
      <c r="E115" s="23"/>
      <c r="F115" s="23"/>
      <c r="G115" s="23"/>
      <c r="H115" s="23"/>
      <c r="I115" s="26"/>
      <c r="J115" s="23"/>
      <c r="K115" s="23"/>
      <c r="L115" s="23"/>
      <c r="M115" s="23"/>
      <c r="N115" s="23"/>
      <c r="O115" s="23"/>
      <c r="P115" s="23"/>
      <c r="Q115" s="23"/>
      <c r="R115" s="23"/>
      <c r="S115" s="25"/>
      <c r="T115" s="23"/>
      <c r="U115" s="25">
        <v>0</v>
      </c>
    </row>
    <row r="116" spans="1:21" x14ac:dyDescent="0.25">
      <c r="A116" s="27"/>
      <c r="B116" s="27" t="s">
        <v>679</v>
      </c>
      <c r="C116" s="27"/>
      <c r="D116" s="27"/>
      <c r="E116" s="27"/>
      <c r="F116" s="27"/>
      <c r="G116" s="27"/>
      <c r="H116" s="27"/>
      <c r="I116" s="28"/>
      <c r="J116" s="27"/>
      <c r="K116" s="27"/>
      <c r="L116" s="27"/>
      <c r="M116" s="27"/>
      <c r="N116" s="27"/>
      <c r="O116" s="27"/>
      <c r="P116" s="27"/>
      <c r="Q116" s="27"/>
      <c r="R116" s="27"/>
      <c r="S116" s="29"/>
      <c r="T116" s="27"/>
      <c r="U116" s="29">
        <f>U115</f>
        <v>0</v>
      </c>
    </row>
    <row r="117" spans="1:21" ht="30" customHeight="1" x14ac:dyDescent="0.25">
      <c r="A117" s="23"/>
      <c r="B117" s="23" t="s">
        <v>64</v>
      </c>
      <c r="C117" s="23"/>
      <c r="D117" s="23"/>
      <c r="E117" s="23"/>
      <c r="F117" s="23"/>
      <c r="G117" s="23"/>
      <c r="H117" s="23"/>
      <c r="I117" s="26"/>
      <c r="J117" s="23"/>
      <c r="K117" s="23"/>
      <c r="L117" s="23"/>
      <c r="M117" s="23"/>
      <c r="N117" s="23"/>
      <c r="O117" s="23"/>
      <c r="P117" s="23"/>
      <c r="Q117" s="23"/>
      <c r="R117" s="23"/>
      <c r="S117" s="25"/>
      <c r="T117" s="23"/>
      <c r="U117" s="25">
        <v>-6601</v>
      </c>
    </row>
    <row r="118" spans="1:21" x14ac:dyDescent="0.25">
      <c r="A118" s="27"/>
      <c r="B118" s="27" t="s">
        <v>65</v>
      </c>
      <c r="C118" s="27"/>
      <c r="D118" s="27"/>
      <c r="E118" s="27"/>
      <c r="F118" s="27"/>
      <c r="G118" s="27"/>
      <c r="H118" s="27"/>
      <c r="I118" s="28"/>
      <c r="J118" s="27"/>
      <c r="K118" s="27"/>
      <c r="L118" s="27"/>
      <c r="M118" s="27"/>
      <c r="N118" s="27"/>
      <c r="O118" s="27"/>
      <c r="P118" s="27"/>
      <c r="Q118" s="27"/>
      <c r="R118" s="27"/>
      <c r="S118" s="29"/>
      <c r="T118" s="27"/>
      <c r="U118" s="29">
        <f>U117</f>
        <v>-6601</v>
      </c>
    </row>
    <row r="119" spans="1:21" ht="30" customHeight="1" x14ac:dyDescent="0.25">
      <c r="A119" s="23"/>
      <c r="B119" s="23" t="s">
        <v>66</v>
      </c>
      <c r="C119" s="23"/>
      <c r="D119" s="23"/>
      <c r="E119" s="23"/>
      <c r="F119" s="23"/>
      <c r="G119" s="23"/>
      <c r="H119" s="23"/>
      <c r="I119" s="26"/>
      <c r="J119" s="23"/>
      <c r="K119" s="23"/>
      <c r="L119" s="23"/>
      <c r="M119" s="23"/>
      <c r="N119" s="23"/>
      <c r="O119" s="23"/>
      <c r="P119" s="23"/>
      <c r="Q119" s="23"/>
      <c r="R119" s="23"/>
      <c r="S119" s="25"/>
      <c r="T119" s="23"/>
      <c r="U119" s="25">
        <v>217043.12</v>
      </c>
    </row>
    <row r="120" spans="1:21" x14ac:dyDescent="0.25">
      <c r="A120" s="27"/>
      <c r="B120" s="27" t="s">
        <v>67</v>
      </c>
      <c r="C120" s="27"/>
      <c r="D120" s="27"/>
      <c r="E120" s="27"/>
      <c r="F120" s="27"/>
      <c r="G120" s="27"/>
      <c r="H120" s="27"/>
      <c r="I120" s="28"/>
      <c r="J120" s="27"/>
      <c r="K120" s="27"/>
      <c r="L120" s="27"/>
      <c r="M120" s="27"/>
      <c r="N120" s="27"/>
      <c r="O120" s="27"/>
      <c r="P120" s="27"/>
      <c r="Q120" s="27"/>
      <c r="R120" s="27"/>
      <c r="S120" s="29"/>
      <c r="T120" s="27"/>
      <c r="U120" s="29">
        <v>217043.12</v>
      </c>
    </row>
    <row r="121" spans="1:21" ht="30" customHeight="1" x14ac:dyDescent="0.25">
      <c r="A121" s="23"/>
      <c r="B121" s="23" t="s">
        <v>680</v>
      </c>
      <c r="C121" s="23"/>
      <c r="D121" s="23"/>
      <c r="E121" s="23"/>
      <c r="F121" s="23"/>
      <c r="G121" s="23"/>
      <c r="H121" s="23"/>
      <c r="I121" s="26"/>
      <c r="J121" s="23"/>
      <c r="K121" s="23"/>
      <c r="L121" s="23"/>
      <c r="M121" s="23"/>
      <c r="N121" s="23"/>
      <c r="O121" s="23"/>
      <c r="P121" s="23"/>
      <c r="Q121" s="23"/>
      <c r="R121" s="23"/>
      <c r="S121" s="25"/>
      <c r="T121" s="23"/>
      <c r="U121" s="25">
        <v>0</v>
      </c>
    </row>
    <row r="122" spans="1:21" x14ac:dyDescent="0.25">
      <c r="A122" s="27"/>
      <c r="B122" s="27" t="s">
        <v>681</v>
      </c>
      <c r="C122" s="27"/>
      <c r="D122" s="27"/>
      <c r="E122" s="27"/>
      <c r="F122" s="27"/>
      <c r="G122" s="27"/>
      <c r="H122" s="27"/>
      <c r="I122" s="28"/>
      <c r="J122" s="27"/>
      <c r="K122" s="27"/>
      <c r="L122" s="27"/>
      <c r="M122" s="27"/>
      <c r="N122" s="27"/>
      <c r="O122" s="27"/>
      <c r="P122" s="27"/>
      <c r="Q122" s="27"/>
      <c r="R122" s="27"/>
      <c r="S122" s="29"/>
      <c r="T122" s="27"/>
      <c r="U122" s="29">
        <f>U121</f>
        <v>0</v>
      </c>
    </row>
    <row r="123" spans="1:21" ht="30" customHeight="1" x14ac:dyDescent="0.25">
      <c r="A123" s="23"/>
      <c r="B123" s="23" t="s">
        <v>682</v>
      </c>
      <c r="C123" s="23"/>
      <c r="D123" s="23"/>
      <c r="E123" s="23"/>
      <c r="F123" s="23"/>
      <c r="G123" s="23"/>
      <c r="H123" s="23"/>
      <c r="I123" s="26"/>
      <c r="J123" s="23"/>
      <c r="K123" s="23"/>
      <c r="L123" s="23"/>
      <c r="M123" s="23"/>
      <c r="N123" s="23"/>
      <c r="O123" s="23"/>
      <c r="P123" s="23"/>
      <c r="Q123" s="23"/>
      <c r="R123" s="23"/>
      <c r="S123" s="25"/>
      <c r="T123" s="23"/>
      <c r="U123" s="25">
        <v>0</v>
      </c>
    </row>
    <row r="124" spans="1:21" x14ac:dyDescent="0.25">
      <c r="A124" s="27"/>
      <c r="B124" s="27" t="s">
        <v>683</v>
      </c>
      <c r="C124" s="27"/>
      <c r="D124" s="27"/>
      <c r="E124" s="27"/>
      <c r="F124" s="27"/>
      <c r="G124" s="27"/>
      <c r="H124" s="27"/>
      <c r="I124" s="28"/>
      <c r="J124" s="27"/>
      <c r="K124" s="27"/>
      <c r="L124" s="27"/>
      <c r="M124" s="27"/>
      <c r="N124" s="27"/>
      <c r="O124" s="27"/>
      <c r="P124" s="27"/>
      <c r="Q124" s="27"/>
      <c r="R124" s="27"/>
      <c r="S124" s="29"/>
      <c r="T124" s="27"/>
      <c r="U124" s="29">
        <f>U123</f>
        <v>0</v>
      </c>
    </row>
    <row r="125" spans="1:21" ht="30" customHeight="1" x14ac:dyDescent="0.25">
      <c r="A125" s="23"/>
      <c r="B125" s="23" t="s">
        <v>68</v>
      </c>
      <c r="C125" s="23"/>
      <c r="D125" s="23"/>
      <c r="E125" s="23"/>
      <c r="F125" s="23"/>
      <c r="G125" s="23"/>
      <c r="H125" s="23"/>
      <c r="I125" s="26"/>
      <c r="J125" s="23"/>
      <c r="K125" s="23"/>
      <c r="L125" s="23"/>
      <c r="M125" s="23"/>
      <c r="N125" s="23"/>
      <c r="O125" s="23"/>
      <c r="P125" s="23"/>
      <c r="Q125" s="23"/>
      <c r="R125" s="23"/>
      <c r="S125" s="25"/>
      <c r="T125" s="23"/>
      <c r="U125" s="25">
        <v>-26724.98</v>
      </c>
    </row>
    <row r="126" spans="1:21" x14ac:dyDescent="0.25">
      <c r="A126" s="27"/>
      <c r="B126" s="27"/>
      <c r="C126" s="27"/>
      <c r="D126" s="27"/>
      <c r="E126" s="27"/>
      <c r="F126" s="27"/>
      <c r="G126" s="27" t="s">
        <v>112</v>
      </c>
      <c r="H126" s="27"/>
      <c r="I126" s="28">
        <v>42004</v>
      </c>
      <c r="J126" s="27"/>
      <c r="K126" s="27" t="s">
        <v>842</v>
      </c>
      <c r="L126" s="27"/>
      <c r="M126" s="27" t="s">
        <v>160</v>
      </c>
      <c r="N126" s="27"/>
      <c r="O126" s="27" t="s">
        <v>865</v>
      </c>
      <c r="P126" s="27"/>
      <c r="Q126" s="27" t="s">
        <v>36</v>
      </c>
      <c r="R126" s="27"/>
      <c r="S126" s="29">
        <v>-400</v>
      </c>
      <c r="T126" s="27"/>
      <c r="U126" s="29">
        <f t="shared" ref="U126:U138" si="2">ROUND(U125+S126,5)</f>
        <v>-27124.98</v>
      </c>
    </row>
    <row r="127" spans="1:21" x14ac:dyDescent="0.25">
      <c r="A127" s="27"/>
      <c r="B127" s="27"/>
      <c r="C127" s="27"/>
      <c r="D127" s="27"/>
      <c r="E127" s="27"/>
      <c r="F127" s="27"/>
      <c r="G127" s="27" t="s">
        <v>112</v>
      </c>
      <c r="H127" s="27"/>
      <c r="I127" s="28">
        <v>42004</v>
      </c>
      <c r="J127" s="27"/>
      <c r="K127" s="27" t="s">
        <v>843</v>
      </c>
      <c r="L127" s="27"/>
      <c r="M127" s="27" t="s">
        <v>169</v>
      </c>
      <c r="N127" s="27"/>
      <c r="O127" s="27" t="s">
        <v>866</v>
      </c>
      <c r="P127" s="27"/>
      <c r="Q127" s="27" t="s">
        <v>36</v>
      </c>
      <c r="R127" s="27"/>
      <c r="S127" s="29">
        <v>-4087.5</v>
      </c>
      <c r="T127" s="27"/>
      <c r="U127" s="29">
        <f t="shared" si="2"/>
        <v>-31212.48</v>
      </c>
    </row>
    <row r="128" spans="1:21" x14ac:dyDescent="0.25">
      <c r="A128" s="27"/>
      <c r="B128" s="27"/>
      <c r="C128" s="27"/>
      <c r="D128" s="27"/>
      <c r="E128" s="27"/>
      <c r="F128" s="27"/>
      <c r="G128" s="27" t="s">
        <v>112</v>
      </c>
      <c r="H128" s="27"/>
      <c r="I128" s="28">
        <v>42004</v>
      </c>
      <c r="J128" s="27"/>
      <c r="K128" s="27" t="s">
        <v>844</v>
      </c>
      <c r="L128" s="27"/>
      <c r="M128" s="27" t="s">
        <v>154</v>
      </c>
      <c r="N128" s="27"/>
      <c r="O128" s="27" t="s">
        <v>867</v>
      </c>
      <c r="P128" s="27"/>
      <c r="Q128" s="27" t="s">
        <v>36</v>
      </c>
      <c r="R128" s="27"/>
      <c r="S128" s="29">
        <v>-2612.5</v>
      </c>
      <c r="T128" s="27"/>
      <c r="U128" s="29">
        <f t="shared" si="2"/>
        <v>-33824.980000000003</v>
      </c>
    </row>
    <row r="129" spans="1:21" x14ac:dyDescent="0.25">
      <c r="A129" s="27"/>
      <c r="B129" s="27"/>
      <c r="C129" s="27"/>
      <c r="D129" s="27"/>
      <c r="E129" s="27"/>
      <c r="F129" s="27"/>
      <c r="G129" s="27" t="s">
        <v>112</v>
      </c>
      <c r="H129" s="27"/>
      <c r="I129" s="28">
        <v>42004</v>
      </c>
      <c r="J129" s="27"/>
      <c r="K129" s="27" t="s">
        <v>845</v>
      </c>
      <c r="L129" s="27"/>
      <c r="M129" s="27" t="s">
        <v>150</v>
      </c>
      <c r="N129" s="27"/>
      <c r="O129" s="27" t="s">
        <v>867</v>
      </c>
      <c r="P129" s="27"/>
      <c r="Q129" s="27" t="s">
        <v>36</v>
      </c>
      <c r="R129" s="27"/>
      <c r="S129" s="29">
        <v>-1012.5</v>
      </c>
      <c r="T129" s="27"/>
      <c r="U129" s="29">
        <f t="shared" si="2"/>
        <v>-34837.480000000003</v>
      </c>
    </row>
    <row r="130" spans="1:21" x14ac:dyDescent="0.25">
      <c r="A130" s="27"/>
      <c r="B130" s="27"/>
      <c r="C130" s="27"/>
      <c r="D130" s="27"/>
      <c r="E130" s="27"/>
      <c r="F130" s="27"/>
      <c r="G130" s="27" t="s">
        <v>112</v>
      </c>
      <c r="H130" s="27"/>
      <c r="I130" s="28">
        <v>42004</v>
      </c>
      <c r="J130" s="27"/>
      <c r="K130" s="27" t="s">
        <v>846</v>
      </c>
      <c r="L130" s="27"/>
      <c r="M130" s="27" t="s">
        <v>164</v>
      </c>
      <c r="N130" s="27"/>
      <c r="O130" s="27" t="s">
        <v>867</v>
      </c>
      <c r="P130" s="27"/>
      <c r="Q130" s="27" t="s">
        <v>36</v>
      </c>
      <c r="R130" s="27"/>
      <c r="S130" s="29">
        <v>-368.75</v>
      </c>
      <c r="T130" s="27"/>
      <c r="U130" s="29">
        <f t="shared" si="2"/>
        <v>-35206.230000000003</v>
      </c>
    </row>
    <row r="131" spans="1:21" x14ac:dyDescent="0.25">
      <c r="A131" s="27"/>
      <c r="B131" s="27"/>
      <c r="C131" s="27"/>
      <c r="D131" s="27"/>
      <c r="E131" s="27"/>
      <c r="F131" s="27"/>
      <c r="G131" s="27" t="s">
        <v>112</v>
      </c>
      <c r="H131" s="27"/>
      <c r="I131" s="28">
        <v>42004</v>
      </c>
      <c r="J131" s="27"/>
      <c r="K131" s="27" t="s">
        <v>847</v>
      </c>
      <c r="L131" s="27"/>
      <c r="M131" s="27" t="s">
        <v>168</v>
      </c>
      <c r="N131" s="27"/>
      <c r="O131" s="27" t="s">
        <v>867</v>
      </c>
      <c r="P131" s="27"/>
      <c r="Q131" s="27" t="s">
        <v>36</v>
      </c>
      <c r="R131" s="27"/>
      <c r="S131" s="29">
        <v>-343.75</v>
      </c>
      <c r="T131" s="27"/>
      <c r="U131" s="29">
        <f t="shared" si="2"/>
        <v>-35549.980000000003</v>
      </c>
    </row>
    <row r="132" spans="1:21" x14ac:dyDescent="0.25">
      <c r="A132" s="27"/>
      <c r="B132" s="27"/>
      <c r="C132" s="27"/>
      <c r="D132" s="27"/>
      <c r="E132" s="27"/>
      <c r="F132" s="27"/>
      <c r="G132" s="27" t="s">
        <v>112</v>
      </c>
      <c r="H132" s="27"/>
      <c r="I132" s="28">
        <v>42004</v>
      </c>
      <c r="J132" s="27"/>
      <c r="K132" s="27" t="s">
        <v>848</v>
      </c>
      <c r="L132" s="27"/>
      <c r="M132" s="27" t="s">
        <v>166</v>
      </c>
      <c r="N132" s="27"/>
      <c r="O132" s="27" t="s">
        <v>867</v>
      </c>
      <c r="P132" s="27"/>
      <c r="Q132" s="27" t="s">
        <v>36</v>
      </c>
      <c r="R132" s="27"/>
      <c r="S132" s="29">
        <v>-312.5</v>
      </c>
      <c r="T132" s="27"/>
      <c r="U132" s="29">
        <f t="shared" si="2"/>
        <v>-35862.480000000003</v>
      </c>
    </row>
    <row r="133" spans="1:21" x14ac:dyDescent="0.25">
      <c r="A133" s="27"/>
      <c r="B133" s="27"/>
      <c r="C133" s="27"/>
      <c r="D133" s="27"/>
      <c r="E133" s="27"/>
      <c r="F133" s="27"/>
      <c r="G133" s="27" t="s">
        <v>112</v>
      </c>
      <c r="H133" s="27"/>
      <c r="I133" s="28">
        <v>42004</v>
      </c>
      <c r="J133" s="27"/>
      <c r="K133" s="27" t="s">
        <v>849</v>
      </c>
      <c r="L133" s="27"/>
      <c r="M133" s="27" t="s">
        <v>165</v>
      </c>
      <c r="N133" s="27"/>
      <c r="O133" s="27" t="s">
        <v>867</v>
      </c>
      <c r="P133" s="27"/>
      <c r="Q133" s="27" t="s">
        <v>36</v>
      </c>
      <c r="R133" s="27"/>
      <c r="S133" s="29">
        <v>-968.75</v>
      </c>
      <c r="T133" s="27"/>
      <c r="U133" s="29">
        <f t="shared" si="2"/>
        <v>-36831.230000000003</v>
      </c>
    </row>
    <row r="134" spans="1:21" x14ac:dyDescent="0.25">
      <c r="A134" s="27"/>
      <c r="B134" s="27"/>
      <c r="C134" s="27"/>
      <c r="D134" s="27"/>
      <c r="E134" s="27"/>
      <c r="F134" s="27"/>
      <c r="G134" s="27" t="s">
        <v>112</v>
      </c>
      <c r="H134" s="27"/>
      <c r="I134" s="28">
        <v>42004</v>
      </c>
      <c r="J134" s="27"/>
      <c r="K134" s="27" t="s">
        <v>850</v>
      </c>
      <c r="L134" s="27"/>
      <c r="M134" s="27" t="s">
        <v>161</v>
      </c>
      <c r="N134" s="27"/>
      <c r="O134" s="27" t="s">
        <v>867</v>
      </c>
      <c r="P134" s="27"/>
      <c r="Q134" s="27" t="s">
        <v>36</v>
      </c>
      <c r="R134" s="27"/>
      <c r="S134" s="29">
        <v>-165.75</v>
      </c>
      <c r="T134" s="27"/>
      <c r="U134" s="29">
        <f t="shared" si="2"/>
        <v>-36996.980000000003</v>
      </c>
    </row>
    <row r="135" spans="1:21" x14ac:dyDescent="0.25">
      <c r="A135" s="27"/>
      <c r="B135" s="27"/>
      <c r="C135" s="27"/>
      <c r="D135" s="27"/>
      <c r="E135" s="27"/>
      <c r="F135" s="27"/>
      <c r="G135" s="27" t="s">
        <v>112</v>
      </c>
      <c r="H135" s="27"/>
      <c r="I135" s="28">
        <v>42004</v>
      </c>
      <c r="J135" s="27"/>
      <c r="K135" s="27" t="s">
        <v>851</v>
      </c>
      <c r="L135" s="27"/>
      <c r="M135" s="27" t="s">
        <v>163</v>
      </c>
      <c r="N135" s="27"/>
      <c r="O135" s="27" t="s">
        <v>867</v>
      </c>
      <c r="P135" s="27"/>
      <c r="Q135" s="27" t="s">
        <v>36</v>
      </c>
      <c r="R135" s="27"/>
      <c r="S135" s="29">
        <v>-1842.75</v>
      </c>
      <c r="T135" s="27"/>
      <c r="U135" s="29">
        <f t="shared" si="2"/>
        <v>-38839.730000000003</v>
      </c>
    </row>
    <row r="136" spans="1:21" x14ac:dyDescent="0.25">
      <c r="A136" s="27"/>
      <c r="B136" s="27"/>
      <c r="C136" s="27"/>
      <c r="D136" s="27"/>
      <c r="E136" s="27"/>
      <c r="F136" s="27"/>
      <c r="G136" s="27" t="s">
        <v>112</v>
      </c>
      <c r="H136" s="27"/>
      <c r="I136" s="28">
        <v>42004</v>
      </c>
      <c r="J136" s="27"/>
      <c r="K136" s="27" t="s">
        <v>852</v>
      </c>
      <c r="L136" s="27"/>
      <c r="M136" s="27" t="s">
        <v>160</v>
      </c>
      <c r="N136" s="27"/>
      <c r="O136" s="27" t="s">
        <v>867</v>
      </c>
      <c r="P136" s="27"/>
      <c r="Q136" s="27" t="s">
        <v>36</v>
      </c>
      <c r="R136" s="27"/>
      <c r="S136" s="29">
        <v>-400</v>
      </c>
      <c r="T136" s="27"/>
      <c r="U136" s="29">
        <f t="shared" si="2"/>
        <v>-39239.730000000003</v>
      </c>
    </row>
    <row r="137" spans="1:21" x14ac:dyDescent="0.25">
      <c r="A137" s="27"/>
      <c r="B137" s="27"/>
      <c r="C137" s="27"/>
      <c r="D137" s="27"/>
      <c r="E137" s="27"/>
      <c r="F137" s="27"/>
      <c r="G137" s="27" t="s">
        <v>112</v>
      </c>
      <c r="H137" s="27"/>
      <c r="I137" s="28">
        <v>42004</v>
      </c>
      <c r="J137" s="27"/>
      <c r="K137" s="27" t="s">
        <v>853</v>
      </c>
      <c r="L137" s="27"/>
      <c r="M137" s="27" t="s">
        <v>167</v>
      </c>
      <c r="N137" s="27"/>
      <c r="O137" s="27" t="s">
        <v>867</v>
      </c>
      <c r="P137" s="27"/>
      <c r="Q137" s="27" t="s">
        <v>36</v>
      </c>
      <c r="R137" s="27"/>
      <c r="S137" s="29">
        <v>-400</v>
      </c>
      <c r="T137" s="27"/>
      <c r="U137" s="29">
        <f t="shared" si="2"/>
        <v>-39639.730000000003</v>
      </c>
    </row>
    <row r="138" spans="1:21" ht="15.75" thickBot="1" x14ac:dyDescent="0.3">
      <c r="A138" s="27"/>
      <c r="B138" s="27"/>
      <c r="C138" s="27"/>
      <c r="D138" s="27"/>
      <c r="E138" s="27"/>
      <c r="F138" s="27"/>
      <c r="G138" s="27" t="s">
        <v>112</v>
      </c>
      <c r="H138" s="27"/>
      <c r="I138" s="28">
        <v>42004</v>
      </c>
      <c r="J138" s="27"/>
      <c r="K138" s="27" t="s">
        <v>853</v>
      </c>
      <c r="L138" s="27"/>
      <c r="M138" s="27" t="s">
        <v>167</v>
      </c>
      <c r="N138" s="27"/>
      <c r="O138" s="27" t="s">
        <v>868</v>
      </c>
      <c r="P138" s="27"/>
      <c r="Q138" s="27" t="s">
        <v>36</v>
      </c>
      <c r="R138" s="27"/>
      <c r="S138" s="30">
        <v>-10</v>
      </c>
      <c r="T138" s="27"/>
      <c r="U138" s="30">
        <f t="shared" si="2"/>
        <v>-39649.730000000003</v>
      </c>
    </row>
    <row r="139" spans="1:21" x14ac:dyDescent="0.25">
      <c r="A139" s="27"/>
      <c r="B139" s="27" t="s">
        <v>69</v>
      </c>
      <c r="C139" s="27"/>
      <c r="D139" s="27"/>
      <c r="E139" s="27"/>
      <c r="F139" s="27"/>
      <c r="G139" s="27"/>
      <c r="H139" s="27"/>
      <c r="I139" s="28"/>
      <c r="J139" s="27"/>
      <c r="K139" s="27"/>
      <c r="L139" s="27"/>
      <c r="M139" s="27"/>
      <c r="N139" s="27"/>
      <c r="O139" s="27"/>
      <c r="P139" s="27"/>
      <c r="Q139" s="27"/>
      <c r="R139" s="27"/>
      <c r="S139" s="29">
        <f>ROUND(SUM(S125:S138),5)</f>
        <v>-12924.75</v>
      </c>
      <c r="T139" s="27"/>
      <c r="U139" s="29">
        <f>U138</f>
        <v>-39649.730000000003</v>
      </c>
    </row>
    <row r="140" spans="1:21" ht="30" customHeight="1" x14ac:dyDescent="0.25">
      <c r="A140" s="23"/>
      <c r="B140" s="23" t="s">
        <v>684</v>
      </c>
      <c r="C140" s="23"/>
      <c r="D140" s="23"/>
      <c r="E140" s="23"/>
      <c r="F140" s="23"/>
      <c r="G140" s="23"/>
      <c r="H140" s="23"/>
      <c r="I140" s="26"/>
      <c r="J140" s="23"/>
      <c r="K140" s="23"/>
      <c r="L140" s="23"/>
      <c r="M140" s="23"/>
      <c r="N140" s="23"/>
      <c r="O140" s="23"/>
      <c r="P140" s="23"/>
      <c r="Q140" s="23"/>
      <c r="R140" s="23"/>
      <c r="S140" s="25"/>
      <c r="T140" s="23"/>
      <c r="U140" s="25">
        <v>0</v>
      </c>
    </row>
    <row r="141" spans="1:21" x14ac:dyDescent="0.25">
      <c r="A141" s="27"/>
      <c r="B141" s="27" t="s">
        <v>685</v>
      </c>
      <c r="C141" s="27"/>
      <c r="D141" s="27"/>
      <c r="E141" s="27"/>
      <c r="F141" s="27"/>
      <c r="G141" s="27"/>
      <c r="H141" s="27"/>
      <c r="I141" s="28"/>
      <c r="J141" s="27"/>
      <c r="K141" s="27"/>
      <c r="L141" s="27"/>
      <c r="M141" s="27"/>
      <c r="N141" s="27"/>
      <c r="O141" s="27"/>
      <c r="P141" s="27"/>
      <c r="Q141" s="27"/>
      <c r="R141" s="27"/>
      <c r="S141" s="29"/>
      <c r="T141" s="27"/>
      <c r="U141" s="29">
        <f>U140</f>
        <v>0</v>
      </c>
    </row>
    <row r="142" spans="1:21" ht="30" customHeight="1" x14ac:dyDescent="0.25">
      <c r="A142" s="23"/>
      <c r="B142" s="23" t="s">
        <v>376</v>
      </c>
      <c r="C142" s="23"/>
      <c r="D142" s="23"/>
      <c r="E142" s="23"/>
      <c r="F142" s="23"/>
      <c r="G142" s="23"/>
      <c r="H142" s="23"/>
      <c r="I142" s="26"/>
      <c r="J142" s="23"/>
      <c r="K142" s="23"/>
      <c r="L142" s="23"/>
      <c r="M142" s="23"/>
      <c r="N142" s="23"/>
      <c r="O142" s="23"/>
      <c r="P142" s="23"/>
      <c r="Q142" s="23"/>
      <c r="R142" s="23"/>
      <c r="S142" s="25"/>
      <c r="T142" s="23"/>
      <c r="U142" s="25">
        <v>-3829.48</v>
      </c>
    </row>
    <row r="143" spans="1:21" ht="15.75" thickBot="1" x14ac:dyDescent="0.3">
      <c r="A143" s="22"/>
      <c r="B143" s="22"/>
      <c r="C143" s="22"/>
      <c r="D143" s="22"/>
      <c r="E143" s="27"/>
      <c r="F143" s="27"/>
      <c r="G143" s="27" t="s">
        <v>111</v>
      </c>
      <c r="H143" s="27"/>
      <c r="I143" s="28">
        <v>41982</v>
      </c>
      <c r="J143" s="27"/>
      <c r="K143" s="27"/>
      <c r="L143" s="27"/>
      <c r="M143" s="27" t="s">
        <v>644</v>
      </c>
      <c r="N143" s="27"/>
      <c r="O143" s="27" t="s">
        <v>648</v>
      </c>
      <c r="P143" s="27"/>
      <c r="Q143" s="27" t="s">
        <v>28</v>
      </c>
      <c r="R143" s="27"/>
      <c r="S143" s="30">
        <v>-250</v>
      </c>
      <c r="T143" s="27"/>
      <c r="U143" s="30">
        <f>ROUND(U142+S143,5)</f>
        <v>-4079.48</v>
      </c>
    </row>
    <row r="144" spans="1:21" x14ac:dyDescent="0.25">
      <c r="A144" s="27"/>
      <c r="B144" s="27" t="s">
        <v>377</v>
      </c>
      <c r="C144" s="27"/>
      <c r="D144" s="27"/>
      <c r="E144" s="27"/>
      <c r="F144" s="27"/>
      <c r="G144" s="27"/>
      <c r="H144" s="27"/>
      <c r="I144" s="28"/>
      <c r="J144" s="27"/>
      <c r="K144" s="27"/>
      <c r="L144" s="27"/>
      <c r="M144" s="27"/>
      <c r="N144" s="27"/>
      <c r="O144" s="27"/>
      <c r="P144" s="27"/>
      <c r="Q144" s="27"/>
      <c r="R144" s="27"/>
      <c r="S144" s="29">
        <f>ROUND(SUM(S142:S143),5)</f>
        <v>-250</v>
      </c>
      <c r="T144" s="27"/>
      <c r="U144" s="29">
        <f>U143</f>
        <v>-4079.48</v>
      </c>
    </row>
    <row r="145" spans="1:21" ht="30" customHeight="1" x14ac:dyDescent="0.25">
      <c r="A145" s="23"/>
      <c r="B145" s="23" t="s">
        <v>70</v>
      </c>
      <c r="C145" s="23"/>
      <c r="D145" s="23"/>
      <c r="E145" s="23"/>
      <c r="F145" s="23"/>
      <c r="G145" s="23"/>
      <c r="H145" s="23"/>
      <c r="I145" s="26"/>
      <c r="J145" s="23"/>
      <c r="K145" s="23"/>
      <c r="L145" s="23"/>
      <c r="M145" s="23"/>
      <c r="N145" s="23"/>
      <c r="O145" s="23"/>
      <c r="P145" s="23"/>
      <c r="Q145" s="23"/>
      <c r="R145" s="23"/>
      <c r="S145" s="25"/>
      <c r="T145" s="23"/>
      <c r="U145" s="25">
        <v>-34000</v>
      </c>
    </row>
    <row r="146" spans="1:21" x14ac:dyDescent="0.25">
      <c r="A146" s="23"/>
      <c r="B146" s="23"/>
      <c r="C146" s="23" t="s">
        <v>686</v>
      </c>
      <c r="D146" s="23"/>
      <c r="E146" s="23"/>
      <c r="F146" s="23"/>
      <c r="G146" s="23"/>
      <c r="H146" s="23"/>
      <c r="I146" s="26"/>
      <c r="J146" s="23"/>
      <c r="K146" s="23"/>
      <c r="L146" s="23"/>
      <c r="M146" s="23"/>
      <c r="N146" s="23"/>
      <c r="O146" s="23"/>
      <c r="P146" s="23"/>
      <c r="Q146" s="23"/>
      <c r="R146" s="23"/>
      <c r="S146" s="25"/>
      <c r="T146" s="23"/>
      <c r="U146" s="25">
        <v>0</v>
      </c>
    </row>
    <row r="147" spans="1:21" x14ac:dyDescent="0.25">
      <c r="A147" s="27"/>
      <c r="B147" s="27"/>
      <c r="C147" s="27" t="s">
        <v>687</v>
      </c>
      <c r="D147" s="27"/>
      <c r="E147" s="27"/>
      <c r="F147" s="27"/>
      <c r="G147" s="27"/>
      <c r="H147" s="27"/>
      <c r="I147" s="28"/>
      <c r="J147" s="27"/>
      <c r="K147" s="27"/>
      <c r="L147" s="27"/>
      <c r="M147" s="27"/>
      <c r="N147" s="27"/>
      <c r="O147" s="27"/>
      <c r="P147" s="27"/>
      <c r="Q147" s="27"/>
      <c r="R147" s="27"/>
      <c r="S147" s="29"/>
      <c r="T147" s="27"/>
      <c r="U147" s="29">
        <f>U146</f>
        <v>0</v>
      </c>
    </row>
    <row r="148" spans="1:21" ht="30" customHeight="1" x14ac:dyDescent="0.25">
      <c r="A148" s="23"/>
      <c r="B148" s="23"/>
      <c r="C148" s="23" t="s">
        <v>688</v>
      </c>
      <c r="D148" s="23"/>
      <c r="E148" s="23"/>
      <c r="F148" s="23"/>
      <c r="G148" s="23"/>
      <c r="H148" s="23"/>
      <c r="I148" s="26"/>
      <c r="J148" s="23"/>
      <c r="K148" s="23"/>
      <c r="L148" s="23"/>
      <c r="M148" s="23"/>
      <c r="N148" s="23"/>
      <c r="O148" s="23"/>
      <c r="P148" s="23"/>
      <c r="Q148" s="23"/>
      <c r="R148" s="23"/>
      <c r="S148" s="25"/>
      <c r="T148" s="23"/>
      <c r="U148" s="25">
        <v>-34000</v>
      </c>
    </row>
    <row r="149" spans="1:21" ht="15.75" thickBot="1" x14ac:dyDescent="0.3">
      <c r="A149" s="22"/>
      <c r="B149" s="22"/>
      <c r="C149" s="22"/>
      <c r="D149" s="22"/>
      <c r="E149" s="27"/>
      <c r="F149" s="27"/>
      <c r="G149" s="27" t="s">
        <v>111</v>
      </c>
      <c r="H149" s="27"/>
      <c r="I149" s="28">
        <v>41996</v>
      </c>
      <c r="J149" s="27"/>
      <c r="K149" s="27"/>
      <c r="L149" s="27"/>
      <c r="M149" s="27" t="s">
        <v>856</v>
      </c>
      <c r="N149" s="27"/>
      <c r="O149" s="27" t="s">
        <v>863</v>
      </c>
      <c r="P149" s="27"/>
      <c r="Q149" s="27" t="s">
        <v>28</v>
      </c>
      <c r="R149" s="27"/>
      <c r="S149" s="31">
        <v>-500</v>
      </c>
      <c r="T149" s="27"/>
      <c r="U149" s="31">
        <f>ROUND(U148+S149,5)</f>
        <v>-34500</v>
      </c>
    </row>
    <row r="150" spans="1:21" ht="15.75" thickBot="1" x14ac:dyDescent="0.3">
      <c r="A150" s="27"/>
      <c r="B150" s="27"/>
      <c r="C150" s="27" t="s">
        <v>689</v>
      </c>
      <c r="D150" s="27"/>
      <c r="E150" s="27"/>
      <c r="F150" s="27"/>
      <c r="G150" s="27"/>
      <c r="H150" s="27"/>
      <c r="I150" s="28"/>
      <c r="J150" s="27"/>
      <c r="K150" s="27"/>
      <c r="L150" s="27"/>
      <c r="M150" s="27"/>
      <c r="N150" s="27"/>
      <c r="O150" s="27"/>
      <c r="P150" s="27"/>
      <c r="Q150" s="27"/>
      <c r="R150" s="27"/>
      <c r="S150" s="33">
        <f>ROUND(SUM(S148:S149),5)</f>
        <v>-500</v>
      </c>
      <c r="T150" s="27"/>
      <c r="U150" s="33">
        <f>U149</f>
        <v>-34500</v>
      </c>
    </row>
    <row r="151" spans="1:21" ht="30" customHeight="1" x14ac:dyDescent="0.25">
      <c r="A151" s="27"/>
      <c r="B151" s="27" t="s">
        <v>71</v>
      </c>
      <c r="C151" s="27"/>
      <c r="D151" s="27"/>
      <c r="E151" s="27"/>
      <c r="F151" s="27"/>
      <c r="G151" s="27"/>
      <c r="H151" s="27"/>
      <c r="I151" s="28"/>
      <c r="J151" s="27"/>
      <c r="K151" s="27"/>
      <c r="L151" s="27"/>
      <c r="M151" s="27"/>
      <c r="N151" s="27"/>
      <c r="O151" s="27"/>
      <c r="P151" s="27"/>
      <c r="Q151" s="27"/>
      <c r="R151" s="27"/>
      <c r="S151" s="29">
        <f>ROUND(S147+S150,5)</f>
        <v>-500</v>
      </c>
      <c r="T151" s="27"/>
      <c r="U151" s="29">
        <f>ROUND(U147+U150,5)</f>
        <v>-34500</v>
      </c>
    </row>
    <row r="152" spans="1:21" ht="30" customHeight="1" x14ac:dyDescent="0.25">
      <c r="A152" s="23"/>
      <c r="B152" s="23" t="s">
        <v>72</v>
      </c>
      <c r="C152" s="23"/>
      <c r="D152" s="23"/>
      <c r="E152" s="23"/>
      <c r="F152" s="23"/>
      <c r="G152" s="23"/>
      <c r="H152" s="23"/>
      <c r="I152" s="26"/>
      <c r="J152" s="23"/>
      <c r="K152" s="23"/>
      <c r="L152" s="23"/>
      <c r="M152" s="23"/>
      <c r="N152" s="23"/>
      <c r="O152" s="23"/>
      <c r="P152" s="23"/>
      <c r="Q152" s="23"/>
      <c r="R152" s="23"/>
      <c r="S152" s="25"/>
      <c r="T152" s="23"/>
      <c r="U152" s="25">
        <v>-4205.3</v>
      </c>
    </row>
    <row r="153" spans="1:21" x14ac:dyDescent="0.25">
      <c r="A153" s="27"/>
      <c r="B153" s="27"/>
      <c r="C153" s="27"/>
      <c r="D153" s="27"/>
      <c r="E153" s="27"/>
      <c r="F153" s="27"/>
      <c r="G153" s="27" t="s">
        <v>112</v>
      </c>
      <c r="H153" s="27"/>
      <c r="I153" s="28">
        <v>42004</v>
      </c>
      <c r="J153" s="27"/>
      <c r="K153" s="27" t="s">
        <v>842</v>
      </c>
      <c r="L153" s="27"/>
      <c r="M153" s="27" t="s">
        <v>160</v>
      </c>
      <c r="N153" s="27"/>
      <c r="O153" s="27" t="s">
        <v>212</v>
      </c>
      <c r="P153" s="27"/>
      <c r="Q153" s="27" t="s">
        <v>36</v>
      </c>
      <c r="R153" s="27"/>
      <c r="S153" s="29">
        <v>-72</v>
      </c>
      <c r="T153" s="27"/>
      <c r="U153" s="29">
        <f t="shared" ref="U153:U163" si="3">ROUND(U152+S153,5)</f>
        <v>-4277.3</v>
      </c>
    </row>
    <row r="154" spans="1:21" x14ac:dyDescent="0.25">
      <c r="A154" s="27"/>
      <c r="B154" s="27"/>
      <c r="C154" s="27"/>
      <c r="D154" s="27"/>
      <c r="E154" s="27"/>
      <c r="F154" s="27"/>
      <c r="G154" s="27" t="s">
        <v>112</v>
      </c>
      <c r="H154" s="27"/>
      <c r="I154" s="28">
        <v>42004</v>
      </c>
      <c r="J154" s="27"/>
      <c r="K154" s="27" t="s">
        <v>844</v>
      </c>
      <c r="L154" s="27"/>
      <c r="M154" s="27" t="s">
        <v>154</v>
      </c>
      <c r="N154" s="27"/>
      <c r="O154" s="27" t="s">
        <v>869</v>
      </c>
      <c r="P154" s="27"/>
      <c r="Q154" s="27" t="s">
        <v>36</v>
      </c>
      <c r="R154" s="27"/>
      <c r="S154" s="29">
        <v>-470.25</v>
      </c>
      <c r="T154" s="27"/>
      <c r="U154" s="29">
        <f t="shared" si="3"/>
        <v>-4747.55</v>
      </c>
    </row>
    <row r="155" spans="1:21" x14ac:dyDescent="0.25">
      <c r="A155" s="27"/>
      <c r="B155" s="27"/>
      <c r="C155" s="27"/>
      <c r="D155" s="27"/>
      <c r="E155" s="27"/>
      <c r="F155" s="27"/>
      <c r="G155" s="27" t="s">
        <v>112</v>
      </c>
      <c r="H155" s="27"/>
      <c r="I155" s="28">
        <v>42004</v>
      </c>
      <c r="J155" s="27"/>
      <c r="K155" s="27" t="s">
        <v>845</v>
      </c>
      <c r="L155" s="27"/>
      <c r="M155" s="27" t="s">
        <v>150</v>
      </c>
      <c r="N155" s="27"/>
      <c r="O155" s="27" t="s">
        <v>869</v>
      </c>
      <c r="P155" s="27"/>
      <c r="Q155" s="27" t="s">
        <v>36</v>
      </c>
      <c r="R155" s="27"/>
      <c r="S155" s="29">
        <v>-182.25</v>
      </c>
      <c r="T155" s="27"/>
      <c r="U155" s="29">
        <f t="shared" si="3"/>
        <v>-4929.8</v>
      </c>
    </row>
    <row r="156" spans="1:21" x14ac:dyDescent="0.25">
      <c r="A156" s="27"/>
      <c r="B156" s="27"/>
      <c r="C156" s="27"/>
      <c r="D156" s="27"/>
      <c r="E156" s="27"/>
      <c r="F156" s="27"/>
      <c r="G156" s="27" t="s">
        <v>112</v>
      </c>
      <c r="H156" s="27"/>
      <c r="I156" s="28">
        <v>42004</v>
      </c>
      <c r="J156" s="27"/>
      <c r="K156" s="27" t="s">
        <v>846</v>
      </c>
      <c r="L156" s="27"/>
      <c r="M156" s="27" t="s">
        <v>164</v>
      </c>
      <c r="N156" s="27"/>
      <c r="O156" s="27" t="s">
        <v>869</v>
      </c>
      <c r="P156" s="27"/>
      <c r="Q156" s="27" t="s">
        <v>36</v>
      </c>
      <c r="R156" s="27"/>
      <c r="S156" s="29">
        <v>-66.38</v>
      </c>
      <c r="T156" s="27"/>
      <c r="U156" s="29">
        <f t="shared" si="3"/>
        <v>-4996.18</v>
      </c>
    </row>
    <row r="157" spans="1:21" x14ac:dyDescent="0.25">
      <c r="A157" s="27"/>
      <c r="B157" s="27"/>
      <c r="C157" s="27"/>
      <c r="D157" s="27"/>
      <c r="E157" s="27"/>
      <c r="F157" s="27"/>
      <c r="G157" s="27" t="s">
        <v>112</v>
      </c>
      <c r="H157" s="27"/>
      <c r="I157" s="28">
        <v>42004</v>
      </c>
      <c r="J157" s="27"/>
      <c r="K157" s="27" t="s">
        <v>847</v>
      </c>
      <c r="L157" s="27"/>
      <c r="M157" s="27" t="s">
        <v>168</v>
      </c>
      <c r="N157" s="27"/>
      <c r="O157" s="27" t="s">
        <v>869</v>
      </c>
      <c r="P157" s="27"/>
      <c r="Q157" s="27" t="s">
        <v>36</v>
      </c>
      <c r="R157" s="27"/>
      <c r="S157" s="29">
        <v>-61.88</v>
      </c>
      <c r="T157" s="27"/>
      <c r="U157" s="29">
        <f t="shared" si="3"/>
        <v>-5058.0600000000004</v>
      </c>
    </row>
    <row r="158" spans="1:21" x14ac:dyDescent="0.25">
      <c r="A158" s="27"/>
      <c r="B158" s="27"/>
      <c r="C158" s="27"/>
      <c r="D158" s="27"/>
      <c r="E158" s="27"/>
      <c r="F158" s="27"/>
      <c r="G158" s="27" t="s">
        <v>112</v>
      </c>
      <c r="H158" s="27"/>
      <c r="I158" s="28">
        <v>42004</v>
      </c>
      <c r="J158" s="27"/>
      <c r="K158" s="27" t="s">
        <v>848</v>
      </c>
      <c r="L158" s="27"/>
      <c r="M158" s="27" t="s">
        <v>166</v>
      </c>
      <c r="N158" s="27"/>
      <c r="O158" s="27" t="s">
        <v>869</v>
      </c>
      <c r="P158" s="27"/>
      <c r="Q158" s="27" t="s">
        <v>36</v>
      </c>
      <c r="R158" s="27"/>
      <c r="S158" s="29">
        <v>-56.25</v>
      </c>
      <c r="T158" s="27"/>
      <c r="U158" s="29">
        <f t="shared" si="3"/>
        <v>-5114.3100000000004</v>
      </c>
    </row>
    <row r="159" spans="1:21" x14ac:dyDescent="0.25">
      <c r="A159" s="27"/>
      <c r="B159" s="27"/>
      <c r="C159" s="27"/>
      <c r="D159" s="27"/>
      <c r="E159" s="27"/>
      <c r="F159" s="27"/>
      <c r="G159" s="27" t="s">
        <v>112</v>
      </c>
      <c r="H159" s="27"/>
      <c r="I159" s="28">
        <v>42004</v>
      </c>
      <c r="J159" s="27"/>
      <c r="K159" s="27" t="s">
        <v>849</v>
      </c>
      <c r="L159" s="27"/>
      <c r="M159" s="27" t="s">
        <v>165</v>
      </c>
      <c r="N159" s="27"/>
      <c r="O159" s="27" t="s">
        <v>869</v>
      </c>
      <c r="P159" s="27"/>
      <c r="Q159" s="27" t="s">
        <v>36</v>
      </c>
      <c r="R159" s="27"/>
      <c r="S159" s="29">
        <v>-174.38</v>
      </c>
      <c r="T159" s="27"/>
      <c r="U159" s="29">
        <f t="shared" si="3"/>
        <v>-5288.69</v>
      </c>
    </row>
    <row r="160" spans="1:21" x14ac:dyDescent="0.25">
      <c r="A160" s="27"/>
      <c r="B160" s="27"/>
      <c r="C160" s="27"/>
      <c r="D160" s="27"/>
      <c r="E160" s="27"/>
      <c r="F160" s="27"/>
      <c r="G160" s="27" t="s">
        <v>112</v>
      </c>
      <c r="H160" s="27"/>
      <c r="I160" s="28">
        <v>42004</v>
      </c>
      <c r="J160" s="27"/>
      <c r="K160" s="27" t="s">
        <v>850</v>
      </c>
      <c r="L160" s="27"/>
      <c r="M160" s="27" t="s">
        <v>161</v>
      </c>
      <c r="N160" s="27"/>
      <c r="O160" s="27" t="s">
        <v>869</v>
      </c>
      <c r="P160" s="27"/>
      <c r="Q160" s="27" t="s">
        <v>36</v>
      </c>
      <c r="R160" s="27"/>
      <c r="S160" s="29">
        <v>-57.38</v>
      </c>
      <c r="T160" s="27"/>
      <c r="U160" s="29">
        <f t="shared" si="3"/>
        <v>-5346.07</v>
      </c>
    </row>
    <row r="161" spans="1:21" x14ac:dyDescent="0.25">
      <c r="A161" s="27"/>
      <c r="B161" s="27"/>
      <c r="C161" s="27"/>
      <c r="D161" s="27"/>
      <c r="E161" s="27"/>
      <c r="F161" s="27"/>
      <c r="G161" s="27" t="s">
        <v>112</v>
      </c>
      <c r="H161" s="27"/>
      <c r="I161" s="28">
        <v>42004</v>
      </c>
      <c r="J161" s="27"/>
      <c r="K161" s="27" t="s">
        <v>851</v>
      </c>
      <c r="L161" s="27"/>
      <c r="M161" s="27" t="s">
        <v>163</v>
      </c>
      <c r="N161" s="27"/>
      <c r="O161" s="27" t="s">
        <v>869</v>
      </c>
      <c r="P161" s="27"/>
      <c r="Q161" s="27" t="s">
        <v>36</v>
      </c>
      <c r="R161" s="27"/>
      <c r="S161" s="29">
        <v>-637.88</v>
      </c>
      <c r="T161" s="27"/>
      <c r="U161" s="29">
        <f t="shared" si="3"/>
        <v>-5983.95</v>
      </c>
    </row>
    <row r="162" spans="1:21" x14ac:dyDescent="0.25">
      <c r="A162" s="27"/>
      <c r="B162" s="27"/>
      <c r="C162" s="27"/>
      <c r="D162" s="27"/>
      <c r="E162" s="27"/>
      <c r="F162" s="27"/>
      <c r="G162" s="27" t="s">
        <v>112</v>
      </c>
      <c r="H162" s="27"/>
      <c r="I162" s="28">
        <v>42004</v>
      </c>
      <c r="J162" s="27"/>
      <c r="K162" s="27" t="s">
        <v>852</v>
      </c>
      <c r="L162" s="27"/>
      <c r="M162" s="27" t="s">
        <v>160</v>
      </c>
      <c r="N162" s="27"/>
      <c r="O162" s="27" t="s">
        <v>869</v>
      </c>
      <c r="P162" s="27"/>
      <c r="Q162" s="27" t="s">
        <v>36</v>
      </c>
      <c r="R162" s="27"/>
      <c r="S162" s="29">
        <v>-72</v>
      </c>
      <c r="T162" s="27"/>
      <c r="U162" s="29">
        <f t="shared" si="3"/>
        <v>-6055.95</v>
      </c>
    </row>
    <row r="163" spans="1:21" ht="15.75" thickBot="1" x14ac:dyDescent="0.3">
      <c r="A163" s="27"/>
      <c r="B163" s="27"/>
      <c r="C163" s="27"/>
      <c r="D163" s="27"/>
      <c r="E163" s="27"/>
      <c r="F163" s="27"/>
      <c r="G163" s="27" t="s">
        <v>112</v>
      </c>
      <c r="H163" s="27"/>
      <c r="I163" s="28">
        <v>42004</v>
      </c>
      <c r="J163" s="27"/>
      <c r="K163" s="27" t="s">
        <v>853</v>
      </c>
      <c r="L163" s="27"/>
      <c r="M163" s="27" t="s">
        <v>167</v>
      </c>
      <c r="N163" s="27"/>
      <c r="O163" s="27" t="s">
        <v>869</v>
      </c>
      <c r="P163" s="27"/>
      <c r="Q163" s="27" t="s">
        <v>36</v>
      </c>
      <c r="R163" s="27"/>
      <c r="S163" s="30">
        <v>-72</v>
      </c>
      <c r="T163" s="27"/>
      <c r="U163" s="30">
        <f t="shared" si="3"/>
        <v>-6127.95</v>
      </c>
    </row>
    <row r="164" spans="1:21" x14ac:dyDescent="0.25">
      <c r="A164" s="27"/>
      <c r="B164" s="27" t="s">
        <v>73</v>
      </c>
      <c r="C164" s="27"/>
      <c r="D164" s="27"/>
      <c r="E164" s="27"/>
      <c r="F164" s="27"/>
      <c r="G164" s="27"/>
      <c r="H164" s="27"/>
      <c r="I164" s="28"/>
      <c r="J164" s="27"/>
      <c r="K164" s="27"/>
      <c r="L164" s="27"/>
      <c r="M164" s="27"/>
      <c r="N164" s="27"/>
      <c r="O164" s="27"/>
      <c r="P164" s="27"/>
      <c r="Q164" s="27"/>
      <c r="R164" s="27"/>
      <c r="S164" s="29">
        <f>ROUND(SUM(S152:S163),5)</f>
        <v>-1922.65</v>
      </c>
      <c r="T164" s="27"/>
      <c r="U164" s="29">
        <f>U163</f>
        <v>-6127.95</v>
      </c>
    </row>
    <row r="165" spans="1:21" ht="30" customHeight="1" x14ac:dyDescent="0.25">
      <c r="A165" s="23"/>
      <c r="B165" s="23" t="s">
        <v>74</v>
      </c>
      <c r="C165" s="23"/>
      <c r="D165" s="23"/>
      <c r="E165" s="23"/>
      <c r="F165" s="23"/>
      <c r="G165" s="23"/>
      <c r="H165" s="23"/>
      <c r="I165" s="26"/>
      <c r="J165" s="23"/>
      <c r="K165" s="23"/>
      <c r="L165" s="23"/>
      <c r="M165" s="23"/>
      <c r="N165" s="23"/>
      <c r="O165" s="23"/>
      <c r="P165" s="23"/>
      <c r="Q165" s="23"/>
      <c r="R165" s="23"/>
      <c r="S165" s="25"/>
      <c r="T165" s="23"/>
      <c r="U165" s="25">
        <v>-38678.57</v>
      </c>
    </row>
    <row r="166" spans="1:21" x14ac:dyDescent="0.25">
      <c r="A166" s="27"/>
      <c r="B166" s="27" t="s">
        <v>75</v>
      </c>
      <c r="C166" s="27"/>
      <c r="D166" s="27"/>
      <c r="E166" s="27"/>
      <c r="F166" s="27"/>
      <c r="G166" s="27"/>
      <c r="H166" s="27"/>
      <c r="I166" s="28"/>
      <c r="J166" s="27"/>
      <c r="K166" s="27"/>
      <c r="L166" s="27"/>
      <c r="M166" s="27"/>
      <c r="N166" s="27"/>
      <c r="O166" s="27"/>
      <c r="P166" s="27"/>
      <c r="Q166" s="27"/>
      <c r="R166" s="27"/>
      <c r="S166" s="29"/>
      <c r="T166" s="27"/>
      <c r="U166" s="29">
        <f>U165</f>
        <v>-38678.57</v>
      </c>
    </row>
    <row r="167" spans="1:21" ht="30" customHeight="1" x14ac:dyDescent="0.25">
      <c r="A167" s="23"/>
      <c r="B167" s="23" t="s">
        <v>690</v>
      </c>
      <c r="C167" s="23"/>
      <c r="D167" s="23"/>
      <c r="E167" s="23"/>
      <c r="F167" s="23"/>
      <c r="G167" s="23"/>
      <c r="H167" s="23"/>
      <c r="I167" s="26"/>
      <c r="J167" s="23"/>
      <c r="K167" s="23"/>
      <c r="L167" s="23"/>
      <c r="M167" s="23"/>
      <c r="N167" s="23"/>
      <c r="O167" s="23"/>
      <c r="P167" s="23"/>
      <c r="Q167" s="23"/>
      <c r="R167" s="23"/>
      <c r="S167" s="25"/>
      <c r="T167" s="23"/>
      <c r="U167" s="25">
        <v>0</v>
      </c>
    </row>
    <row r="168" spans="1:21" x14ac:dyDescent="0.25">
      <c r="A168" s="27"/>
      <c r="B168" s="27" t="s">
        <v>691</v>
      </c>
      <c r="C168" s="27"/>
      <c r="D168" s="27"/>
      <c r="E168" s="27"/>
      <c r="F168" s="27"/>
      <c r="G168" s="27"/>
      <c r="H168" s="27"/>
      <c r="I168" s="28"/>
      <c r="J168" s="27"/>
      <c r="K168" s="27"/>
      <c r="L168" s="27"/>
      <c r="M168" s="27"/>
      <c r="N168" s="27"/>
      <c r="O168" s="27"/>
      <c r="P168" s="27"/>
      <c r="Q168" s="27"/>
      <c r="R168" s="27"/>
      <c r="S168" s="29"/>
      <c r="T168" s="27"/>
      <c r="U168" s="29">
        <f>U167</f>
        <v>0</v>
      </c>
    </row>
    <row r="169" spans="1:21" ht="30" customHeight="1" x14ac:dyDescent="0.25">
      <c r="A169" s="23"/>
      <c r="B169" s="23" t="s">
        <v>692</v>
      </c>
      <c r="C169" s="23"/>
      <c r="D169" s="23"/>
      <c r="E169" s="23"/>
      <c r="F169" s="23"/>
      <c r="G169" s="23"/>
      <c r="H169" s="23"/>
      <c r="I169" s="26"/>
      <c r="J169" s="23"/>
      <c r="K169" s="23"/>
      <c r="L169" s="23"/>
      <c r="M169" s="23"/>
      <c r="N169" s="23"/>
      <c r="O169" s="23"/>
      <c r="P169" s="23"/>
      <c r="Q169" s="23"/>
      <c r="R169" s="23"/>
      <c r="S169" s="25"/>
      <c r="T169" s="23"/>
      <c r="U169" s="25">
        <v>0</v>
      </c>
    </row>
    <row r="170" spans="1:21" x14ac:dyDescent="0.25">
      <c r="A170" s="23"/>
      <c r="B170" s="23"/>
      <c r="C170" s="23" t="s">
        <v>693</v>
      </c>
      <c r="D170" s="23"/>
      <c r="E170" s="23"/>
      <c r="F170" s="23"/>
      <c r="G170" s="23"/>
      <c r="H170" s="23"/>
      <c r="I170" s="26"/>
      <c r="J170" s="23"/>
      <c r="K170" s="23"/>
      <c r="L170" s="23"/>
      <c r="M170" s="23"/>
      <c r="N170" s="23"/>
      <c r="O170" s="23"/>
      <c r="P170" s="23"/>
      <c r="Q170" s="23"/>
      <c r="R170" s="23"/>
      <c r="S170" s="25"/>
      <c r="T170" s="23"/>
      <c r="U170" s="25">
        <v>0</v>
      </c>
    </row>
    <row r="171" spans="1:21" x14ac:dyDescent="0.25">
      <c r="A171" s="27"/>
      <c r="B171" s="27"/>
      <c r="C171" s="27" t="s">
        <v>694</v>
      </c>
      <c r="D171" s="27"/>
      <c r="E171" s="27"/>
      <c r="F171" s="27"/>
      <c r="G171" s="27"/>
      <c r="H171" s="27"/>
      <c r="I171" s="28"/>
      <c r="J171" s="27"/>
      <c r="K171" s="27"/>
      <c r="L171" s="27"/>
      <c r="M171" s="27"/>
      <c r="N171" s="27"/>
      <c r="O171" s="27"/>
      <c r="P171" s="27"/>
      <c r="Q171" s="27"/>
      <c r="R171" s="27"/>
      <c r="S171" s="29"/>
      <c r="T171" s="27"/>
      <c r="U171" s="29">
        <f>U170</f>
        <v>0</v>
      </c>
    </row>
    <row r="172" spans="1:21" ht="30" customHeight="1" x14ac:dyDescent="0.25">
      <c r="A172" s="23"/>
      <c r="B172" s="23"/>
      <c r="C172" s="23" t="s">
        <v>695</v>
      </c>
      <c r="D172" s="23"/>
      <c r="E172" s="23"/>
      <c r="F172" s="23"/>
      <c r="G172" s="23"/>
      <c r="H172" s="23"/>
      <c r="I172" s="26"/>
      <c r="J172" s="23"/>
      <c r="K172" s="23"/>
      <c r="L172" s="23"/>
      <c r="M172" s="23"/>
      <c r="N172" s="23"/>
      <c r="O172" s="23"/>
      <c r="P172" s="23"/>
      <c r="Q172" s="23"/>
      <c r="R172" s="23"/>
      <c r="S172" s="25"/>
      <c r="T172" s="23"/>
      <c r="U172" s="25">
        <v>0</v>
      </c>
    </row>
    <row r="173" spans="1:21" x14ac:dyDescent="0.25">
      <c r="A173" s="27"/>
      <c r="B173" s="27"/>
      <c r="C173" s="27" t="s">
        <v>696</v>
      </c>
      <c r="D173" s="27"/>
      <c r="E173" s="27"/>
      <c r="F173" s="27"/>
      <c r="G173" s="27"/>
      <c r="H173" s="27"/>
      <c r="I173" s="28"/>
      <c r="J173" s="27"/>
      <c r="K173" s="27"/>
      <c r="L173" s="27"/>
      <c r="M173" s="27"/>
      <c r="N173" s="27"/>
      <c r="O173" s="27"/>
      <c r="P173" s="27"/>
      <c r="Q173" s="27"/>
      <c r="R173" s="27"/>
      <c r="S173" s="29"/>
      <c r="T173" s="27"/>
      <c r="U173" s="29">
        <f>U172</f>
        <v>0</v>
      </c>
    </row>
    <row r="174" spans="1:21" ht="30" customHeight="1" x14ac:dyDescent="0.25">
      <c r="A174" s="23"/>
      <c r="B174" s="23"/>
      <c r="C174" s="23" t="s">
        <v>697</v>
      </c>
      <c r="D174" s="23"/>
      <c r="E174" s="23"/>
      <c r="F174" s="23"/>
      <c r="G174" s="23"/>
      <c r="H174" s="23"/>
      <c r="I174" s="26"/>
      <c r="J174" s="23"/>
      <c r="K174" s="23"/>
      <c r="L174" s="23"/>
      <c r="M174" s="23"/>
      <c r="N174" s="23"/>
      <c r="O174" s="23"/>
      <c r="P174" s="23"/>
      <c r="Q174" s="23"/>
      <c r="R174" s="23"/>
      <c r="S174" s="25"/>
      <c r="T174" s="23"/>
      <c r="U174" s="25">
        <v>0</v>
      </c>
    </row>
    <row r="175" spans="1:21" x14ac:dyDescent="0.25">
      <c r="A175" s="27"/>
      <c r="B175" s="27"/>
      <c r="C175" s="27" t="s">
        <v>698</v>
      </c>
      <c r="D175" s="27"/>
      <c r="E175" s="27"/>
      <c r="F175" s="27"/>
      <c r="G175" s="27"/>
      <c r="H175" s="27"/>
      <c r="I175" s="28"/>
      <c r="J175" s="27"/>
      <c r="K175" s="27"/>
      <c r="L175" s="27"/>
      <c r="M175" s="27"/>
      <c r="N175" s="27"/>
      <c r="O175" s="27"/>
      <c r="P175" s="27"/>
      <c r="Q175" s="27"/>
      <c r="R175" s="27"/>
      <c r="S175" s="29"/>
      <c r="T175" s="27"/>
      <c r="U175" s="29">
        <f>U174</f>
        <v>0</v>
      </c>
    </row>
    <row r="176" spans="1:21" ht="30" customHeight="1" x14ac:dyDescent="0.25">
      <c r="A176" s="23"/>
      <c r="B176" s="23"/>
      <c r="C176" s="23" t="s">
        <v>699</v>
      </c>
      <c r="D176" s="23"/>
      <c r="E176" s="23"/>
      <c r="F176" s="23"/>
      <c r="G176" s="23"/>
      <c r="H176" s="23"/>
      <c r="I176" s="26"/>
      <c r="J176" s="23"/>
      <c r="K176" s="23"/>
      <c r="L176" s="23"/>
      <c r="M176" s="23"/>
      <c r="N176" s="23"/>
      <c r="O176" s="23"/>
      <c r="P176" s="23"/>
      <c r="Q176" s="23"/>
      <c r="R176" s="23"/>
      <c r="S176" s="25"/>
      <c r="T176" s="23"/>
      <c r="U176" s="25">
        <v>0</v>
      </c>
    </row>
    <row r="177" spans="1:21" ht="15.75" thickBot="1" x14ac:dyDescent="0.3">
      <c r="A177" s="27"/>
      <c r="B177" s="27"/>
      <c r="C177" s="27" t="s">
        <v>700</v>
      </c>
      <c r="D177" s="27"/>
      <c r="E177" s="27"/>
      <c r="F177" s="27"/>
      <c r="G177" s="27"/>
      <c r="H177" s="27"/>
      <c r="I177" s="28"/>
      <c r="J177" s="27"/>
      <c r="K177" s="27"/>
      <c r="L177" s="27"/>
      <c r="M177" s="27"/>
      <c r="N177" s="27"/>
      <c r="O177" s="27"/>
      <c r="P177" s="27"/>
      <c r="Q177" s="27"/>
      <c r="R177" s="27"/>
      <c r="S177" s="30"/>
      <c r="T177" s="27"/>
      <c r="U177" s="30">
        <f>U176</f>
        <v>0</v>
      </c>
    </row>
    <row r="178" spans="1:21" ht="30" customHeight="1" x14ac:dyDescent="0.25">
      <c r="A178" s="27"/>
      <c r="B178" s="27" t="s">
        <v>701</v>
      </c>
      <c r="C178" s="27"/>
      <c r="D178" s="27"/>
      <c r="E178" s="27"/>
      <c r="F178" s="27"/>
      <c r="G178" s="27"/>
      <c r="H178" s="27"/>
      <c r="I178" s="28"/>
      <c r="J178" s="27"/>
      <c r="K178" s="27"/>
      <c r="L178" s="27"/>
      <c r="M178" s="27"/>
      <c r="N178" s="27"/>
      <c r="O178" s="27"/>
      <c r="P178" s="27"/>
      <c r="Q178" s="27"/>
      <c r="R178" s="27"/>
      <c r="S178" s="29"/>
      <c r="T178" s="27"/>
      <c r="U178" s="29">
        <f>ROUND(U171+U173+U175+U177,5)</f>
        <v>0</v>
      </c>
    </row>
    <row r="179" spans="1:21" ht="30" customHeight="1" x14ac:dyDescent="0.25">
      <c r="A179" s="23"/>
      <c r="B179" s="23" t="s">
        <v>702</v>
      </c>
      <c r="C179" s="23"/>
      <c r="D179" s="23"/>
      <c r="E179" s="23"/>
      <c r="F179" s="23"/>
      <c r="G179" s="23"/>
      <c r="H179" s="23"/>
      <c r="I179" s="26"/>
      <c r="J179" s="23"/>
      <c r="K179" s="23"/>
      <c r="L179" s="23"/>
      <c r="M179" s="23"/>
      <c r="N179" s="23"/>
      <c r="O179" s="23"/>
      <c r="P179" s="23"/>
      <c r="Q179" s="23"/>
      <c r="R179" s="23"/>
      <c r="S179" s="25"/>
      <c r="T179" s="23"/>
      <c r="U179" s="25">
        <v>0</v>
      </c>
    </row>
    <row r="180" spans="1:21" x14ac:dyDescent="0.25">
      <c r="A180" s="27"/>
      <c r="B180" s="27" t="s">
        <v>703</v>
      </c>
      <c r="C180" s="27"/>
      <c r="D180" s="27"/>
      <c r="E180" s="27"/>
      <c r="F180" s="27"/>
      <c r="G180" s="27"/>
      <c r="H180" s="27"/>
      <c r="I180" s="28"/>
      <c r="J180" s="27"/>
      <c r="K180" s="27"/>
      <c r="L180" s="27"/>
      <c r="M180" s="27"/>
      <c r="N180" s="27"/>
      <c r="O180" s="27"/>
      <c r="P180" s="27"/>
      <c r="Q180" s="27"/>
      <c r="R180" s="27"/>
      <c r="S180" s="29"/>
      <c r="T180" s="27"/>
      <c r="U180" s="29">
        <f>U179</f>
        <v>0</v>
      </c>
    </row>
    <row r="181" spans="1:21" ht="30" customHeight="1" x14ac:dyDescent="0.25">
      <c r="A181" s="23"/>
      <c r="B181" s="23" t="s">
        <v>704</v>
      </c>
      <c r="C181" s="23"/>
      <c r="D181" s="23"/>
      <c r="E181" s="23"/>
      <c r="F181" s="23"/>
      <c r="G181" s="23"/>
      <c r="H181" s="23"/>
      <c r="I181" s="26"/>
      <c r="J181" s="23"/>
      <c r="K181" s="23"/>
      <c r="L181" s="23"/>
      <c r="M181" s="23"/>
      <c r="N181" s="23"/>
      <c r="O181" s="23"/>
      <c r="P181" s="23"/>
      <c r="Q181" s="23"/>
      <c r="R181" s="23"/>
      <c r="S181" s="25"/>
      <c r="T181" s="23"/>
      <c r="U181" s="25">
        <v>0</v>
      </c>
    </row>
    <row r="182" spans="1:21" x14ac:dyDescent="0.25">
      <c r="A182" s="27"/>
      <c r="B182" s="27" t="s">
        <v>705</v>
      </c>
      <c r="C182" s="27"/>
      <c r="D182" s="27"/>
      <c r="E182" s="27"/>
      <c r="F182" s="27"/>
      <c r="G182" s="27"/>
      <c r="H182" s="27"/>
      <c r="I182" s="28"/>
      <c r="J182" s="27"/>
      <c r="K182" s="27"/>
      <c r="L182" s="27"/>
      <c r="M182" s="27"/>
      <c r="N182" s="27"/>
      <c r="O182" s="27"/>
      <c r="P182" s="27"/>
      <c r="Q182" s="27"/>
      <c r="R182" s="27"/>
      <c r="S182" s="29"/>
      <c r="T182" s="27"/>
      <c r="U182" s="29">
        <f>U181</f>
        <v>0</v>
      </c>
    </row>
    <row r="183" spans="1:21" ht="30" customHeight="1" x14ac:dyDescent="0.25">
      <c r="A183" s="23"/>
      <c r="B183" s="23" t="s">
        <v>706</v>
      </c>
      <c r="C183" s="23"/>
      <c r="D183" s="23"/>
      <c r="E183" s="23"/>
      <c r="F183" s="23"/>
      <c r="G183" s="23"/>
      <c r="H183" s="23"/>
      <c r="I183" s="26"/>
      <c r="J183" s="23"/>
      <c r="K183" s="23"/>
      <c r="L183" s="23"/>
      <c r="M183" s="23"/>
      <c r="N183" s="23"/>
      <c r="O183" s="23"/>
      <c r="P183" s="23"/>
      <c r="Q183" s="23"/>
      <c r="R183" s="23"/>
      <c r="S183" s="25"/>
      <c r="T183" s="23"/>
      <c r="U183" s="25">
        <v>0</v>
      </c>
    </row>
    <row r="184" spans="1:21" x14ac:dyDescent="0.25">
      <c r="A184" s="27"/>
      <c r="B184" s="27" t="s">
        <v>707</v>
      </c>
      <c r="C184" s="27"/>
      <c r="D184" s="27"/>
      <c r="E184" s="27"/>
      <c r="F184" s="27"/>
      <c r="G184" s="27"/>
      <c r="H184" s="27"/>
      <c r="I184" s="28"/>
      <c r="J184" s="27"/>
      <c r="K184" s="27"/>
      <c r="L184" s="27"/>
      <c r="M184" s="27"/>
      <c r="N184" s="27"/>
      <c r="O184" s="27"/>
      <c r="P184" s="27"/>
      <c r="Q184" s="27"/>
      <c r="R184" s="27"/>
      <c r="S184" s="29"/>
      <c r="T184" s="27"/>
      <c r="U184" s="29">
        <f>U183</f>
        <v>0</v>
      </c>
    </row>
    <row r="185" spans="1:21" ht="30" customHeight="1" x14ac:dyDescent="0.25">
      <c r="A185" s="23"/>
      <c r="B185" s="23" t="s">
        <v>708</v>
      </c>
      <c r="C185" s="23"/>
      <c r="D185" s="23"/>
      <c r="E185" s="23"/>
      <c r="F185" s="23"/>
      <c r="G185" s="23"/>
      <c r="H185" s="23"/>
      <c r="I185" s="26"/>
      <c r="J185" s="23"/>
      <c r="K185" s="23"/>
      <c r="L185" s="23"/>
      <c r="M185" s="23"/>
      <c r="N185" s="23"/>
      <c r="O185" s="23"/>
      <c r="P185" s="23"/>
      <c r="Q185" s="23"/>
      <c r="R185" s="23"/>
      <c r="S185" s="25"/>
      <c r="T185" s="23"/>
      <c r="U185" s="25">
        <v>0</v>
      </c>
    </row>
    <row r="186" spans="1:21" x14ac:dyDescent="0.25">
      <c r="A186" s="27"/>
      <c r="B186" s="27" t="s">
        <v>709</v>
      </c>
      <c r="C186" s="27"/>
      <c r="D186" s="27"/>
      <c r="E186" s="27"/>
      <c r="F186" s="27"/>
      <c r="G186" s="27"/>
      <c r="H186" s="27"/>
      <c r="I186" s="28"/>
      <c r="J186" s="27"/>
      <c r="K186" s="27"/>
      <c r="L186" s="27"/>
      <c r="M186" s="27"/>
      <c r="N186" s="27"/>
      <c r="O186" s="27"/>
      <c r="P186" s="27"/>
      <c r="Q186" s="27"/>
      <c r="R186" s="27"/>
      <c r="S186" s="29"/>
      <c r="T186" s="27"/>
      <c r="U186" s="29">
        <f>U185</f>
        <v>0</v>
      </c>
    </row>
    <row r="187" spans="1:21" ht="30" customHeight="1" x14ac:dyDescent="0.25">
      <c r="A187" s="23"/>
      <c r="B187" s="23" t="s">
        <v>710</v>
      </c>
      <c r="C187" s="23"/>
      <c r="D187" s="23"/>
      <c r="E187" s="23"/>
      <c r="F187" s="23"/>
      <c r="G187" s="23"/>
      <c r="H187" s="23"/>
      <c r="I187" s="26"/>
      <c r="J187" s="23"/>
      <c r="K187" s="23"/>
      <c r="L187" s="23"/>
      <c r="M187" s="23"/>
      <c r="N187" s="23"/>
      <c r="O187" s="23"/>
      <c r="P187" s="23"/>
      <c r="Q187" s="23"/>
      <c r="R187" s="23"/>
      <c r="S187" s="25"/>
      <c r="T187" s="23"/>
      <c r="U187" s="25">
        <v>0</v>
      </c>
    </row>
    <row r="188" spans="1:21" x14ac:dyDescent="0.25">
      <c r="A188" s="27"/>
      <c r="B188" s="27" t="s">
        <v>711</v>
      </c>
      <c r="C188" s="27"/>
      <c r="D188" s="27"/>
      <c r="E188" s="27"/>
      <c r="F188" s="27"/>
      <c r="G188" s="27"/>
      <c r="H188" s="27"/>
      <c r="I188" s="28"/>
      <c r="J188" s="27"/>
      <c r="K188" s="27"/>
      <c r="L188" s="27"/>
      <c r="M188" s="27"/>
      <c r="N188" s="27"/>
      <c r="O188" s="27"/>
      <c r="P188" s="27"/>
      <c r="Q188" s="27"/>
      <c r="R188" s="27"/>
      <c r="S188" s="29"/>
      <c r="T188" s="27"/>
      <c r="U188" s="29">
        <f>U187</f>
        <v>0</v>
      </c>
    </row>
    <row r="189" spans="1:21" ht="30" customHeight="1" x14ac:dyDescent="0.25">
      <c r="A189" s="23"/>
      <c r="B189" s="23" t="s">
        <v>712</v>
      </c>
      <c r="C189" s="23"/>
      <c r="D189" s="23"/>
      <c r="E189" s="23"/>
      <c r="F189" s="23"/>
      <c r="G189" s="23"/>
      <c r="H189" s="23"/>
      <c r="I189" s="26"/>
      <c r="J189" s="23"/>
      <c r="K189" s="23"/>
      <c r="L189" s="23"/>
      <c r="M189" s="23"/>
      <c r="N189" s="23"/>
      <c r="O189" s="23"/>
      <c r="P189" s="23"/>
      <c r="Q189" s="23"/>
      <c r="R189" s="23"/>
      <c r="S189" s="25"/>
      <c r="T189" s="23"/>
      <c r="U189" s="25">
        <v>0</v>
      </c>
    </row>
    <row r="190" spans="1:21" x14ac:dyDescent="0.25">
      <c r="A190" s="27"/>
      <c r="B190" s="27" t="s">
        <v>713</v>
      </c>
      <c r="C190" s="27"/>
      <c r="D190" s="27"/>
      <c r="E190" s="27"/>
      <c r="F190" s="27"/>
      <c r="G190" s="27"/>
      <c r="H190" s="27"/>
      <c r="I190" s="28"/>
      <c r="J190" s="27"/>
      <c r="K190" s="27"/>
      <c r="L190" s="27"/>
      <c r="M190" s="27"/>
      <c r="N190" s="27"/>
      <c r="O190" s="27"/>
      <c r="P190" s="27"/>
      <c r="Q190" s="27"/>
      <c r="R190" s="27"/>
      <c r="S190" s="29"/>
      <c r="T190" s="27"/>
      <c r="U190" s="29">
        <f>U189</f>
        <v>0</v>
      </c>
    </row>
    <row r="191" spans="1:21" ht="30" customHeight="1" x14ac:dyDescent="0.25">
      <c r="A191" s="23"/>
      <c r="B191" s="23" t="s">
        <v>714</v>
      </c>
      <c r="C191" s="23"/>
      <c r="D191" s="23"/>
      <c r="E191" s="23"/>
      <c r="F191" s="23"/>
      <c r="G191" s="23"/>
      <c r="H191" s="23"/>
      <c r="I191" s="26"/>
      <c r="J191" s="23"/>
      <c r="K191" s="23"/>
      <c r="L191" s="23"/>
      <c r="M191" s="23"/>
      <c r="N191" s="23"/>
      <c r="O191" s="23"/>
      <c r="P191" s="23"/>
      <c r="Q191" s="23"/>
      <c r="R191" s="23"/>
      <c r="S191" s="25"/>
      <c r="T191" s="23"/>
      <c r="U191" s="25">
        <v>-2563.85</v>
      </c>
    </row>
    <row r="192" spans="1:21" x14ac:dyDescent="0.25">
      <c r="A192" s="27"/>
      <c r="B192" s="27" t="s">
        <v>715</v>
      </c>
      <c r="C192" s="27"/>
      <c r="D192" s="27"/>
      <c r="E192" s="27"/>
      <c r="F192" s="27"/>
      <c r="G192" s="27"/>
      <c r="H192" s="27"/>
      <c r="I192" s="28"/>
      <c r="J192" s="27"/>
      <c r="K192" s="27"/>
      <c r="L192" s="27"/>
      <c r="M192" s="27"/>
      <c r="N192" s="27"/>
      <c r="O192" s="27"/>
      <c r="P192" s="27"/>
      <c r="Q192" s="27"/>
      <c r="R192" s="27"/>
      <c r="S192" s="29"/>
      <c r="T192" s="27"/>
      <c r="U192" s="29">
        <f>U191</f>
        <v>-2563.85</v>
      </c>
    </row>
    <row r="193" spans="1:21" ht="30" customHeight="1" x14ac:dyDescent="0.25">
      <c r="A193" s="23"/>
      <c r="B193" s="23" t="s">
        <v>76</v>
      </c>
      <c r="C193" s="23"/>
      <c r="D193" s="23"/>
      <c r="E193" s="23"/>
      <c r="F193" s="23"/>
      <c r="G193" s="23"/>
      <c r="H193" s="23"/>
      <c r="I193" s="26"/>
      <c r="J193" s="23"/>
      <c r="K193" s="23"/>
      <c r="L193" s="23"/>
      <c r="M193" s="23"/>
      <c r="N193" s="23"/>
      <c r="O193" s="23"/>
      <c r="P193" s="23"/>
      <c r="Q193" s="23"/>
      <c r="R193" s="23"/>
      <c r="S193" s="25"/>
      <c r="T193" s="23"/>
      <c r="U193" s="25">
        <v>-97314</v>
      </c>
    </row>
    <row r="194" spans="1:21" x14ac:dyDescent="0.25">
      <c r="A194" s="27"/>
      <c r="B194" s="27" t="s">
        <v>77</v>
      </c>
      <c r="C194" s="27"/>
      <c r="D194" s="27"/>
      <c r="E194" s="27"/>
      <c r="F194" s="27"/>
      <c r="G194" s="27"/>
      <c r="H194" s="27"/>
      <c r="I194" s="28"/>
      <c r="J194" s="27"/>
      <c r="K194" s="27"/>
      <c r="L194" s="27"/>
      <c r="M194" s="27"/>
      <c r="N194" s="27"/>
      <c r="O194" s="27"/>
      <c r="P194" s="27"/>
      <c r="Q194" s="27"/>
      <c r="R194" s="27"/>
      <c r="S194" s="29"/>
      <c r="T194" s="27"/>
      <c r="U194" s="29">
        <f>U193</f>
        <v>-97314</v>
      </c>
    </row>
    <row r="195" spans="1:21" ht="30" customHeight="1" x14ac:dyDescent="0.25">
      <c r="A195" s="23"/>
      <c r="B195" s="23" t="s">
        <v>716</v>
      </c>
      <c r="C195" s="23"/>
      <c r="D195" s="23"/>
      <c r="E195" s="23"/>
      <c r="F195" s="23"/>
      <c r="G195" s="23"/>
      <c r="H195" s="23"/>
      <c r="I195" s="26"/>
      <c r="J195" s="23"/>
      <c r="K195" s="23"/>
      <c r="L195" s="23"/>
      <c r="M195" s="23"/>
      <c r="N195" s="23"/>
      <c r="O195" s="23"/>
      <c r="P195" s="23"/>
      <c r="Q195" s="23"/>
      <c r="R195" s="23"/>
      <c r="S195" s="25"/>
      <c r="T195" s="23"/>
      <c r="U195" s="25">
        <v>0</v>
      </c>
    </row>
    <row r="196" spans="1:21" x14ac:dyDescent="0.25">
      <c r="A196" s="27"/>
      <c r="B196" s="27" t="s">
        <v>717</v>
      </c>
      <c r="C196" s="27"/>
      <c r="D196" s="27"/>
      <c r="E196" s="27"/>
      <c r="F196" s="27"/>
      <c r="G196" s="27"/>
      <c r="H196" s="27"/>
      <c r="I196" s="28"/>
      <c r="J196" s="27"/>
      <c r="K196" s="27"/>
      <c r="L196" s="27"/>
      <c r="M196" s="27"/>
      <c r="N196" s="27"/>
      <c r="O196" s="27"/>
      <c r="P196" s="27"/>
      <c r="Q196" s="27"/>
      <c r="R196" s="27"/>
      <c r="S196" s="29"/>
      <c r="T196" s="27"/>
      <c r="U196" s="29">
        <f>U195</f>
        <v>0</v>
      </c>
    </row>
    <row r="197" spans="1:21" ht="30" customHeight="1" x14ac:dyDescent="0.25">
      <c r="A197" s="23"/>
      <c r="B197" s="23" t="s">
        <v>718</v>
      </c>
      <c r="C197" s="23"/>
      <c r="D197" s="23"/>
      <c r="E197" s="23"/>
      <c r="F197" s="23"/>
      <c r="G197" s="23"/>
      <c r="H197" s="23"/>
      <c r="I197" s="26"/>
      <c r="J197" s="23"/>
      <c r="K197" s="23"/>
      <c r="L197" s="23"/>
      <c r="M197" s="23"/>
      <c r="N197" s="23"/>
      <c r="O197" s="23"/>
      <c r="P197" s="23"/>
      <c r="Q197" s="23"/>
      <c r="R197" s="23"/>
      <c r="S197" s="25"/>
      <c r="T197" s="23"/>
      <c r="U197" s="25">
        <v>0</v>
      </c>
    </row>
    <row r="198" spans="1:21" x14ac:dyDescent="0.25">
      <c r="A198" s="27"/>
      <c r="B198" s="27" t="s">
        <v>719</v>
      </c>
      <c r="C198" s="27"/>
      <c r="D198" s="27"/>
      <c r="E198" s="27"/>
      <c r="F198" s="27"/>
      <c r="G198" s="27"/>
      <c r="H198" s="27"/>
      <c r="I198" s="28"/>
      <c r="J198" s="27"/>
      <c r="K198" s="27"/>
      <c r="L198" s="27"/>
      <c r="M198" s="27"/>
      <c r="N198" s="27"/>
      <c r="O198" s="27"/>
      <c r="P198" s="27"/>
      <c r="Q198" s="27"/>
      <c r="R198" s="27"/>
      <c r="S198" s="29"/>
      <c r="T198" s="27"/>
      <c r="U198" s="29">
        <f>U197</f>
        <v>0</v>
      </c>
    </row>
    <row r="199" spans="1:21" ht="30" customHeight="1" x14ac:dyDescent="0.25">
      <c r="A199" s="23"/>
      <c r="B199" s="23" t="s">
        <v>720</v>
      </c>
      <c r="C199" s="23"/>
      <c r="D199" s="23"/>
      <c r="E199" s="23"/>
      <c r="F199" s="23"/>
      <c r="G199" s="23"/>
      <c r="H199" s="23"/>
      <c r="I199" s="26"/>
      <c r="J199" s="23"/>
      <c r="K199" s="23"/>
      <c r="L199" s="23"/>
      <c r="M199" s="23"/>
      <c r="N199" s="23"/>
      <c r="O199" s="23"/>
      <c r="P199" s="23"/>
      <c r="Q199" s="23"/>
      <c r="R199" s="23"/>
      <c r="S199" s="25"/>
      <c r="T199" s="23"/>
      <c r="U199" s="25">
        <v>0</v>
      </c>
    </row>
    <row r="200" spans="1:21" x14ac:dyDescent="0.25">
      <c r="A200" s="27"/>
      <c r="B200" s="27" t="s">
        <v>721</v>
      </c>
      <c r="C200" s="27"/>
      <c r="D200" s="27"/>
      <c r="E200" s="27"/>
      <c r="F200" s="27"/>
      <c r="G200" s="27"/>
      <c r="H200" s="27"/>
      <c r="I200" s="28"/>
      <c r="J200" s="27"/>
      <c r="K200" s="27"/>
      <c r="L200" s="27"/>
      <c r="M200" s="27"/>
      <c r="N200" s="27"/>
      <c r="O200" s="27"/>
      <c r="P200" s="27"/>
      <c r="Q200" s="27"/>
      <c r="R200" s="27"/>
      <c r="S200" s="29"/>
      <c r="T200" s="27"/>
      <c r="U200" s="29">
        <f>U199</f>
        <v>0</v>
      </c>
    </row>
    <row r="201" spans="1:21" ht="30" customHeight="1" x14ac:dyDescent="0.25">
      <c r="A201" s="23"/>
      <c r="B201" s="23" t="s">
        <v>722</v>
      </c>
      <c r="C201" s="23"/>
      <c r="D201" s="23"/>
      <c r="E201" s="23"/>
      <c r="F201" s="23"/>
      <c r="G201" s="23"/>
      <c r="H201" s="23"/>
      <c r="I201" s="26"/>
      <c r="J201" s="23"/>
      <c r="K201" s="23"/>
      <c r="L201" s="23"/>
      <c r="M201" s="23"/>
      <c r="N201" s="23"/>
      <c r="O201" s="23"/>
      <c r="P201" s="23"/>
      <c r="Q201" s="23"/>
      <c r="R201" s="23"/>
      <c r="S201" s="25"/>
      <c r="T201" s="23"/>
      <c r="U201" s="25">
        <v>0</v>
      </c>
    </row>
    <row r="202" spans="1:21" x14ac:dyDescent="0.25">
      <c r="A202" s="27"/>
      <c r="B202" s="27" t="s">
        <v>723</v>
      </c>
      <c r="C202" s="27"/>
      <c r="D202" s="27"/>
      <c r="E202" s="27"/>
      <c r="F202" s="27"/>
      <c r="G202" s="27"/>
      <c r="H202" s="27"/>
      <c r="I202" s="28"/>
      <c r="J202" s="27"/>
      <c r="K202" s="27"/>
      <c r="L202" s="27"/>
      <c r="M202" s="27"/>
      <c r="N202" s="27"/>
      <c r="O202" s="27"/>
      <c r="P202" s="27"/>
      <c r="Q202" s="27"/>
      <c r="R202" s="27"/>
      <c r="S202" s="29"/>
      <c r="T202" s="27"/>
      <c r="U202" s="29">
        <f>U201</f>
        <v>0</v>
      </c>
    </row>
    <row r="203" spans="1:21" ht="30" customHeight="1" x14ac:dyDescent="0.25">
      <c r="A203" s="23"/>
      <c r="B203" s="23" t="s">
        <v>724</v>
      </c>
      <c r="C203" s="23"/>
      <c r="D203" s="23"/>
      <c r="E203" s="23"/>
      <c r="F203" s="23"/>
      <c r="G203" s="23"/>
      <c r="H203" s="23"/>
      <c r="I203" s="26"/>
      <c r="J203" s="23"/>
      <c r="K203" s="23"/>
      <c r="L203" s="23"/>
      <c r="M203" s="23"/>
      <c r="N203" s="23"/>
      <c r="O203" s="23"/>
      <c r="P203" s="23"/>
      <c r="Q203" s="23"/>
      <c r="R203" s="23"/>
      <c r="S203" s="25"/>
      <c r="T203" s="23"/>
      <c r="U203" s="25">
        <v>0</v>
      </c>
    </row>
    <row r="204" spans="1:21" x14ac:dyDescent="0.25">
      <c r="A204" s="27"/>
      <c r="B204" s="27" t="s">
        <v>725</v>
      </c>
      <c r="C204" s="27"/>
      <c r="D204" s="27"/>
      <c r="E204" s="27"/>
      <c r="F204" s="27"/>
      <c r="G204" s="27"/>
      <c r="H204" s="27"/>
      <c r="I204" s="28"/>
      <c r="J204" s="27"/>
      <c r="K204" s="27"/>
      <c r="L204" s="27"/>
      <c r="M204" s="27"/>
      <c r="N204" s="27"/>
      <c r="O204" s="27"/>
      <c r="P204" s="27"/>
      <c r="Q204" s="27"/>
      <c r="R204" s="27"/>
      <c r="S204" s="29"/>
      <c r="T204" s="27"/>
      <c r="U204" s="29">
        <f>U203</f>
        <v>0</v>
      </c>
    </row>
    <row r="205" spans="1:21" ht="30" customHeight="1" x14ac:dyDescent="0.25">
      <c r="A205" s="23"/>
      <c r="B205" s="23" t="s">
        <v>78</v>
      </c>
      <c r="C205" s="23"/>
      <c r="D205" s="23"/>
      <c r="E205" s="23"/>
      <c r="F205" s="23"/>
      <c r="G205" s="23"/>
      <c r="H205" s="23"/>
      <c r="I205" s="26"/>
      <c r="J205" s="23"/>
      <c r="K205" s="23"/>
      <c r="L205" s="23"/>
      <c r="M205" s="23"/>
      <c r="N205" s="23"/>
      <c r="O205" s="23"/>
      <c r="P205" s="23"/>
      <c r="Q205" s="23"/>
      <c r="R205" s="23"/>
      <c r="S205" s="25"/>
      <c r="T205" s="23"/>
      <c r="U205" s="25">
        <v>20918.599999999999</v>
      </c>
    </row>
    <row r="206" spans="1:21" x14ac:dyDescent="0.25">
      <c r="A206" s="23"/>
      <c r="B206" s="23"/>
      <c r="C206" s="23" t="s">
        <v>79</v>
      </c>
      <c r="D206" s="23"/>
      <c r="E206" s="23"/>
      <c r="F206" s="23"/>
      <c r="G206" s="23"/>
      <c r="H206" s="23"/>
      <c r="I206" s="26"/>
      <c r="J206" s="23"/>
      <c r="K206" s="23"/>
      <c r="L206" s="23"/>
      <c r="M206" s="23"/>
      <c r="N206" s="23"/>
      <c r="O206" s="23"/>
      <c r="P206" s="23"/>
      <c r="Q206" s="23"/>
      <c r="R206" s="23"/>
      <c r="S206" s="25"/>
      <c r="T206" s="23"/>
      <c r="U206" s="25">
        <v>5256.5</v>
      </c>
    </row>
    <row r="207" spans="1:21" ht="15.75" thickBot="1" x14ac:dyDescent="0.3">
      <c r="A207" s="22"/>
      <c r="B207" s="22"/>
      <c r="C207" s="22"/>
      <c r="D207" s="22"/>
      <c r="E207" s="27"/>
      <c r="F207" s="27"/>
      <c r="G207" s="27" t="s">
        <v>109</v>
      </c>
      <c r="H207" s="27"/>
      <c r="I207" s="28">
        <v>41974</v>
      </c>
      <c r="J207" s="27"/>
      <c r="K207" s="27"/>
      <c r="L207" s="27"/>
      <c r="M207" s="27" t="s">
        <v>596</v>
      </c>
      <c r="N207" s="27"/>
      <c r="O207" s="27" t="s">
        <v>624</v>
      </c>
      <c r="P207" s="27"/>
      <c r="Q207" s="27" t="s">
        <v>28</v>
      </c>
      <c r="R207" s="27"/>
      <c r="S207" s="30">
        <v>24.04</v>
      </c>
      <c r="T207" s="27"/>
      <c r="U207" s="30">
        <f>ROUND(U206+S207,5)</f>
        <v>5280.54</v>
      </c>
    </row>
    <row r="208" spans="1:21" x14ac:dyDescent="0.25">
      <c r="A208" s="27"/>
      <c r="B208" s="27"/>
      <c r="C208" s="27" t="s">
        <v>80</v>
      </c>
      <c r="D208" s="27"/>
      <c r="E208" s="27"/>
      <c r="F208" s="27"/>
      <c r="G208" s="27"/>
      <c r="H208" s="27"/>
      <c r="I208" s="28"/>
      <c r="J208" s="27"/>
      <c r="K208" s="27"/>
      <c r="L208" s="27"/>
      <c r="M208" s="27"/>
      <c r="N208" s="27"/>
      <c r="O208" s="27"/>
      <c r="P208" s="27"/>
      <c r="Q208" s="27"/>
      <c r="R208" s="27"/>
      <c r="S208" s="29">
        <f>ROUND(SUM(S206:S207),5)</f>
        <v>24.04</v>
      </c>
      <c r="T208" s="27"/>
      <c r="U208" s="29">
        <f>U207</f>
        <v>5280.54</v>
      </c>
    </row>
    <row r="209" spans="1:21" ht="30" customHeight="1" x14ac:dyDescent="0.25">
      <c r="A209" s="23"/>
      <c r="B209" s="23"/>
      <c r="C209" s="23" t="s">
        <v>81</v>
      </c>
      <c r="D209" s="23"/>
      <c r="E209" s="23"/>
      <c r="F209" s="23"/>
      <c r="G209" s="23"/>
      <c r="H209" s="23"/>
      <c r="I209" s="26"/>
      <c r="J209" s="23"/>
      <c r="K209" s="23"/>
      <c r="L209" s="23"/>
      <c r="M209" s="23"/>
      <c r="N209" s="23"/>
      <c r="O209" s="23"/>
      <c r="P209" s="23"/>
      <c r="Q209" s="23"/>
      <c r="R209" s="23"/>
      <c r="S209" s="25"/>
      <c r="T209" s="23"/>
      <c r="U209" s="25">
        <v>2313.09</v>
      </c>
    </row>
    <row r="210" spans="1:21" ht="15.75" thickBot="1" x14ac:dyDescent="0.3">
      <c r="A210" s="22"/>
      <c r="B210" s="22"/>
      <c r="C210" s="22"/>
      <c r="D210" s="22"/>
      <c r="E210" s="27"/>
      <c r="F210" s="27"/>
      <c r="G210" s="27" t="s">
        <v>109</v>
      </c>
      <c r="H210" s="27"/>
      <c r="I210" s="28">
        <v>41974</v>
      </c>
      <c r="J210" s="27"/>
      <c r="K210" s="27"/>
      <c r="L210" s="27"/>
      <c r="M210" s="27" t="s">
        <v>157</v>
      </c>
      <c r="N210" s="27"/>
      <c r="O210" s="27" t="s">
        <v>215</v>
      </c>
      <c r="P210" s="27"/>
      <c r="Q210" s="27" t="s">
        <v>28</v>
      </c>
      <c r="R210" s="27"/>
      <c r="S210" s="30">
        <v>250</v>
      </c>
      <c r="T210" s="27"/>
      <c r="U210" s="30">
        <f>ROUND(U209+S210,5)</f>
        <v>2563.09</v>
      </c>
    </row>
    <row r="211" spans="1:21" x14ac:dyDescent="0.25">
      <c r="A211" s="27"/>
      <c r="B211" s="27"/>
      <c r="C211" s="27" t="s">
        <v>82</v>
      </c>
      <c r="D211" s="27"/>
      <c r="E211" s="27"/>
      <c r="F211" s="27"/>
      <c r="G211" s="27"/>
      <c r="H211" s="27"/>
      <c r="I211" s="28"/>
      <c r="J211" s="27"/>
      <c r="K211" s="27"/>
      <c r="L211" s="27"/>
      <c r="M211" s="27"/>
      <c r="N211" s="27"/>
      <c r="O211" s="27"/>
      <c r="P211" s="27"/>
      <c r="Q211" s="27"/>
      <c r="R211" s="27"/>
      <c r="S211" s="29">
        <f>ROUND(SUM(S209:S210),5)</f>
        <v>250</v>
      </c>
      <c r="T211" s="27"/>
      <c r="U211" s="29">
        <f>U210</f>
        <v>2563.09</v>
      </c>
    </row>
    <row r="212" spans="1:21" ht="30" customHeight="1" x14ac:dyDescent="0.25">
      <c r="A212" s="23"/>
      <c r="B212" s="23"/>
      <c r="C212" s="23" t="s">
        <v>726</v>
      </c>
      <c r="D212" s="23"/>
      <c r="E212" s="23"/>
      <c r="F212" s="23"/>
      <c r="G212" s="23"/>
      <c r="H212" s="23"/>
      <c r="I212" s="26"/>
      <c r="J212" s="23"/>
      <c r="K212" s="23"/>
      <c r="L212" s="23"/>
      <c r="M212" s="23"/>
      <c r="N212" s="23"/>
      <c r="O212" s="23"/>
      <c r="P212" s="23"/>
      <c r="Q212" s="23"/>
      <c r="R212" s="23"/>
      <c r="S212" s="25"/>
      <c r="T212" s="23"/>
      <c r="U212" s="25">
        <v>0</v>
      </c>
    </row>
    <row r="213" spans="1:21" x14ac:dyDescent="0.25">
      <c r="A213" s="27"/>
      <c r="B213" s="27"/>
      <c r="C213" s="27" t="s">
        <v>727</v>
      </c>
      <c r="D213" s="27"/>
      <c r="E213" s="27"/>
      <c r="F213" s="27"/>
      <c r="G213" s="27"/>
      <c r="H213" s="27"/>
      <c r="I213" s="28"/>
      <c r="J213" s="27"/>
      <c r="K213" s="27"/>
      <c r="L213" s="27"/>
      <c r="M213" s="27"/>
      <c r="N213" s="27"/>
      <c r="O213" s="27"/>
      <c r="P213" s="27"/>
      <c r="Q213" s="27"/>
      <c r="R213" s="27"/>
      <c r="S213" s="29"/>
      <c r="T213" s="27"/>
      <c r="U213" s="29">
        <f>U212</f>
        <v>0</v>
      </c>
    </row>
    <row r="214" spans="1:21" ht="30" customHeight="1" x14ac:dyDescent="0.25">
      <c r="A214" s="23"/>
      <c r="B214" s="23"/>
      <c r="C214" s="23" t="s">
        <v>575</v>
      </c>
      <c r="D214" s="23"/>
      <c r="E214" s="23"/>
      <c r="F214" s="23"/>
      <c r="G214" s="23"/>
      <c r="H214" s="23"/>
      <c r="I214" s="26"/>
      <c r="J214" s="23"/>
      <c r="K214" s="23"/>
      <c r="L214" s="23"/>
      <c r="M214" s="23"/>
      <c r="N214" s="23"/>
      <c r="O214" s="23"/>
      <c r="P214" s="23"/>
      <c r="Q214" s="23"/>
      <c r="R214" s="23"/>
      <c r="S214" s="25"/>
      <c r="T214" s="23"/>
      <c r="U214" s="25">
        <v>1580</v>
      </c>
    </row>
    <row r="215" spans="1:21" x14ac:dyDescent="0.25">
      <c r="A215" s="27"/>
      <c r="B215" s="27"/>
      <c r="C215" s="27" t="s">
        <v>576</v>
      </c>
      <c r="D215" s="27"/>
      <c r="E215" s="27"/>
      <c r="F215" s="27"/>
      <c r="G215" s="27"/>
      <c r="H215" s="27"/>
      <c r="I215" s="28"/>
      <c r="J215" s="27"/>
      <c r="K215" s="27"/>
      <c r="L215" s="27"/>
      <c r="M215" s="27"/>
      <c r="N215" s="27"/>
      <c r="O215" s="27"/>
      <c r="P215" s="27"/>
      <c r="Q215" s="27"/>
      <c r="R215" s="27"/>
      <c r="S215" s="29"/>
      <c r="T215" s="27"/>
      <c r="U215" s="29">
        <f>U214</f>
        <v>1580</v>
      </c>
    </row>
    <row r="216" spans="1:21" ht="30" customHeight="1" x14ac:dyDescent="0.25">
      <c r="A216" s="23"/>
      <c r="B216" s="23"/>
      <c r="C216" s="23" t="s">
        <v>728</v>
      </c>
      <c r="D216" s="23"/>
      <c r="E216" s="23"/>
      <c r="F216" s="23"/>
      <c r="G216" s="23"/>
      <c r="H216" s="23"/>
      <c r="I216" s="26"/>
      <c r="J216" s="23"/>
      <c r="K216" s="23"/>
      <c r="L216" s="23"/>
      <c r="M216" s="23"/>
      <c r="N216" s="23"/>
      <c r="O216" s="23"/>
      <c r="P216" s="23"/>
      <c r="Q216" s="23"/>
      <c r="R216" s="23"/>
      <c r="S216" s="25"/>
      <c r="T216" s="23"/>
      <c r="U216" s="25">
        <v>0</v>
      </c>
    </row>
    <row r="217" spans="1:21" x14ac:dyDescent="0.25">
      <c r="A217" s="27"/>
      <c r="B217" s="27"/>
      <c r="C217" s="27" t="s">
        <v>729</v>
      </c>
      <c r="D217" s="27"/>
      <c r="E217" s="27"/>
      <c r="F217" s="27"/>
      <c r="G217" s="27"/>
      <c r="H217" s="27"/>
      <c r="I217" s="28"/>
      <c r="J217" s="27"/>
      <c r="K217" s="27"/>
      <c r="L217" s="27"/>
      <c r="M217" s="27"/>
      <c r="N217" s="27"/>
      <c r="O217" s="27"/>
      <c r="P217" s="27"/>
      <c r="Q217" s="27"/>
      <c r="R217" s="27"/>
      <c r="S217" s="29"/>
      <c r="T217" s="27"/>
      <c r="U217" s="29">
        <f>U216</f>
        <v>0</v>
      </c>
    </row>
    <row r="218" spans="1:21" ht="30" customHeight="1" x14ac:dyDescent="0.25">
      <c r="A218" s="23"/>
      <c r="B218" s="23"/>
      <c r="C218" s="23" t="s">
        <v>83</v>
      </c>
      <c r="D218" s="23"/>
      <c r="E218" s="23"/>
      <c r="F218" s="23"/>
      <c r="G218" s="23"/>
      <c r="H218" s="23"/>
      <c r="I218" s="26"/>
      <c r="J218" s="23"/>
      <c r="K218" s="23"/>
      <c r="L218" s="23"/>
      <c r="M218" s="23"/>
      <c r="N218" s="23"/>
      <c r="O218" s="23"/>
      <c r="P218" s="23"/>
      <c r="Q218" s="23"/>
      <c r="R218" s="23"/>
      <c r="S218" s="25"/>
      <c r="T218" s="23"/>
      <c r="U218" s="25">
        <v>88.04</v>
      </c>
    </row>
    <row r="219" spans="1:21" ht="15.75" thickBot="1" x14ac:dyDescent="0.3">
      <c r="A219" s="22"/>
      <c r="B219" s="22"/>
      <c r="C219" s="22"/>
      <c r="D219" s="22"/>
      <c r="E219" s="27"/>
      <c r="F219" s="27"/>
      <c r="G219" s="27" t="s">
        <v>109</v>
      </c>
      <c r="H219" s="27"/>
      <c r="I219" s="28">
        <v>41983</v>
      </c>
      <c r="J219" s="27"/>
      <c r="K219" s="27"/>
      <c r="L219" s="27"/>
      <c r="M219" s="27" t="s">
        <v>227</v>
      </c>
      <c r="N219" s="27"/>
      <c r="O219" s="27" t="s">
        <v>237</v>
      </c>
      <c r="P219" s="27"/>
      <c r="Q219" s="27" t="s">
        <v>28</v>
      </c>
      <c r="R219" s="27"/>
      <c r="S219" s="30">
        <v>9</v>
      </c>
      <c r="T219" s="27"/>
      <c r="U219" s="30">
        <f>ROUND(U218+S219,5)</f>
        <v>97.04</v>
      </c>
    </row>
    <row r="220" spans="1:21" x14ac:dyDescent="0.25">
      <c r="A220" s="27"/>
      <c r="B220" s="27"/>
      <c r="C220" s="27" t="s">
        <v>84</v>
      </c>
      <c r="D220" s="27"/>
      <c r="E220" s="27"/>
      <c r="F220" s="27"/>
      <c r="G220" s="27"/>
      <c r="H220" s="27"/>
      <c r="I220" s="28"/>
      <c r="J220" s="27"/>
      <c r="K220" s="27"/>
      <c r="L220" s="27"/>
      <c r="M220" s="27"/>
      <c r="N220" s="27"/>
      <c r="O220" s="27"/>
      <c r="P220" s="27"/>
      <c r="Q220" s="27"/>
      <c r="R220" s="27"/>
      <c r="S220" s="29">
        <f>ROUND(SUM(S218:S219),5)</f>
        <v>9</v>
      </c>
      <c r="T220" s="27"/>
      <c r="U220" s="29">
        <f>U219</f>
        <v>97.04</v>
      </c>
    </row>
    <row r="221" spans="1:21" ht="30" customHeight="1" x14ac:dyDescent="0.25">
      <c r="A221" s="23"/>
      <c r="B221" s="23"/>
      <c r="C221" s="23" t="s">
        <v>85</v>
      </c>
      <c r="D221" s="23"/>
      <c r="E221" s="23"/>
      <c r="F221" s="23"/>
      <c r="G221" s="23"/>
      <c r="H221" s="23"/>
      <c r="I221" s="26"/>
      <c r="J221" s="23"/>
      <c r="K221" s="23"/>
      <c r="L221" s="23"/>
      <c r="M221" s="23"/>
      <c r="N221" s="23"/>
      <c r="O221" s="23"/>
      <c r="P221" s="23"/>
      <c r="Q221" s="23"/>
      <c r="R221" s="23"/>
      <c r="S221" s="25"/>
      <c r="T221" s="23"/>
      <c r="U221" s="25">
        <v>11680.97</v>
      </c>
    </row>
    <row r="222" spans="1:21" x14ac:dyDescent="0.25">
      <c r="A222" s="23"/>
      <c r="B222" s="23"/>
      <c r="C222" s="23"/>
      <c r="D222" s="23" t="s">
        <v>730</v>
      </c>
      <c r="E222" s="23"/>
      <c r="F222" s="23"/>
      <c r="G222" s="23"/>
      <c r="H222" s="23"/>
      <c r="I222" s="26"/>
      <c r="J222" s="23"/>
      <c r="K222" s="23"/>
      <c r="L222" s="23"/>
      <c r="M222" s="23"/>
      <c r="N222" s="23"/>
      <c r="O222" s="23"/>
      <c r="P222" s="23"/>
      <c r="Q222" s="23"/>
      <c r="R222" s="23"/>
      <c r="S222" s="25"/>
      <c r="T222" s="23"/>
      <c r="U222" s="25">
        <v>0</v>
      </c>
    </row>
    <row r="223" spans="1:21" x14ac:dyDescent="0.25">
      <c r="A223" s="27"/>
      <c r="B223" s="27"/>
      <c r="C223" s="27"/>
      <c r="D223" s="27" t="s">
        <v>731</v>
      </c>
      <c r="E223" s="27"/>
      <c r="F223" s="27"/>
      <c r="G223" s="27"/>
      <c r="H223" s="27"/>
      <c r="I223" s="28"/>
      <c r="J223" s="27"/>
      <c r="K223" s="27"/>
      <c r="L223" s="27"/>
      <c r="M223" s="27"/>
      <c r="N223" s="27"/>
      <c r="O223" s="27"/>
      <c r="P223" s="27"/>
      <c r="Q223" s="27"/>
      <c r="R223" s="27"/>
      <c r="S223" s="29"/>
      <c r="T223" s="27"/>
      <c r="U223" s="29">
        <f>U222</f>
        <v>0</v>
      </c>
    </row>
    <row r="224" spans="1:21" ht="30" customHeight="1" x14ac:dyDescent="0.25">
      <c r="A224" s="23"/>
      <c r="B224" s="23"/>
      <c r="C224" s="23"/>
      <c r="D224" s="23" t="s">
        <v>86</v>
      </c>
      <c r="E224" s="23"/>
      <c r="F224" s="23"/>
      <c r="G224" s="23"/>
      <c r="H224" s="23"/>
      <c r="I224" s="26"/>
      <c r="J224" s="23"/>
      <c r="K224" s="23"/>
      <c r="L224" s="23"/>
      <c r="M224" s="23"/>
      <c r="N224" s="23"/>
      <c r="O224" s="23"/>
      <c r="P224" s="23"/>
      <c r="Q224" s="23"/>
      <c r="R224" s="23"/>
      <c r="S224" s="25"/>
      <c r="T224" s="23"/>
      <c r="U224" s="25">
        <v>11575.95</v>
      </c>
    </row>
    <row r="225" spans="1:21" ht="15.75" thickBot="1" x14ac:dyDescent="0.3">
      <c r="A225" s="22"/>
      <c r="B225" s="22"/>
      <c r="C225" s="22"/>
      <c r="D225" s="22"/>
      <c r="E225" s="27"/>
      <c r="F225" s="27"/>
      <c r="G225" s="27" t="s">
        <v>109</v>
      </c>
      <c r="H225" s="27"/>
      <c r="I225" s="28">
        <v>41977</v>
      </c>
      <c r="J225" s="27"/>
      <c r="K225" s="27" t="s">
        <v>638</v>
      </c>
      <c r="L225" s="27"/>
      <c r="M225" s="27" t="s">
        <v>298</v>
      </c>
      <c r="N225" s="27"/>
      <c r="O225" s="27" t="s">
        <v>330</v>
      </c>
      <c r="P225" s="27"/>
      <c r="Q225" s="27" t="s">
        <v>28</v>
      </c>
      <c r="R225" s="27"/>
      <c r="S225" s="30">
        <v>3500</v>
      </c>
      <c r="T225" s="27"/>
      <c r="U225" s="30">
        <f>ROUND(U224+S225,5)</f>
        <v>15075.95</v>
      </c>
    </row>
    <row r="226" spans="1:21" x14ac:dyDescent="0.25">
      <c r="A226" s="27"/>
      <c r="B226" s="27"/>
      <c r="C226" s="27"/>
      <c r="D226" s="27" t="s">
        <v>87</v>
      </c>
      <c r="E226" s="27"/>
      <c r="F226" s="27"/>
      <c r="G226" s="27"/>
      <c r="H226" s="27"/>
      <c r="I226" s="28"/>
      <c r="J226" s="27"/>
      <c r="K226" s="27"/>
      <c r="L226" s="27"/>
      <c r="M226" s="27"/>
      <c r="N226" s="27"/>
      <c r="O226" s="27"/>
      <c r="P226" s="27"/>
      <c r="Q226" s="27"/>
      <c r="R226" s="27"/>
      <c r="S226" s="29">
        <f>ROUND(SUM(S224:S225),5)</f>
        <v>3500</v>
      </c>
      <c r="T226" s="27"/>
      <c r="U226" s="29">
        <f>U225</f>
        <v>15075.95</v>
      </c>
    </row>
    <row r="227" spans="1:21" ht="30" customHeight="1" x14ac:dyDescent="0.25">
      <c r="A227" s="23"/>
      <c r="B227" s="23"/>
      <c r="C227" s="23"/>
      <c r="D227" s="23" t="s">
        <v>88</v>
      </c>
      <c r="E227" s="23"/>
      <c r="F227" s="23"/>
      <c r="G227" s="23"/>
      <c r="H227" s="23"/>
      <c r="I227" s="26"/>
      <c r="J227" s="23"/>
      <c r="K227" s="23"/>
      <c r="L227" s="23"/>
      <c r="M227" s="23"/>
      <c r="N227" s="23"/>
      <c r="O227" s="23"/>
      <c r="P227" s="23"/>
      <c r="Q227" s="23"/>
      <c r="R227" s="23"/>
      <c r="S227" s="25"/>
      <c r="T227" s="23"/>
      <c r="U227" s="25">
        <v>75</v>
      </c>
    </row>
    <row r="228" spans="1:21" ht="15.75" thickBot="1" x14ac:dyDescent="0.3">
      <c r="A228" s="22"/>
      <c r="B228" s="22"/>
      <c r="C228" s="22"/>
      <c r="D228" s="22"/>
      <c r="E228" s="27"/>
      <c r="F228" s="27"/>
      <c r="G228" s="27" t="s">
        <v>109</v>
      </c>
      <c r="H228" s="27"/>
      <c r="I228" s="28">
        <v>41978</v>
      </c>
      <c r="J228" s="27"/>
      <c r="K228" s="27" t="s">
        <v>639</v>
      </c>
      <c r="L228" s="27"/>
      <c r="M228" s="27" t="s">
        <v>151</v>
      </c>
      <c r="N228" s="27"/>
      <c r="O228" s="27" t="s">
        <v>191</v>
      </c>
      <c r="P228" s="27"/>
      <c r="Q228" s="27" t="s">
        <v>28</v>
      </c>
      <c r="R228" s="27"/>
      <c r="S228" s="30">
        <v>75</v>
      </c>
      <c r="T228" s="27"/>
      <c r="U228" s="30">
        <f>ROUND(U227+S228,5)</f>
        <v>150</v>
      </c>
    </row>
    <row r="229" spans="1:21" x14ac:dyDescent="0.25">
      <c r="A229" s="27"/>
      <c r="B229" s="27"/>
      <c r="C229" s="27"/>
      <c r="D229" s="27" t="s">
        <v>89</v>
      </c>
      <c r="E229" s="27"/>
      <c r="F229" s="27"/>
      <c r="G229" s="27"/>
      <c r="H229" s="27"/>
      <c r="I229" s="28"/>
      <c r="J229" s="27"/>
      <c r="K229" s="27"/>
      <c r="L229" s="27"/>
      <c r="M229" s="27"/>
      <c r="N229" s="27"/>
      <c r="O229" s="27"/>
      <c r="P229" s="27"/>
      <c r="Q229" s="27"/>
      <c r="R229" s="27"/>
      <c r="S229" s="29">
        <f>ROUND(SUM(S227:S228),5)</f>
        <v>75</v>
      </c>
      <c r="T229" s="27"/>
      <c r="U229" s="29">
        <f>U228</f>
        <v>150</v>
      </c>
    </row>
    <row r="230" spans="1:21" ht="30" customHeight="1" x14ac:dyDescent="0.25">
      <c r="A230" s="23"/>
      <c r="B230" s="23"/>
      <c r="C230" s="23"/>
      <c r="D230" s="23" t="s">
        <v>577</v>
      </c>
      <c r="E230" s="23"/>
      <c r="F230" s="23"/>
      <c r="G230" s="23"/>
      <c r="H230" s="23"/>
      <c r="I230" s="26"/>
      <c r="J230" s="23"/>
      <c r="K230" s="23"/>
      <c r="L230" s="23"/>
      <c r="M230" s="23"/>
      <c r="N230" s="23"/>
      <c r="O230" s="23"/>
      <c r="P230" s="23"/>
      <c r="Q230" s="23"/>
      <c r="R230" s="23"/>
      <c r="S230" s="25"/>
      <c r="T230" s="23"/>
      <c r="U230" s="25">
        <v>30.02</v>
      </c>
    </row>
    <row r="231" spans="1:21" ht="15.75" thickBot="1" x14ac:dyDescent="0.3">
      <c r="A231" s="27"/>
      <c r="B231" s="27"/>
      <c r="C231" s="27"/>
      <c r="D231" s="27" t="s">
        <v>578</v>
      </c>
      <c r="E231" s="27"/>
      <c r="F231" s="27"/>
      <c r="G231" s="27"/>
      <c r="H231" s="27"/>
      <c r="I231" s="28"/>
      <c r="J231" s="27"/>
      <c r="K231" s="27"/>
      <c r="L231" s="27"/>
      <c r="M231" s="27"/>
      <c r="N231" s="27"/>
      <c r="O231" s="27"/>
      <c r="P231" s="27"/>
      <c r="Q231" s="27"/>
      <c r="R231" s="27"/>
      <c r="S231" s="30"/>
      <c r="T231" s="27"/>
      <c r="U231" s="30">
        <f>U230</f>
        <v>30.02</v>
      </c>
    </row>
    <row r="232" spans="1:21" ht="30" customHeight="1" x14ac:dyDescent="0.25">
      <c r="A232" s="27"/>
      <c r="B232" s="27"/>
      <c r="C232" s="27" t="s">
        <v>90</v>
      </c>
      <c r="D232" s="27"/>
      <c r="E232" s="27"/>
      <c r="F232" s="27"/>
      <c r="G232" s="27"/>
      <c r="H232" s="27"/>
      <c r="I232" s="28"/>
      <c r="J232" s="27"/>
      <c r="K232" s="27"/>
      <c r="L232" s="27"/>
      <c r="M232" s="27"/>
      <c r="N232" s="27"/>
      <c r="O232" s="27"/>
      <c r="P232" s="27"/>
      <c r="Q232" s="27"/>
      <c r="R232" s="27"/>
      <c r="S232" s="29">
        <f>ROUND(S223+S226+S229+S231,5)</f>
        <v>3575</v>
      </c>
      <c r="T232" s="27"/>
      <c r="U232" s="29">
        <f>ROUND(U223+U226+U229+U231,5)</f>
        <v>15255.97</v>
      </c>
    </row>
    <row r="233" spans="1:21" ht="30" customHeight="1" x14ac:dyDescent="0.25">
      <c r="A233" s="23"/>
      <c r="B233" s="23"/>
      <c r="C233" s="23" t="s">
        <v>732</v>
      </c>
      <c r="D233" s="23"/>
      <c r="E233" s="23"/>
      <c r="F233" s="23"/>
      <c r="G233" s="23"/>
      <c r="H233" s="23"/>
      <c r="I233" s="26"/>
      <c r="J233" s="23"/>
      <c r="K233" s="23"/>
      <c r="L233" s="23"/>
      <c r="M233" s="23"/>
      <c r="N233" s="23"/>
      <c r="O233" s="23"/>
      <c r="P233" s="23"/>
      <c r="Q233" s="23"/>
      <c r="R233" s="23"/>
      <c r="S233" s="25"/>
      <c r="T233" s="23"/>
      <c r="U233" s="25">
        <v>0</v>
      </c>
    </row>
    <row r="234" spans="1:21" x14ac:dyDescent="0.25">
      <c r="A234" s="27"/>
      <c r="B234" s="27"/>
      <c r="C234" s="27" t="s">
        <v>733</v>
      </c>
      <c r="D234" s="27"/>
      <c r="E234" s="27"/>
      <c r="F234" s="27"/>
      <c r="G234" s="27"/>
      <c r="H234" s="27"/>
      <c r="I234" s="28"/>
      <c r="J234" s="27"/>
      <c r="K234" s="27"/>
      <c r="L234" s="27"/>
      <c r="M234" s="27"/>
      <c r="N234" s="27"/>
      <c r="O234" s="27"/>
      <c r="P234" s="27"/>
      <c r="Q234" s="27"/>
      <c r="R234" s="27"/>
      <c r="S234" s="29"/>
      <c r="T234" s="27"/>
      <c r="U234" s="29">
        <f>U233</f>
        <v>0</v>
      </c>
    </row>
    <row r="235" spans="1:21" ht="30" customHeight="1" x14ac:dyDescent="0.25">
      <c r="A235" s="23"/>
      <c r="B235" s="23"/>
      <c r="C235" s="23" t="s">
        <v>734</v>
      </c>
      <c r="D235" s="23"/>
      <c r="E235" s="23"/>
      <c r="F235" s="23"/>
      <c r="G235" s="23"/>
      <c r="H235" s="23"/>
      <c r="I235" s="26"/>
      <c r="J235" s="23"/>
      <c r="K235" s="23"/>
      <c r="L235" s="23"/>
      <c r="M235" s="23"/>
      <c r="N235" s="23"/>
      <c r="O235" s="23"/>
      <c r="P235" s="23"/>
      <c r="Q235" s="23"/>
      <c r="R235" s="23"/>
      <c r="S235" s="25"/>
      <c r="T235" s="23"/>
      <c r="U235" s="25">
        <v>0</v>
      </c>
    </row>
    <row r="236" spans="1:21" ht="15.75" thickBot="1" x14ac:dyDescent="0.3">
      <c r="A236" s="27"/>
      <c r="B236" s="27"/>
      <c r="C236" s="27" t="s">
        <v>735</v>
      </c>
      <c r="D236" s="27"/>
      <c r="E236" s="27"/>
      <c r="F236" s="27"/>
      <c r="G236" s="27"/>
      <c r="H236" s="27"/>
      <c r="I236" s="28"/>
      <c r="J236" s="27"/>
      <c r="K236" s="27"/>
      <c r="L236" s="27"/>
      <c r="M236" s="27"/>
      <c r="N236" s="27"/>
      <c r="O236" s="27"/>
      <c r="P236" s="27"/>
      <c r="Q236" s="27"/>
      <c r="R236" s="27"/>
      <c r="S236" s="30"/>
      <c r="T236" s="27"/>
      <c r="U236" s="30">
        <f>U235</f>
        <v>0</v>
      </c>
    </row>
    <row r="237" spans="1:21" ht="30" customHeight="1" x14ac:dyDescent="0.25">
      <c r="A237" s="27"/>
      <c r="B237" s="27" t="s">
        <v>91</v>
      </c>
      <c r="C237" s="27"/>
      <c r="D237" s="27"/>
      <c r="E237" s="27"/>
      <c r="F237" s="27"/>
      <c r="G237" s="27"/>
      <c r="H237" s="27"/>
      <c r="I237" s="28"/>
      <c r="J237" s="27"/>
      <c r="K237" s="27"/>
      <c r="L237" s="27"/>
      <c r="M237" s="27"/>
      <c r="N237" s="27"/>
      <c r="O237" s="27"/>
      <c r="P237" s="27"/>
      <c r="Q237" s="27"/>
      <c r="R237" s="27"/>
      <c r="S237" s="29">
        <f>ROUND(S208+S211+S213+S215+S217+S220+S232+S234+S236,5)</f>
        <v>3858.04</v>
      </c>
      <c r="T237" s="27"/>
      <c r="U237" s="29">
        <f>ROUND(U208+U211+U213+U215+U217+U220+U232+U234+U236,5)</f>
        <v>24776.639999999999</v>
      </c>
    </row>
    <row r="238" spans="1:21" ht="30" customHeight="1" x14ac:dyDescent="0.25">
      <c r="A238" s="23"/>
      <c r="B238" s="23" t="s">
        <v>92</v>
      </c>
      <c r="C238" s="23"/>
      <c r="D238" s="23"/>
      <c r="E238" s="23"/>
      <c r="F238" s="23"/>
      <c r="G238" s="23"/>
      <c r="H238" s="23"/>
      <c r="I238" s="26"/>
      <c r="J238" s="23"/>
      <c r="K238" s="23"/>
      <c r="L238" s="23"/>
      <c r="M238" s="23"/>
      <c r="N238" s="23"/>
      <c r="O238" s="23"/>
      <c r="P238" s="23"/>
      <c r="Q238" s="23"/>
      <c r="R238" s="23"/>
      <c r="S238" s="25"/>
      <c r="T238" s="23"/>
      <c r="U238" s="25">
        <v>95844.09</v>
      </c>
    </row>
    <row r="239" spans="1:21" x14ac:dyDescent="0.25">
      <c r="A239" s="27"/>
      <c r="B239" s="27"/>
      <c r="C239" s="27"/>
      <c r="D239" s="27"/>
      <c r="E239" s="27"/>
      <c r="F239" s="27"/>
      <c r="G239" s="27" t="s">
        <v>109</v>
      </c>
      <c r="H239" s="27"/>
      <c r="I239" s="28">
        <v>41977</v>
      </c>
      <c r="J239" s="27"/>
      <c r="K239" s="27" t="s">
        <v>637</v>
      </c>
      <c r="L239" s="27"/>
      <c r="M239" s="27" t="s">
        <v>153</v>
      </c>
      <c r="N239" s="27"/>
      <c r="O239" s="27" t="s">
        <v>858</v>
      </c>
      <c r="P239" s="27"/>
      <c r="Q239" s="27" t="s">
        <v>28</v>
      </c>
      <c r="R239" s="27"/>
      <c r="S239" s="29">
        <v>14000</v>
      </c>
      <c r="T239" s="27"/>
      <c r="U239" s="29">
        <f>ROUND(U238+S239,5)</f>
        <v>109844.09</v>
      </c>
    </row>
    <row r="240" spans="1:21" ht="15.75" thickBot="1" x14ac:dyDescent="0.3">
      <c r="A240" s="27"/>
      <c r="B240" s="27"/>
      <c r="C240" s="27"/>
      <c r="D240" s="27"/>
      <c r="E240" s="27"/>
      <c r="F240" s="27"/>
      <c r="G240" s="27" t="s">
        <v>840</v>
      </c>
      <c r="H240" s="27"/>
      <c r="I240" s="28">
        <v>42004</v>
      </c>
      <c r="J240" s="27"/>
      <c r="K240" s="27"/>
      <c r="L240" s="27"/>
      <c r="M240" s="27" t="s">
        <v>145</v>
      </c>
      <c r="N240" s="27"/>
      <c r="O240" s="27" t="s">
        <v>870</v>
      </c>
      <c r="P240" s="27"/>
      <c r="Q240" s="27" t="s">
        <v>54</v>
      </c>
      <c r="R240" s="27"/>
      <c r="S240" s="30">
        <v>40035.279999999999</v>
      </c>
      <c r="T240" s="27"/>
      <c r="U240" s="30">
        <f>ROUND(U239+S240,5)</f>
        <v>149879.37</v>
      </c>
    </row>
    <row r="241" spans="1:21" x14ac:dyDescent="0.25">
      <c r="A241" s="27"/>
      <c r="B241" s="27" t="s">
        <v>93</v>
      </c>
      <c r="C241" s="27"/>
      <c r="D241" s="27"/>
      <c r="E241" s="27"/>
      <c r="F241" s="27"/>
      <c r="G241" s="27"/>
      <c r="H241" s="27"/>
      <c r="I241" s="28"/>
      <c r="J241" s="27"/>
      <c r="K241" s="27"/>
      <c r="L241" s="27"/>
      <c r="M241" s="27"/>
      <c r="N241" s="27"/>
      <c r="O241" s="27"/>
      <c r="P241" s="27"/>
      <c r="Q241" s="27"/>
      <c r="R241" s="27"/>
      <c r="S241" s="29">
        <f>ROUND(SUM(S238:S240),5)</f>
        <v>54035.28</v>
      </c>
      <c r="T241" s="27"/>
      <c r="U241" s="29">
        <f>U240</f>
        <v>149879.37</v>
      </c>
    </row>
    <row r="242" spans="1:21" ht="30" customHeight="1" x14ac:dyDescent="0.25">
      <c r="A242" s="23"/>
      <c r="B242" s="23" t="s">
        <v>94</v>
      </c>
      <c r="C242" s="23"/>
      <c r="D242" s="23"/>
      <c r="E242" s="23"/>
      <c r="F242" s="23"/>
      <c r="G242" s="23"/>
      <c r="H242" s="23"/>
      <c r="I242" s="26"/>
      <c r="J242" s="23"/>
      <c r="K242" s="23"/>
      <c r="L242" s="23"/>
      <c r="M242" s="23"/>
      <c r="N242" s="23"/>
      <c r="O242" s="23"/>
      <c r="P242" s="23"/>
      <c r="Q242" s="23"/>
      <c r="R242" s="23"/>
      <c r="S242" s="25"/>
      <c r="T242" s="23"/>
      <c r="U242" s="25">
        <v>5288.86</v>
      </c>
    </row>
    <row r="243" spans="1:21" x14ac:dyDescent="0.25">
      <c r="A243" s="23"/>
      <c r="B243" s="23"/>
      <c r="C243" s="23" t="s">
        <v>217</v>
      </c>
      <c r="D243" s="23"/>
      <c r="E243" s="23"/>
      <c r="F243" s="23"/>
      <c r="G243" s="23"/>
      <c r="H243" s="23"/>
      <c r="I243" s="26"/>
      <c r="J243" s="23"/>
      <c r="K243" s="23"/>
      <c r="L243" s="23"/>
      <c r="M243" s="23"/>
      <c r="N243" s="23"/>
      <c r="O243" s="23"/>
      <c r="P243" s="23"/>
      <c r="Q243" s="23"/>
      <c r="R243" s="23"/>
      <c r="S243" s="25"/>
      <c r="T243" s="23"/>
      <c r="U243" s="25">
        <v>797.49</v>
      </c>
    </row>
    <row r="244" spans="1:21" x14ac:dyDescent="0.25">
      <c r="A244" s="27"/>
      <c r="B244" s="27"/>
      <c r="C244" s="27"/>
      <c r="D244" s="27"/>
      <c r="E244" s="27"/>
      <c r="F244" s="27"/>
      <c r="G244" s="27" t="s">
        <v>109</v>
      </c>
      <c r="H244" s="27"/>
      <c r="I244" s="28">
        <v>41984</v>
      </c>
      <c r="J244" s="27"/>
      <c r="K244" s="27"/>
      <c r="L244" s="27"/>
      <c r="M244" s="27" t="s">
        <v>529</v>
      </c>
      <c r="N244" s="27"/>
      <c r="O244" s="27" t="s">
        <v>859</v>
      </c>
      <c r="P244" s="27"/>
      <c r="Q244" s="27" t="s">
        <v>28</v>
      </c>
      <c r="R244" s="27"/>
      <c r="S244" s="29">
        <v>1884.33</v>
      </c>
      <c r="T244" s="27"/>
      <c r="U244" s="29">
        <f>ROUND(U243+S244,5)</f>
        <v>2681.82</v>
      </c>
    </row>
    <row r="245" spans="1:21" ht="15.75" thickBot="1" x14ac:dyDescent="0.3">
      <c r="A245" s="27"/>
      <c r="B245" s="27"/>
      <c r="C245" s="27"/>
      <c r="D245" s="27"/>
      <c r="E245" s="27"/>
      <c r="F245" s="27"/>
      <c r="G245" s="27" t="s">
        <v>109</v>
      </c>
      <c r="H245" s="27"/>
      <c r="I245" s="28">
        <v>41984</v>
      </c>
      <c r="J245" s="27"/>
      <c r="K245" s="27"/>
      <c r="L245" s="27"/>
      <c r="M245" s="27" t="s">
        <v>529</v>
      </c>
      <c r="N245" s="27"/>
      <c r="O245" s="27" t="s">
        <v>862</v>
      </c>
      <c r="P245" s="27"/>
      <c r="Q245" s="27" t="s">
        <v>28</v>
      </c>
      <c r="R245" s="27"/>
      <c r="S245" s="30">
        <v>108.35</v>
      </c>
      <c r="T245" s="27"/>
      <c r="U245" s="30">
        <f>ROUND(U244+S245,5)</f>
        <v>2790.17</v>
      </c>
    </row>
    <row r="246" spans="1:21" x14ac:dyDescent="0.25">
      <c r="A246" s="27"/>
      <c r="B246" s="27"/>
      <c r="C246" s="27" t="s">
        <v>218</v>
      </c>
      <c r="D246" s="27"/>
      <c r="E246" s="27"/>
      <c r="F246" s="27"/>
      <c r="G246" s="27"/>
      <c r="H246" s="27"/>
      <c r="I246" s="28"/>
      <c r="J246" s="27"/>
      <c r="K246" s="27"/>
      <c r="L246" s="27"/>
      <c r="M246" s="27"/>
      <c r="N246" s="27"/>
      <c r="O246" s="27"/>
      <c r="P246" s="27"/>
      <c r="Q246" s="27"/>
      <c r="R246" s="27"/>
      <c r="S246" s="29">
        <f>ROUND(SUM(S243:S245),5)</f>
        <v>1992.68</v>
      </c>
      <c r="T246" s="27"/>
      <c r="U246" s="29">
        <f>U245</f>
        <v>2790.17</v>
      </c>
    </row>
    <row r="247" spans="1:21" ht="30" customHeight="1" x14ac:dyDescent="0.25">
      <c r="A247" s="23"/>
      <c r="B247" s="23"/>
      <c r="C247" s="23" t="s">
        <v>736</v>
      </c>
      <c r="D247" s="23"/>
      <c r="E247" s="23"/>
      <c r="F247" s="23"/>
      <c r="G247" s="23"/>
      <c r="H247" s="23"/>
      <c r="I247" s="26"/>
      <c r="J247" s="23"/>
      <c r="K247" s="23"/>
      <c r="L247" s="23"/>
      <c r="M247" s="23"/>
      <c r="N247" s="23"/>
      <c r="O247" s="23"/>
      <c r="P247" s="23"/>
      <c r="Q247" s="23"/>
      <c r="R247" s="23"/>
      <c r="S247" s="25"/>
      <c r="T247" s="23"/>
      <c r="U247" s="25">
        <v>0</v>
      </c>
    </row>
    <row r="248" spans="1:21" x14ac:dyDescent="0.25">
      <c r="A248" s="27"/>
      <c r="B248" s="27"/>
      <c r="C248" s="27" t="s">
        <v>737</v>
      </c>
      <c r="D248" s="27"/>
      <c r="E248" s="27"/>
      <c r="F248" s="27"/>
      <c r="G248" s="27"/>
      <c r="H248" s="27"/>
      <c r="I248" s="28"/>
      <c r="J248" s="27"/>
      <c r="K248" s="27"/>
      <c r="L248" s="27"/>
      <c r="M248" s="27"/>
      <c r="N248" s="27"/>
      <c r="O248" s="27"/>
      <c r="P248" s="27"/>
      <c r="Q248" s="27"/>
      <c r="R248" s="27"/>
      <c r="S248" s="29"/>
      <c r="T248" s="27"/>
      <c r="U248" s="29">
        <f>U247</f>
        <v>0</v>
      </c>
    </row>
    <row r="249" spans="1:21" ht="30" customHeight="1" x14ac:dyDescent="0.25">
      <c r="A249" s="23"/>
      <c r="B249" s="23"/>
      <c r="C249" s="23" t="s">
        <v>95</v>
      </c>
      <c r="D249" s="23"/>
      <c r="E249" s="23"/>
      <c r="F249" s="23"/>
      <c r="G249" s="23"/>
      <c r="H249" s="23"/>
      <c r="I249" s="26"/>
      <c r="J249" s="23"/>
      <c r="K249" s="23"/>
      <c r="L249" s="23"/>
      <c r="M249" s="23"/>
      <c r="N249" s="23"/>
      <c r="O249" s="23"/>
      <c r="P249" s="23"/>
      <c r="Q249" s="23"/>
      <c r="R249" s="23"/>
      <c r="S249" s="25"/>
      <c r="T249" s="23"/>
      <c r="U249" s="25">
        <v>0</v>
      </c>
    </row>
    <row r="250" spans="1:21" x14ac:dyDescent="0.25">
      <c r="A250" s="27"/>
      <c r="B250" s="27"/>
      <c r="C250" s="27" t="s">
        <v>96</v>
      </c>
      <c r="D250" s="27"/>
      <c r="E250" s="27"/>
      <c r="F250" s="27"/>
      <c r="G250" s="27"/>
      <c r="H250" s="27"/>
      <c r="I250" s="28"/>
      <c r="J250" s="27"/>
      <c r="K250" s="27"/>
      <c r="L250" s="27"/>
      <c r="M250" s="27"/>
      <c r="N250" s="27"/>
      <c r="O250" s="27"/>
      <c r="P250" s="27"/>
      <c r="Q250" s="27"/>
      <c r="R250" s="27"/>
      <c r="S250" s="29"/>
      <c r="T250" s="27"/>
      <c r="U250" s="29">
        <f>U249</f>
        <v>0</v>
      </c>
    </row>
    <row r="251" spans="1:21" ht="30" customHeight="1" x14ac:dyDescent="0.25">
      <c r="A251" s="23"/>
      <c r="B251" s="23"/>
      <c r="C251" s="23" t="s">
        <v>738</v>
      </c>
      <c r="D251" s="23"/>
      <c r="E251" s="23"/>
      <c r="F251" s="23"/>
      <c r="G251" s="23"/>
      <c r="H251" s="23"/>
      <c r="I251" s="26"/>
      <c r="J251" s="23"/>
      <c r="K251" s="23"/>
      <c r="L251" s="23"/>
      <c r="M251" s="23"/>
      <c r="N251" s="23"/>
      <c r="O251" s="23"/>
      <c r="P251" s="23"/>
      <c r="Q251" s="23"/>
      <c r="R251" s="23"/>
      <c r="S251" s="25"/>
      <c r="T251" s="23"/>
      <c r="U251" s="25">
        <v>0</v>
      </c>
    </row>
    <row r="252" spans="1:21" x14ac:dyDescent="0.25">
      <c r="A252" s="27"/>
      <c r="B252" s="27"/>
      <c r="C252" s="27" t="s">
        <v>739</v>
      </c>
      <c r="D252" s="27"/>
      <c r="E252" s="27"/>
      <c r="F252" s="27"/>
      <c r="G252" s="27"/>
      <c r="H252" s="27"/>
      <c r="I252" s="28"/>
      <c r="J252" s="27"/>
      <c r="K252" s="27"/>
      <c r="L252" s="27"/>
      <c r="M252" s="27"/>
      <c r="N252" s="27"/>
      <c r="O252" s="27"/>
      <c r="P252" s="27"/>
      <c r="Q252" s="27"/>
      <c r="R252" s="27"/>
      <c r="S252" s="29"/>
      <c r="T252" s="27"/>
      <c r="U252" s="29">
        <f>U251</f>
        <v>0</v>
      </c>
    </row>
    <row r="253" spans="1:21" ht="30" customHeight="1" x14ac:dyDescent="0.25">
      <c r="A253" s="23"/>
      <c r="B253" s="23"/>
      <c r="C253" s="23" t="s">
        <v>97</v>
      </c>
      <c r="D253" s="23"/>
      <c r="E253" s="23"/>
      <c r="F253" s="23"/>
      <c r="G253" s="23"/>
      <c r="H253" s="23"/>
      <c r="I253" s="26"/>
      <c r="J253" s="23"/>
      <c r="K253" s="23"/>
      <c r="L253" s="23"/>
      <c r="M253" s="23"/>
      <c r="N253" s="23"/>
      <c r="O253" s="23"/>
      <c r="P253" s="23"/>
      <c r="Q253" s="23"/>
      <c r="R253" s="23"/>
      <c r="S253" s="25"/>
      <c r="T253" s="23"/>
      <c r="U253" s="25">
        <v>1978.49</v>
      </c>
    </row>
    <row r="254" spans="1:21" x14ac:dyDescent="0.25">
      <c r="A254" s="27"/>
      <c r="B254" s="27"/>
      <c r="C254" s="27" t="s">
        <v>98</v>
      </c>
      <c r="D254" s="27"/>
      <c r="E254" s="27"/>
      <c r="F254" s="27"/>
      <c r="G254" s="27"/>
      <c r="H254" s="27"/>
      <c r="I254" s="28"/>
      <c r="J254" s="27"/>
      <c r="K254" s="27"/>
      <c r="L254" s="27"/>
      <c r="M254" s="27"/>
      <c r="N254" s="27"/>
      <c r="O254" s="27"/>
      <c r="P254" s="27"/>
      <c r="Q254" s="27"/>
      <c r="R254" s="27"/>
      <c r="S254" s="29"/>
      <c r="T254" s="27"/>
      <c r="U254" s="29">
        <f>U253</f>
        <v>1978.49</v>
      </c>
    </row>
    <row r="255" spans="1:21" ht="30" customHeight="1" x14ac:dyDescent="0.25">
      <c r="A255" s="23"/>
      <c r="B255" s="23"/>
      <c r="C255" s="23" t="s">
        <v>257</v>
      </c>
      <c r="D255" s="23"/>
      <c r="E255" s="23"/>
      <c r="F255" s="23"/>
      <c r="G255" s="23"/>
      <c r="H255" s="23"/>
      <c r="I255" s="26"/>
      <c r="J255" s="23"/>
      <c r="K255" s="23"/>
      <c r="L255" s="23"/>
      <c r="M255" s="23"/>
      <c r="N255" s="23"/>
      <c r="O255" s="23"/>
      <c r="P255" s="23"/>
      <c r="Q255" s="23"/>
      <c r="R255" s="23"/>
      <c r="S255" s="25"/>
      <c r="T255" s="23"/>
      <c r="U255" s="25">
        <v>1512.88</v>
      </c>
    </row>
    <row r="256" spans="1:21" ht="15.75" thickBot="1" x14ac:dyDescent="0.3">
      <c r="A256" s="22"/>
      <c r="B256" s="22"/>
      <c r="C256" s="22"/>
      <c r="D256" s="22"/>
      <c r="E256" s="27"/>
      <c r="F256" s="27"/>
      <c r="G256" s="27" t="s">
        <v>109</v>
      </c>
      <c r="H256" s="27"/>
      <c r="I256" s="28">
        <v>41984</v>
      </c>
      <c r="J256" s="27"/>
      <c r="K256" s="27"/>
      <c r="L256" s="27"/>
      <c r="M256" s="27" t="s">
        <v>855</v>
      </c>
      <c r="N256" s="27"/>
      <c r="O256" s="27" t="s">
        <v>861</v>
      </c>
      <c r="P256" s="27"/>
      <c r="Q256" s="27" t="s">
        <v>28</v>
      </c>
      <c r="R256" s="27"/>
      <c r="S256" s="30">
        <v>152.19999999999999</v>
      </c>
      <c r="T256" s="27"/>
      <c r="U256" s="30">
        <f>ROUND(U255+S256,5)</f>
        <v>1665.08</v>
      </c>
    </row>
    <row r="257" spans="1:21" x14ac:dyDescent="0.25">
      <c r="A257" s="27"/>
      <c r="B257" s="27"/>
      <c r="C257" s="27" t="s">
        <v>258</v>
      </c>
      <c r="D257" s="27"/>
      <c r="E257" s="27"/>
      <c r="F257" s="27"/>
      <c r="G257" s="27"/>
      <c r="H257" s="27"/>
      <c r="I257" s="28"/>
      <c r="J257" s="27"/>
      <c r="K257" s="27"/>
      <c r="L257" s="27"/>
      <c r="M257" s="27"/>
      <c r="N257" s="27"/>
      <c r="O257" s="27"/>
      <c r="P257" s="27"/>
      <c r="Q257" s="27"/>
      <c r="R257" s="27"/>
      <c r="S257" s="29">
        <f>ROUND(SUM(S255:S256),5)</f>
        <v>152.19999999999999</v>
      </c>
      <c r="T257" s="27"/>
      <c r="U257" s="29">
        <f>U256</f>
        <v>1665.08</v>
      </c>
    </row>
    <row r="258" spans="1:21" ht="30" customHeight="1" x14ac:dyDescent="0.25">
      <c r="A258" s="23"/>
      <c r="B258" s="23"/>
      <c r="C258" s="23" t="s">
        <v>740</v>
      </c>
      <c r="D258" s="23"/>
      <c r="E258" s="23"/>
      <c r="F258" s="23"/>
      <c r="G258" s="23"/>
      <c r="H258" s="23"/>
      <c r="I258" s="26"/>
      <c r="J258" s="23"/>
      <c r="K258" s="23"/>
      <c r="L258" s="23"/>
      <c r="M258" s="23"/>
      <c r="N258" s="23"/>
      <c r="O258" s="23"/>
      <c r="P258" s="23"/>
      <c r="Q258" s="23"/>
      <c r="R258" s="23"/>
      <c r="S258" s="25"/>
      <c r="T258" s="23"/>
      <c r="U258" s="25">
        <v>0</v>
      </c>
    </row>
    <row r="259" spans="1:21" x14ac:dyDescent="0.25">
      <c r="A259" s="27"/>
      <c r="B259" s="27"/>
      <c r="C259" s="27" t="s">
        <v>741</v>
      </c>
      <c r="D259" s="27"/>
      <c r="E259" s="27"/>
      <c r="F259" s="27"/>
      <c r="G259" s="27"/>
      <c r="H259" s="27"/>
      <c r="I259" s="28"/>
      <c r="J259" s="27"/>
      <c r="K259" s="27"/>
      <c r="L259" s="27"/>
      <c r="M259" s="27"/>
      <c r="N259" s="27"/>
      <c r="O259" s="27"/>
      <c r="P259" s="27"/>
      <c r="Q259" s="27"/>
      <c r="R259" s="27"/>
      <c r="S259" s="29"/>
      <c r="T259" s="27"/>
      <c r="U259" s="29">
        <f>U258</f>
        <v>0</v>
      </c>
    </row>
    <row r="260" spans="1:21" ht="30" customHeight="1" x14ac:dyDescent="0.25">
      <c r="A260" s="23"/>
      <c r="B260" s="23"/>
      <c r="C260" s="23" t="s">
        <v>742</v>
      </c>
      <c r="D260" s="23"/>
      <c r="E260" s="23"/>
      <c r="F260" s="23"/>
      <c r="G260" s="23"/>
      <c r="H260" s="23"/>
      <c r="I260" s="26"/>
      <c r="J260" s="23"/>
      <c r="K260" s="23"/>
      <c r="L260" s="23"/>
      <c r="M260" s="23"/>
      <c r="N260" s="23"/>
      <c r="O260" s="23"/>
      <c r="P260" s="23"/>
      <c r="Q260" s="23"/>
      <c r="R260" s="23"/>
      <c r="S260" s="25"/>
      <c r="T260" s="23"/>
      <c r="U260" s="25">
        <v>0</v>
      </c>
    </row>
    <row r="261" spans="1:21" x14ac:dyDescent="0.25">
      <c r="A261" s="27"/>
      <c r="B261" s="27"/>
      <c r="C261" s="27" t="s">
        <v>743</v>
      </c>
      <c r="D261" s="27"/>
      <c r="E261" s="27"/>
      <c r="F261" s="27"/>
      <c r="G261" s="27"/>
      <c r="H261" s="27"/>
      <c r="I261" s="28"/>
      <c r="J261" s="27"/>
      <c r="K261" s="27"/>
      <c r="L261" s="27"/>
      <c r="M261" s="27"/>
      <c r="N261" s="27"/>
      <c r="O261" s="27"/>
      <c r="P261" s="27"/>
      <c r="Q261" s="27"/>
      <c r="R261" s="27"/>
      <c r="S261" s="29"/>
      <c r="T261" s="27"/>
      <c r="U261" s="29">
        <f>U260</f>
        <v>0</v>
      </c>
    </row>
    <row r="262" spans="1:21" ht="30" customHeight="1" x14ac:dyDescent="0.25">
      <c r="A262" s="23"/>
      <c r="B262" s="23"/>
      <c r="C262" s="23" t="s">
        <v>337</v>
      </c>
      <c r="D262" s="23"/>
      <c r="E262" s="23"/>
      <c r="F262" s="23"/>
      <c r="G262" s="23"/>
      <c r="H262" s="23"/>
      <c r="I262" s="26"/>
      <c r="J262" s="23"/>
      <c r="K262" s="23"/>
      <c r="L262" s="23"/>
      <c r="M262" s="23"/>
      <c r="N262" s="23"/>
      <c r="O262" s="23"/>
      <c r="P262" s="23"/>
      <c r="Q262" s="23"/>
      <c r="R262" s="23"/>
      <c r="S262" s="25"/>
      <c r="T262" s="23"/>
      <c r="U262" s="25">
        <v>1000</v>
      </c>
    </row>
    <row r="263" spans="1:21" x14ac:dyDescent="0.25">
      <c r="A263" s="27"/>
      <c r="B263" s="27"/>
      <c r="C263" s="27" t="s">
        <v>338</v>
      </c>
      <c r="D263" s="27"/>
      <c r="E263" s="27"/>
      <c r="F263" s="27"/>
      <c r="G263" s="27"/>
      <c r="H263" s="27"/>
      <c r="I263" s="28"/>
      <c r="J263" s="27"/>
      <c r="K263" s="27"/>
      <c r="L263" s="27"/>
      <c r="M263" s="27"/>
      <c r="N263" s="27"/>
      <c r="O263" s="27"/>
      <c r="P263" s="27"/>
      <c r="Q263" s="27"/>
      <c r="R263" s="27"/>
      <c r="S263" s="29"/>
      <c r="T263" s="27"/>
      <c r="U263" s="29">
        <f>U262</f>
        <v>1000</v>
      </c>
    </row>
    <row r="264" spans="1:21" ht="30" customHeight="1" x14ac:dyDescent="0.25">
      <c r="A264" s="23"/>
      <c r="B264" s="23"/>
      <c r="C264" s="23" t="s">
        <v>744</v>
      </c>
      <c r="D264" s="23"/>
      <c r="E264" s="23"/>
      <c r="F264" s="23"/>
      <c r="G264" s="23"/>
      <c r="H264" s="23"/>
      <c r="I264" s="26"/>
      <c r="J264" s="23"/>
      <c r="K264" s="23"/>
      <c r="L264" s="23"/>
      <c r="M264" s="23"/>
      <c r="N264" s="23"/>
      <c r="O264" s="23"/>
      <c r="P264" s="23"/>
      <c r="Q264" s="23"/>
      <c r="R264" s="23"/>
      <c r="S264" s="25"/>
      <c r="T264" s="23"/>
      <c r="U264" s="25">
        <v>0</v>
      </c>
    </row>
    <row r="265" spans="1:21" x14ac:dyDescent="0.25">
      <c r="A265" s="27"/>
      <c r="B265" s="27"/>
      <c r="C265" s="27" t="s">
        <v>745</v>
      </c>
      <c r="D265" s="27"/>
      <c r="E265" s="27"/>
      <c r="F265" s="27"/>
      <c r="G265" s="27"/>
      <c r="H265" s="27"/>
      <c r="I265" s="28"/>
      <c r="J265" s="27"/>
      <c r="K265" s="27"/>
      <c r="L265" s="27"/>
      <c r="M265" s="27"/>
      <c r="N265" s="27"/>
      <c r="O265" s="27"/>
      <c r="P265" s="27"/>
      <c r="Q265" s="27"/>
      <c r="R265" s="27"/>
      <c r="S265" s="29"/>
      <c r="T265" s="27"/>
      <c r="U265" s="29">
        <f>U264</f>
        <v>0</v>
      </c>
    </row>
    <row r="266" spans="1:21" ht="30" customHeight="1" x14ac:dyDescent="0.25">
      <c r="A266" s="23"/>
      <c r="B266" s="23"/>
      <c r="C266" s="23" t="s">
        <v>746</v>
      </c>
      <c r="D266" s="23"/>
      <c r="E266" s="23"/>
      <c r="F266" s="23"/>
      <c r="G266" s="23"/>
      <c r="H266" s="23"/>
      <c r="I266" s="26"/>
      <c r="J266" s="23"/>
      <c r="K266" s="23"/>
      <c r="L266" s="23"/>
      <c r="M266" s="23"/>
      <c r="N266" s="23"/>
      <c r="O266" s="23"/>
      <c r="P266" s="23"/>
      <c r="Q266" s="23"/>
      <c r="R266" s="23"/>
      <c r="S266" s="25"/>
      <c r="T266" s="23"/>
      <c r="U266" s="25">
        <v>0</v>
      </c>
    </row>
    <row r="267" spans="1:21" ht="15.75" thickBot="1" x14ac:dyDescent="0.3">
      <c r="A267" s="27"/>
      <c r="B267" s="27"/>
      <c r="C267" s="27" t="s">
        <v>747</v>
      </c>
      <c r="D267" s="27"/>
      <c r="E267" s="27"/>
      <c r="F267" s="27"/>
      <c r="G267" s="27"/>
      <c r="H267" s="27"/>
      <c r="I267" s="28"/>
      <c r="J267" s="27"/>
      <c r="K267" s="27"/>
      <c r="L267" s="27"/>
      <c r="M267" s="27"/>
      <c r="N267" s="27"/>
      <c r="O267" s="27"/>
      <c r="P267" s="27"/>
      <c r="Q267" s="27"/>
      <c r="R267" s="27"/>
      <c r="S267" s="30"/>
      <c r="T267" s="27"/>
      <c r="U267" s="30">
        <f>U266</f>
        <v>0</v>
      </c>
    </row>
    <row r="268" spans="1:21" ht="30" customHeight="1" x14ac:dyDescent="0.25">
      <c r="A268" s="27"/>
      <c r="B268" s="27" t="s">
        <v>99</v>
      </c>
      <c r="C268" s="27"/>
      <c r="D268" s="27"/>
      <c r="E268" s="27"/>
      <c r="F268" s="27"/>
      <c r="G268" s="27"/>
      <c r="H268" s="27"/>
      <c r="I268" s="28"/>
      <c r="J268" s="27"/>
      <c r="K268" s="27"/>
      <c r="L268" s="27"/>
      <c r="M268" s="27"/>
      <c r="N268" s="27"/>
      <c r="O268" s="27"/>
      <c r="P268" s="27"/>
      <c r="Q268" s="27"/>
      <c r="R268" s="27"/>
      <c r="S268" s="29">
        <f>ROUND(S246+S248+S250+S252+S254+S257+S259+S261+S263+S265+S267,5)</f>
        <v>2144.88</v>
      </c>
      <c r="T268" s="27"/>
      <c r="U268" s="29">
        <f>ROUND(U246+U248+U250+U252+U254+U257+U259+U261+U263+U265+U267,5)</f>
        <v>7433.74</v>
      </c>
    </row>
    <row r="269" spans="1:21" ht="30" customHeight="1" x14ac:dyDescent="0.25">
      <c r="A269" s="23"/>
      <c r="B269" s="23" t="s">
        <v>380</v>
      </c>
      <c r="C269" s="23"/>
      <c r="D269" s="23"/>
      <c r="E269" s="23"/>
      <c r="F269" s="23"/>
      <c r="G269" s="23"/>
      <c r="H269" s="23"/>
      <c r="I269" s="26"/>
      <c r="J269" s="23"/>
      <c r="K269" s="23"/>
      <c r="L269" s="23"/>
      <c r="M269" s="23"/>
      <c r="N269" s="23"/>
      <c r="O269" s="23"/>
      <c r="P269" s="23"/>
      <c r="Q269" s="23"/>
      <c r="R269" s="23"/>
      <c r="S269" s="25"/>
      <c r="T269" s="23"/>
      <c r="U269" s="25">
        <v>2160</v>
      </c>
    </row>
    <row r="270" spans="1:21" x14ac:dyDescent="0.25">
      <c r="A270" s="23"/>
      <c r="B270" s="23"/>
      <c r="C270" s="23" t="s">
        <v>748</v>
      </c>
      <c r="D270" s="23"/>
      <c r="E270" s="23"/>
      <c r="F270" s="23"/>
      <c r="G270" s="23"/>
      <c r="H270" s="23"/>
      <c r="I270" s="26"/>
      <c r="J270" s="23"/>
      <c r="K270" s="23"/>
      <c r="L270" s="23"/>
      <c r="M270" s="23"/>
      <c r="N270" s="23"/>
      <c r="O270" s="23"/>
      <c r="P270" s="23"/>
      <c r="Q270" s="23"/>
      <c r="R270" s="23"/>
      <c r="S270" s="25"/>
      <c r="T270" s="23"/>
      <c r="U270" s="25">
        <v>0</v>
      </c>
    </row>
    <row r="271" spans="1:21" x14ac:dyDescent="0.25">
      <c r="A271" s="27"/>
      <c r="B271" s="27"/>
      <c r="C271" s="27" t="s">
        <v>749</v>
      </c>
      <c r="D271" s="27"/>
      <c r="E271" s="27"/>
      <c r="F271" s="27"/>
      <c r="G271" s="27"/>
      <c r="H271" s="27"/>
      <c r="I271" s="28"/>
      <c r="J271" s="27"/>
      <c r="K271" s="27"/>
      <c r="L271" s="27"/>
      <c r="M271" s="27"/>
      <c r="N271" s="27"/>
      <c r="O271" s="27"/>
      <c r="P271" s="27"/>
      <c r="Q271" s="27"/>
      <c r="R271" s="27"/>
      <c r="S271" s="29"/>
      <c r="T271" s="27"/>
      <c r="U271" s="29">
        <f>U270</f>
        <v>0</v>
      </c>
    </row>
    <row r="272" spans="1:21" ht="30" customHeight="1" x14ac:dyDescent="0.25">
      <c r="A272" s="23"/>
      <c r="B272" s="23"/>
      <c r="C272" s="23" t="s">
        <v>381</v>
      </c>
      <c r="D272" s="23"/>
      <c r="E272" s="23"/>
      <c r="F272" s="23"/>
      <c r="G272" s="23"/>
      <c r="H272" s="23"/>
      <c r="I272" s="26"/>
      <c r="J272" s="23"/>
      <c r="K272" s="23"/>
      <c r="L272" s="23"/>
      <c r="M272" s="23"/>
      <c r="N272" s="23"/>
      <c r="O272" s="23"/>
      <c r="P272" s="23"/>
      <c r="Q272" s="23"/>
      <c r="R272" s="23"/>
      <c r="S272" s="25"/>
      <c r="T272" s="23"/>
      <c r="U272" s="25">
        <v>2160</v>
      </c>
    </row>
    <row r="273" spans="1:21" x14ac:dyDescent="0.25">
      <c r="A273" s="27"/>
      <c r="B273" s="27"/>
      <c r="C273" s="27" t="s">
        <v>382</v>
      </c>
      <c r="D273" s="27"/>
      <c r="E273" s="27"/>
      <c r="F273" s="27"/>
      <c r="G273" s="27"/>
      <c r="H273" s="27"/>
      <c r="I273" s="28"/>
      <c r="J273" s="27"/>
      <c r="K273" s="27"/>
      <c r="L273" s="27"/>
      <c r="M273" s="27"/>
      <c r="N273" s="27"/>
      <c r="O273" s="27"/>
      <c r="P273" s="27"/>
      <c r="Q273" s="27"/>
      <c r="R273" s="27"/>
      <c r="S273" s="29"/>
      <c r="T273" s="27"/>
      <c r="U273" s="29">
        <f>U272</f>
        <v>2160</v>
      </c>
    </row>
    <row r="274" spans="1:21" ht="30" customHeight="1" x14ac:dyDescent="0.25">
      <c r="A274" s="23"/>
      <c r="B274" s="23"/>
      <c r="C274" s="23" t="s">
        <v>750</v>
      </c>
      <c r="D274" s="23"/>
      <c r="E274" s="23"/>
      <c r="F274" s="23"/>
      <c r="G274" s="23"/>
      <c r="H274" s="23"/>
      <c r="I274" s="26"/>
      <c r="J274" s="23"/>
      <c r="K274" s="23"/>
      <c r="L274" s="23"/>
      <c r="M274" s="23"/>
      <c r="N274" s="23"/>
      <c r="O274" s="23"/>
      <c r="P274" s="23"/>
      <c r="Q274" s="23"/>
      <c r="R274" s="23"/>
      <c r="S274" s="25"/>
      <c r="T274" s="23"/>
      <c r="U274" s="25">
        <v>0</v>
      </c>
    </row>
    <row r="275" spans="1:21" x14ac:dyDescent="0.25">
      <c r="A275" s="27"/>
      <c r="B275" s="27"/>
      <c r="C275" s="27" t="s">
        <v>751</v>
      </c>
      <c r="D275" s="27"/>
      <c r="E275" s="27"/>
      <c r="F275" s="27"/>
      <c r="G275" s="27"/>
      <c r="H275" s="27"/>
      <c r="I275" s="28"/>
      <c r="J275" s="27"/>
      <c r="K275" s="27"/>
      <c r="L275" s="27"/>
      <c r="M275" s="27"/>
      <c r="N275" s="27"/>
      <c r="O275" s="27"/>
      <c r="P275" s="27"/>
      <c r="Q275" s="27"/>
      <c r="R275" s="27"/>
      <c r="S275" s="29"/>
      <c r="T275" s="27"/>
      <c r="U275" s="29">
        <f>U274</f>
        <v>0</v>
      </c>
    </row>
    <row r="276" spans="1:21" ht="30" customHeight="1" x14ac:dyDescent="0.25">
      <c r="A276" s="23"/>
      <c r="B276" s="23"/>
      <c r="C276" s="23" t="s">
        <v>752</v>
      </c>
      <c r="D276" s="23"/>
      <c r="E276" s="23"/>
      <c r="F276" s="23"/>
      <c r="G276" s="23"/>
      <c r="H276" s="23"/>
      <c r="I276" s="26"/>
      <c r="J276" s="23"/>
      <c r="K276" s="23"/>
      <c r="L276" s="23"/>
      <c r="M276" s="23"/>
      <c r="N276" s="23"/>
      <c r="O276" s="23"/>
      <c r="P276" s="23"/>
      <c r="Q276" s="23"/>
      <c r="R276" s="23"/>
      <c r="S276" s="25"/>
      <c r="T276" s="23"/>
      <c r="U276" s="25">
        <v>0</v>
      </c>
    </row>
    <row r="277" spans="1:21" ht="15.75" thickBot="1" x14ac:dyDescent="0.3">
      <c r="A277" s="27"/>
      <c r="B277" s="27"/>
      <c r="C277" s="27" t="s">
        <v>753</v>
      </c>
      <c r="D277" s="27"/>
      <c r="E277" s="27"/>
      <c r="F277" s="27"/>
      <c r="G277" s="27"/>
      <c r="H277" s="27"/>
      <c r="I277" s="28"/>
      <c r="J277" s="27"/>
      <c r="K277" s="27"/>
      <c r="L277" s="27"/>
      <c r="M277" s="27"/>
      <c r="N277" s="27"/>
      <c r="O277" s="27"/>
      <c r="P277" s="27"/>
      <c r="Q277" s="27"/>
      <c r="R277" s="27"/>
      <c r="S277" s="30"/>
      <c r="T277" s="27"/>
      <c r="U277" s="30">
        <f>U276</f>
        <v>0</v>
      </c>
    </row>
    <row r="278" spans="1:21" ht="30" customHeight="1" x14ac:dyDescent="0.25">
      <c r="A278" s="27"/>
      <c r="B278" s="27" t="s">
        <v>383</v>
      </c>
      <c r="C278" s="27"/>
      <c r="D278" s="27"/>
      <c r="E278" s="27"/>
      <c r="F278" s="27"/>
      <c r="G278" s="27"/>
      <c r="H278" s="27"/>
      <c r="I278" s="28"/>
      <c r="J278" s="27"/>
      <c r="K278" s="27"/>
      <c r="L278" s="27"/>
      <c r="M278" s="27"/>
      <c r="N278" s="27"/>
      <c r="O278" s="27"/>
      <c r="P278" s="27"/>
      <c r="Q278" s="27"/>
      <c r="R278" s="27"/>
      <c r="S278" s="29"/>
      <c r="T278" s="27"/>
      <c r="U278" s="29">
        <f>ROUND(U271+U273+U275+U277,5)</f>
        <v>2160</v>
      </c>
    </row>
    <row r="279" spans="1:21" ht="30" customHeight="1" x14ac:dyDescent="0.25">
      <c r="A279" s="23"/>
      <c r="B279" s="23" t="s">
        <v>100</v>
      </c>
      <c r="C279" s="23"/>
      <c r="D279" s="23"/>
      <c r="E279" s="23"/>
      <c r="F279" s="23"/>
      <c r="G279" s="23"/>
      <c r="H279" s="23"/>
      <c r="I279" s="26"/>
      <c r="J279" s="23"/>
      <c r="K279" s="23"/>
      <c r="L279" s="23"/>
      <c r="M279" s="23"/>
      <c r="N279" s="23"/>
      <c r="O279" s="23"/>
      <c r="P279" s="23"/>
      <c r="Q279" s="23"/>
      <c r="R279" s="23"/>
      <c r="S279" s="25"/>
      <c r="T279" s="23"/>
      <c r="U279" s="25">
        <v>2919</v>
      </c>
    </row>
    <row r="280" spans="1:21" x14ac:dyDescent="0.25">
      <c r="A280" s="23"/>
      <c r="B280" s="23"/>
      <c r="C280" s="23" t="s">
        <v>754</v>
      </c>
      <c r="D280" s="23"/>
      <c r="E280" s="23"/>
      <c r="F280" s="23"/>
      <c r="G280" s="23"/>
      <c r="H280" s="23"/>
      <c r="I280" s="26"/>
      <c r="J280" s="23"/>
      <c r="K280" s="23"/>
      <c r="L280" s="23"/>
      <c r="M280" s="23"/>
      <c r="N280" s="23"/>
      <c r="O280" s="23"/>
      <c r="P280" s="23"/>
      <c r="Q280" s="23"/>
      <c r="R280" s="23"/>
      <c r="S280" s="25"/>
      <c r="T280" s="23"/>
      <c r="U280" s="25">
        <v>0</v>
      </c>
    </row>
    <row r="281" spans="1:21" x14ac:dyDescent="0.25">
      <c r="A281" s="27"/>
      <c r="B281" s="27"/>
      <c r="C281" s="27" t="s">
        <v>755</v>
      </c>
      <c r="D281" s="27"/>
      <c r="E281" s="27"/>
      <c r="F281" s="27"/>
      <c r="G281" s="27"/>
      <c r="H281" s="27"/>
      <c r="I281" s="28"/>
      <c r="J281" s="27"/>
      <c r="K281" s="27"/>
      <c r="L281" s="27"/>
      <c r="M281" s="27"/>
      <c r="N281" s="27"/>
      <c r="O281" s="27"/>
      <c r="P281" s="27"/>
      <c r="Q281" s="27"/>
      <c r="R281" s="27"/>
      <c r="S281" s="29"/>
      <c r="T281" s="27"/>
      <c r="U281" s="29">
        <f>U280</f>
        <v>0</v>
      </c>
    </row>
    <row r="282" spans="1:21" ht="30" customHeight="1" x14ac:dyDescent="0.25">
      <c r="A282" s="23"/>
      <c r="B282" s="23"/>
      <c r="C282" s="23" t="s">
        <v>756</v>
      </c>
      <c r="D282" s="23"/>
      <c r="E282" s="23"/>
      <c r="F282" s="23"/>
      <c r="G282" s="23"/>
      <c r="H282" s="23"/>
      <c r="I282" s="26"/>
      <c r="J282" s="23"/>
      <c r="K282" s="23"/>
      <c r="L282" s="23"/>
      <c r="M282" s="23"/>
      <c r="N282" s="23"/>
      <c r="O282" s="23"/>
      <c r="P282" s="23"/>
      <c r="Q282" s="23"/>
      <c r="R282" s="23"/>
      <c r="S282" s="25"/>
      <c r="T282" s="23"/>
      <c r="U282" s="25">
        <v>0</v>
      </c>
    </row>
    <row r="283" spans="1:21" x14ac:dyDescent="0.25">
      <c r="A283" s="27"/>
      <c r="B283" s="27"/>
      <c r="C283" s="27" t="s">
        <v>757</v>
      </c>
      <c r="D283" s="27"/>
      <c r="E283" s="27"/>
      <c r="F283" s="27"/>
      <c r="G283" s="27"/>
      <c r="H283" s="27"/>
      <c r="I283" s="28"/>
      <c r="J283" s="27"/>
      <c r="K283" s="27"/>
      <c r="L283" s="27"/>
      <c r="M283" s="27"/>
      <c r="N283" s="27"/>
      <c r="O283" s="27"/>
      <c r="P283" s="27"/>
      <c r="Q283" s="27"/>
      <c r="R283" s="27"/>
      <c r="S283" s="29"/>
      <c r="T283" s="27"/>
      <c r="U283" s="29">
        <f>U282</f>
        <v>0</v>
      </c>
    </row>
    <row r="284" spans="1:21" ht="30" customHeight="1" x14ac:dyDescent="0.25">
      <c r="A284" s="23"/>
      <c r="B284" s="23"/>
      <c r="C284" s="23" t="s">
        <v>259</v>
      </c>
      <c r="D284" s="23"/>
      <c r="E284" s="23"/>
      <c r="F284" s="23"/>
      <c r="G284" s="23"/>
      <c r="H284" s="23"/>
      <c r="I284" s="26"/>
      <c r="J284" s="23"/>
      <c r="K284" s="23"/>
      <c r="L284" s="23"/>
      <c r="M284" s="23"/>
      <c r="N284" s="23"/>
      <c r="O284" s="23"/>
      <c r="P284" s="23"/>
      <c r="Q284" s="23"/>
      <c r="R284" s="23"/>
      <c r="S284" s="25"/>
      <c r="T284" s="23"/>
      <c r="U284" s="25">
        <v>1198.6300000000001</v>
      </c>
    </row>
    <row r="285" spans="1:21" x14ac:dyDescent="0.25">
      <c r="A285" s="27"/>
      <c r="B285" s="27"/>
      <c r="C285" s="27"/>
      <c r="D285" s="27"/>
      <c r="E285" s="27"/>
      <c r="F285" s="27"/>
      <c r="G285" s="27" t="s">
        <v>109</v>
      </c>
      <c r="H285" s="27"/>
      <c r="I285" s="28">
        <v>41975</v>
      </c>
      <c r="J285" s="27"/>
      <c r="K285" s="27"/>
      <c r="L285" s="27"/>
      <c r="M285" s="27" t="s">
        <v>642</v>
      </c>
      <c r="N285" s="27"/>
      <c r="O285" s="27" t="s">
        <v>646</v>
      </c>
      <c r="P285" s="27"/>
      <c r="Q285" s="27" t="s">
        <v>28</v>
      </c>
      <c r="R285" s="27"/>
      <c r="S285" s="29">
        <v>905.76</v>
      </c>
      <c r="T285" s="27"/>
      <c r="U285" s="29">
        <f>ROUND(U284+S285,5)</f>
        <v>2104.39</v>
      </c>
    </row>
    <row r="286" spans="1:21" ht="15.75" thickBot="1" x14ac:dyDescent="0.3">
      <c r="A286" s="27"/>
      <c r="B286" s="27"/>
      <c r="C286" s="27"/>
      <c r="D286" s="27"/>
      <c r="E286" s="27"/>
      <c r="F286" s="27"/>
      <c r="G286" s="27" t="s">
        <v>111</v>
      </c>
      <c r="H286" s="27"/>
      <c r="I286" s="28">
        <v>41984</v>
      </c>
      <c r="J286" s="27"/>
      <c r="K286" s="27"/>
      <c r="L286" s="27"/>
      <c r="M286" s="27" t="s">
        <v>642</v>
      </c>
      <c r="N286" s="27"/>
      <c r="O286" s="27" t="s">
        <v>646</v>
      </c>
      <c r="P286" s="27"/>
      <c r="Q286" s="27" t="s">
        <v>28</v>
      </c>
      <c r="R286" s="27"/>
      <c r="S286" s="30">
        <v>-816.96</v>
      </c>
      <c r="T286" s="27"/>
      <c r="U286" s="30">
        <f>ROUND(U285+S286,5)</f>
        <v>1287.43</v>
      </c>
    </row>
    <row r="287" spans="1:21" x14ac:dyDescent="0.25">
      <c r="A287" s="27"/>
      <c r="B287" s="27"/>
      <c r="C287" s="27" t="s">
        <v>260</v>
      </c>
      <c r="D287" s="27"/>
      <c r="E287" s="27"/>
      <c r="F287" s="27"/>
      <c r="G287" s="27"/>
      <c r="H287" s="27"/>
      <c r="I287" s="28"/>
      <c r="J287" s="27"/>
      <c r="K287" s="27"/>
      <c r="L287" s="27"/>
      <c r="M287" s="27"/>
      <c r="N287" s="27"/>
      <c r="O287" s="27"/>
      <c r="P287" s="27"/>
      <c r="Q287" s="27"/>
      <c r="R287" s="27"/>
      <c r="S287" s="29">
        <f>ROUND(SUM(S284:S286),5)</f>
        <v>88.8</v>
      </c>
      <c r="T287" s="27"/>
      <c r="U287" s="29">
        <f>U286</f>
        <v>1287.43</v>
      </c>
    </row>
    <row r="288" spans="1:21" ht="30" customHeight="1" x14ac:dyDescent="0.25">
      <c r="A288" s="23"/>
      <c r="B288" s="23"/>
      <c r="C288" s="23" t="s">
        <v>758</v>
      </c>
      <c r="D288" s="23"/>
      <c r="E288" s="23"/>
      <c r="F288" s="23"/>
      <c r="G288" s="23"/>
      <c r="H288" s="23"/>
      <c r="I288" s="26"/>
      <c r="J288" s="23"/>
      <c r="K288" s="23"/>
      <c r="L288" s="23"/>
      <c r="M288" s="23"/>
      <c r="N288" s="23"/>
      <c r="O288" s="23"/>
      <c r="P288" s="23"/>
      <c r="Q288" s="23"/>
      <c r="R288" s="23"/>
      <c r="S288" s="25"/>
      <c r="T288" s="23"/>
      <c r="U288" s="25">
        <v>0</v>
      </c>
    </row>
    <row r="289" spans="1:21" x14ac:dyDescent="0.25">
      <c r="A289" s="27"/>
      <c r="B289" s="27"/>
      <c r="C289" s="27" t="s">
        <v>759</v>
      </c>
      <c r="D289" s="27"/>
      <c r="E289" s="27"/>
      <c r="F289" s="27"/>
      <c r="G289" s="27"/>
      <c r="H289" s="27"/>
      <c r="I289" s="28"/>
      <c r="J289" s="27"/>
      <c r="K289" s="27"/>
      <c r="L289" s="27"/>
      <c r="M289" s="27"/>
      <c r="N289" s="27"/>
      <c r="O289" s="27"/>
      <c r="P289" s="27"/>
      <c r="Q289" s="27"/>
      <c r="R289" s="27"/>
      <c r="S289" s="29"/>
      <c r="T289" s="27"/>
      <c r="U289" s="29">
        <f>U288</f>
        <v>0</v>
      </c>
    </row>
    <row r="290" spans="1:21" ht="30" customHeight="1" x14ac:dyDescent="0.25">
      <c r="A290" s="23"/>
      <c r="B290" s="23"/>
      <c r="C290" s="23" t="s">
        <v>760</v>
      </c>
      <c r="D290" s="23"/>
      <c r="E290" s="23"/>
      <c r="F290" s="23"/>
      <c r="G290" s="23"/>
      <c r="H290" s="23"/>
      <c r="I290" s="26"/>
      <c r="J290" s="23"/>
      <c r="K290" s="23"/>
      <c r="L290" s="23"/>
      <c r="M290" s="23"/>
      <c r="N290" s="23"/>
      <c r="O290" s="23"/>
      <c r="P290" s="23"/>
      <c r="Q290" s="23"/>
      <c r="R290" s="23"/>
      <c r="S290" s="25"/>
      <c r="T290" s="23"/>
      <c r="U290" s="25">
        <v>0</v>
      </c>
    </row>
    <row r="291" spans="1:21" x14ac:dyDescent="0.25">
      <c r="A291" s="27"/>
      <c r="B291" s="27"/>
      <c r="C291" s="27" t="s">
        <v>761</v>
      </c>
      <c r="D291" s="27"/>
      <c r="E291" s="27"/>
      <c r="F291" s="27"/>
      <c r="G291" s="27"/>
      <c r="H291" s="27"/>
      <c r="I291" s="28"/>
      <c r="J291" s="27"/>
      <c r="K291" s="27"/>
      <c r="L291" s="27"/>
      <c r="M291" s="27"/>
      <c r="N291" s="27"/>
      <c r="O291" s="27"/>
      <c r="P291" s="27"/>
      <c r="Q291" s="27"/>
      <c r="R291" s="27"/>
      <c r="S291" s="29"/>
      <c r="T291" s="27"/>
      <c r="U291" s="29">
        <f>U290</f>
        <v>0</v>
      </c>
    </row>
    <row r="292" spans="1:21" ht="30" customHeight="1" x14ac:dyDescent="0.25">
      <c r="A292" s="23"/>
      <c r="B292" s="23"/>
      <c r="C292" s="23" t="s">
        <v>261</v>
      </c>
      <c r="D292" s="23"/>
      <c r="E292" s="23"/>
      <c r="F292" s="23"/>
      <c r="G292" s="23"/>
      <c r="H292" s="23"/>
      <c r="I292" s="26"/>
      <c r="J292" s="23"/>
      <c r="K292" s="23"/>
      <c r="L292" s="23"/>
      <c r="M292" s="23"/>
      <c r="N292" s="23"/>
      <c r="O292" s="23"/>
      <c r="P292" s="23"/>
      <c r="Q292" s="23"/>
      <c r="R292" s="23"/>
      <c r="S292" s="25"/>
      <c r="T292" s="23"/>
      <c r="U292" s="25">
        <v>1720.37</v>
      </c>
    </row>
    <row r="293" spans="1:21" ht="15.75" thickBot="1" x14ac:dyDescent="0.3">
      <c r="A293" s="22"/>
      <c r="B293" s="22"/>
      <c r="C293" s="22"/>
      <c r="D293" s="22"/>
      <c r="E293" s="27"/>
      <c r="F293" s="27"/>
      <c r="G293" s="27" t="s">
        <v>109</v>
      </c>
      <c r="H293" s="27"/>
      <c r="I293" s="28">
        <v>41996</v>
      </c>
      <c r="J293" s="27"/>
      <c r="K293" s="27"/>
      <c r="L293" s="27"/>
      <c r="M293" s="27" t="s">
        <v>355</v>
      </c>
      <c r="N293" s="27"/>
      <c r="O293" s="27" t="s">
        <v>370</v>
      </c>
      <c r="P293" s="27"/>
      <c r="Q293" s="27" t="s">
        <v>28</v>
      </c>
      <c r="R293" s="27"/>
      <c r="S293" s="31">
        <v>55</v>
      </c>
      <c r="T293" s="27"/>
      <c r="U293" s="31">
        <f>ROUND(U292+S293,5)</f>
        <v>1775.37</v>
      </c>
    </row>
    <row r="294" spans="1:21" ht="15.75" thickBot="1" x14ac:dyDescent="0.3">
      <c r="A294" s="27"/>
      <c r="B294" s="27"/>
      <c r="C294" s="27" t="s">
        <v>262</v>
      </c>
      <c r="D294" s="27"/>
      <c r="E294" s="27"/>
      <c r="F294" s="27"/>
      <c r="G294" s="27"/>
      <c r="H294" s="27"/>
      <c r="I294" s="28"/>
      <c r="J294" s="27"/>
      <c r="K294" s="27"/>
      <c r="L294" s="27"/>
      <c r="M294" s="27"/>
      <c r="N294" s="27"/>
      <c r="O294" s="27"/>
      <c r="P294" s="27"/>
      <c r="Q294" s="27"/>
      <c r="R294" s="27"/>
      <c r="S294" s="33">
        <f>ROUND(SUM(S292:S293),5)</f>
        <v>55</v>
      </c>
      <c r="T294" s="27"/>
      <c r="U294" s="33">
        <f>U293</f>
        <v>1775.37</v>
      </c>
    </row>
    <row r="295" spans="1:21" ht="30" customHeight="1" x14ac:dyDescent="0.25">
      <c r="A295" s="27"/>
      <c r="B295" s="27" t="s">
        <v>101</v>
      </c>
      <c r="C295" s="27"/>
      <c r="D295" s="27"/>
      <c r="E295" s="27"/>
      <c r="F295" s="27"/>
      <c r="G295" s="27"/>
      <c r="H295" s="27"/>
      <c r="I295" s="28"/>
      <c r="J295" s="27"/>
      <c r="K295" s="27"/>
      <c r="L295" s="27"/>
      <c r="M295" s="27"/>
      <c r="N295" s="27"/>
      <c r="O295" s="27"/>
      <c r="P295" s="27"/>
      <c r="Q295" s="27"/>
      <c r="R295" s="27"/>
      <c r="S295" s="29">
        <f>ROUND(S281+S283+S287+S289+S291+S294,5)</f>
        <v>143.80000000000001</v>
      </c>
      <c r="T295" s="27"/>
      <c r="U295" s="29">
        <f>ROUND(U281+U283+U287+U289+U291+U294,5)</f>
        <v>3062.8</v>
      </c>
    </row>
    <row r="296" spans="1:21" ht="30" customHeight="1" x14ac:dyDescent="0.25">
      <c r="A296" s="23"/>
      <c r="B296" s="23" t="s">
        <v>102</v>
      </c>
      <c r="C296" s="23"/>
      <c r="D296" s="23"/>
      <c r="E296" s="23"/>
      <c r="F296" s="23"/>
      <c r="G296" s="23"/>
      <c r="H296" s="23"/>
      <c r="I296" s="26"/>
      <c r="J296" s="23"/>
      <c r="K296" s="23"/>
      <c r="L296" s="23"/>
      <c r="M296" s="23"/>
      <c r="N296" s="23"/>
      <c r="O296" s="23"/>
      <c r="P296" s="23"/>
      <c r="Q296" s="23"/>
      <c r="R296" s="23"/>
      <c r="S296" s="25"/>
      <c r="T296" s="23"/>
      <c r="U296" s="25">
        <v>14198.81</v>
      </c>
    </row>
    <row r="297" spans="1:21" x14ac:dyDescent="0.25">
      <c r="A297" s="27"/>
      <c r="B297" s="27"/>
      <c r="C297" s="27"/>
      <c r="D297" s="27"/>
      <c r="E297" s="27"/>
      <c r="F297" s="27"/>
      <c r="G297" s="27" t="s">
        <v>109</v>
      </c>
      <c r="H297" s="27"/>
      <c r="I297" s="28">
        <v>41974</v>
      </c>
      <c r="J297" s="27"/>
      <c r="K297" s="27"/>
      <c r="L297" s="27"/>
      <c r="M297" s="27" t="s">
        <v>640</v>
      </c>
      <c r="N297" s="27"/>
      <c r="O297" s="27" t="s">
        <v>649</v>
      </c>
      <c r="P297" s="27"/>
      <c r="Q297" s="27" t="s">
        <v>28</v>
      </c>
      <c r="R297" s="27"/>
      <c r="S297" s="29">
        <v>337.67</v>
      </c>
      <c r="T297" s="27"/>
      <c r="U297" s="29">
        <f>ROUND(U296+S297,5)</f>
        <v>14536.48</v>
      </c>
    </row>
    <row r="298" spans="1:21" x14ac:dyDescent="0.25">
      <c r="A298" s="27"/>
      <c r="B298" s="27"/>
      <c r="C298" s="27"/>
      <c r="D298" s="27"/>
      <c r="E298" s="27"/>
      <c r="F298" s="27"/>
      <c r="G298" s="27" t="s">
        <v>109</v>
      </c>
      <c r="H298" s="27"/>
      <c r="I298" s="28">
        <v>41974</v>
      </c>
      <c r="J298" s="27"/>
      <c r="K298" s="27"/>
      <c r="L298" s="27"/>
      <c r="M298" s="27" t="s">
        <v>641</v>
      </c>
      <c r="N298" s="27"/>
      <c r="O298" s="27" t="s">
        <v>645</v>
      </c>
      <c r="P298" s="27"/>
      <c r="Q298" s="27" t="s">
        <v>28</v>
      </c>
      <c r="R298" s="27"/>
      <c r="S298" s="29">
        <v>300.06</v>
      </c>
      <c r="T298" s="27"/>
      <c r="U298" s="29">
        <f>ROUND(U297+S298,5)</f>
        <v>14836.54</v>
      </c>
    </row>
    <row r="299" spans="1:21" x14ac:dyDescent="0.25">
      <c r="A299" s="27"/>
      <c r="B299" s="27"/>
      <c r="C299" s="27"/>
      <c r="D299" s="27"/>
      <c r="E299" s="27"/>
      <c r="F299" s="27"/>
      <c r="G299" s="27" t="s">
        <v>109</v>
      </c>
      <c r="H299" s="27"/>
      <c r="I299" s="28">
        <v>41984</v>
      </c>
      <c r="J299" s="27"/>
      <c r="K299" s="27"/>
      <c r="L299" s="27"/>
      <c r="M299" s="27" t="s">
        <v>231</v>
      </c>
      <c r="N299" s="27"/>
      <c r="O299" s="27" t="s">
        <v>546</v>
      </c>
      <c r="P299" s="27"/>
      <c r="Q299" s="27" t="s">
        <v>28</v>
      </c>
      <c r="R299" s="27"/>
      <c r="S299" s="29">
        <v>270</v>
      </c>
      <c r="T299" s="27"/>
      <c r="U299" s="29">
        <f>ROUND(U298+S299,5)</f>
        <v>15106.54</v>
      </c>
    </row>
    <row r="300" spans="1:21" ht="15.75" thickBot="1" x14ac:dyDescent="0.3">
      <c r="A300" s="27"/>
      <c r="B300" s="27"/>
      <c r="C300" s="27"/>
      <c r="D300" s="27"/>
      <c r="E300" s="27"/>
      <c r="F300" s="27"/>
      <c r="G300" s="27" t="s">
        <v>109</v>
      </c>
      <c r="H300" s="27"/>
      <c r="I300" s="28">
        <v>41984</v>
      </c>
      <c r="J300" s="27"/>
      <c r="K300" s="27"/>
      <c r="L300" s="27"/>
      <c r="M300" s="27" t="s">
        <v>231</v>
      </c>
      <c r="N300" s="27"/>
      <c r="O300" s="27" t="s">
        <v>546</v>
      </c>
      <c r="P300" s="27"/>
      <c r="Q300" s="27" t="s">
        <v>28</v>
      </c>
      <c r="R300" s="27"/>
      <c r="S300" s="30">
        <v>28</v>
      </c>
      <c r="T300" s="27"/>
      <c r="U300" s="30">
        <f>ROUND(U299+S300,5)</f>
        <v>15134.54</v>
      </c>
    </row>
    <row r="301" spans="1:21" x14ac:dyDescent="0.25">
      <c r="A301" s="27"/>
      <c r="B301" s="27" t="s">
        <v>103</v>
      </c>
      <c r="C301" s="27"/>
      <c r="D301" s="27"/>
      <c r="E301" s="27"/>
      <c r="F301" s="27"/>
      <c r="G301" s="27"/>
      <c r="H301" s="27"/>
      <c r="I301" s="28"/>
      <c r="J301" s="27"/>
      <c r="K301" s="27"/>
      <c r="L301" s="27"/>
      <c r="M301" s="27"/>
      <c r="N301" s="27"/>
      <c r="O301" s="27"/>
      <c r="P301" s="27"/>
      <c r="Q301" s="27"/>
      <c r="R301" s="27"/>
      <c r="S301" s="29">
        <f>ROUND(SUM(S296:S300),5)</f>
        <v>935.73</v>
      </c>
      <c r="T301" s="27"/>
      <c r="U301" s="29">
        <f>U300</f>
        <v>15134.54</v>
      </c>
    </row>
    <row r="302" spans="1:21" ht="30" customHeight="1" x14ac:dyDescent="0.25">
      <c r="A302" s="23"/>
      <c r="B302" s="23" t="s">
        <v>104</v>
      </c>
      <c r="C302" s="23"/>
      <c r="D302" s="23"/>
      <c r="E302" s="23"/>
      <c r="F302" s="23"/>
      <c r="G302" s="23"/>
      <c r="H302" s="23"/>
      <c r="I302" s="26"/>
      <c r="J302" s="23"/>
      <c r="K302" s="23"/>
      <c r="L302" s="23"/>
      <c r="M302" s="23"/>
      <c r="N302" s="23"/>
      <c r="O302" s="23"/>
      <c r="P302" s="23"/>
      <c r="Q302" s="23"/>
      <c r="R302" s="23"/>
      <c r="S302" s="25"/>
      <c r="T302" s="23"/>
      <c r="U302" s="25">
        <v>15167.08</v>
      </c>
    </row>
    <row r="303" spans="1:21" x14ac:dyDescent="0.25">
      <c r="A303" s="27"/>
      <c r="B303" s="27"/>
      <c r="C303" s="27"/>
      <c r="D303" s="27"/>
      <c r="E303" s="27"/>
      <c r="F303" s="27"/>
      <c r="G303" s="27" t="s">
        <v>109</v>
      </c>
      <c r="H303" s="27"/>
      <c r="I303" s="28">
        <v>41974</v>
      </c>
      <c r="J303" s="27"/>
      <c r="K303" s="27"/>
      <c r="L303" s="27"/>
      <c r="M303" s="27" t="s">
        <v>147</v>
      </c>
      <c r="N303" s="27"/>
      <c r="O303" s="27" t="s">
        <v>185</v>
      </c>
      <c r="P303" s="27"/>
      <c r="Q303" s="27" t="s">
        <v>28</v>
      </c>
      <c r="R303" s="27"/>
      <c r="S303" s="29">
        <v>5.01</v>
      </c>
      <c r="T303" s="27"/>
      <c r="U303" s="29">
        <f t="shared" ref="U303:U312" si="4">ROUND(U302+S303,5)</f>
        <v>15172.09</v>
      </c>
    </row>
    <row r="304" spans="1:21" x14ac:dyDescent="0.25">
      <c r="A304" s="27"/>
      <c r="B304" s="27"/>
      <c r="C304" s="27"/>
      <c r="D304" s="27"/>
      <c r="E304" s="27"/>
      <c r="F304" s="27"/>
      <c r="G304" s="27" t="s">
        <v>109</v>
      </c>
      <c r="H304" s="27"/>
      <c r="I304" s="28">
        <v>41974</v>
      </c>
      <c r="J304" s="27"/>
      <c r="K304" s="27"/>
      <c r="L304" s="27"/>
      <c r="M304" s="27" t="s">
        <v>143</v>
      </c>
      <c r="N304" s="27"/>
      <c r="O304" s="27" t="s">
        <v>176</v>
      </c>
      <c r="P304" s="27"/>
      <c r="Q304" s="27" t="s">
        <v>28</v>
      </c>
      <c r="R304" s="27"/>
      <c r="S304" s="29">
        <v>115</v>
      </c>
      <c r="T304" s="27"/>
      <c r="U304" s="29">
        <f t="shared" si="4"/>
        <v>15287.09</v>
      </c>
    </row>
    <row r="305" spans="1:21" x14ac:dyDescent="0.25">
      <c r="A305" s="27"/>
      <c r="B305" s="27"/>
      <c r="C305" s="27"/>
      <c r="D305" s="27"/>
      <c r="E305" s="27"/>
      <c r="F305" s="27"/>
      <c r="G305" s="27" t="s">
        <v>109</v>
      </c>
      <c r="H305" s="27"/>
      <c r="I305" s="28">
        <v>41976</v>
      </c>
      <c r="J305" s="27"/>
      <c r="K305" s="27"/>
      <c r="L305" s="27"/>
      <c r="M305" s="27" t="s">
        <v>147</v>
      </c>
      <c r="N305" s="27"/>
      <c r="O305" s="27" t="s">
        <v>185</v>
      </c>
      <c r="P305" s="27"/>
      <c r="Q305" s="27" t="s">
        <v>28</v>
      </c>
      <c r="R305" s="27"/>
      <c r="S305" s="29">
        <v>10.02</v>
      </c>
      <c r="T305" s="27"/>
      <c r="U305" s="29">
        <f t="shared" si="4"/>
        <v>15297.11</v>
      </c>
    </row>
    <row r="306" spans="1:21" x14ac:dyDescent="0.25">
      <c r="A306" s="27"/>
      <c r="B306" s="27"/>
      <c r="C306" s="27"/>
      <c r="D306" s="27"/>
      <c r="E306" s="27"/>
      <c r="F306" s="27"/>
      <c r="G306" s="27" t="s">
        <v>109</v>
      </c>
      <c r="H306" s="27"/>
      <c r="I306" s="28">
        <v>41976</v>
      </c>
      <c r="J306" s="27"/>
      <c r="K306" s="27"/>
      <c r="L306" s="27"/>
      <c r="M306" s="27" t="s">
        <v>643</v>
      </c>
      <c r="N306" s="27"/>
      <c r="O306" s="27" t="s">
        <v>647</v>
      </c>
      <c r="P306" s="27"/>
      <c r="Q306" s="27" t="s">
        <v>28</v>
      </c>
      <c r="R306" s="27"/>
      <c r="S306" s="29">
        <v>99</v>
      </c>
      <c r="T306" s="27"/>
      <c r="U306" s="29">
        <f t="shared" si="4"/>
        <v>15396.11</v>
      </c>
    </row>
    <row r="307" spans="1:21" x14ac:dyDescent="0.25">
      <c r="A307" s="27"/>
      <c r="B307" s="27"/>
      <c r="C307" s="27"/>
      <c r="D307" s="27"/>
      <c r="E307" s="27"/>
      <c r="F307" s="27"/>
      <c r="G307" s="27" t="s">
        <v>109</v>
      </c>
      <c r="H307" s="27"/>
      <c r="I307" s="28">
        <v>41978</v>
      </c>
      <c r="J307" s="27"/>
      <c r="K307" s="27"/>
      <c r="L307" s="27"/>
      <c r="M307" s="27" t="s">
        <v>147</v>
      </c>
      <c r="N307" s="27"/>
      <c r="O307" s="27" t="s">
        <v>185</v>
      </c>
      <c r="P307" s="27"/>
      <c r="Q307" s="27" t="s">
        <v>28</v>
      </c>
      <c r="R307" s="27"/>
      <c r="S307" s="29">
        <v>9.98</v>
      </c>
      <c r="T307" s="27"/>
      <c r="U307" s="29">
        <f t="shared" si="4"/>
        <v>15406.09</v>
      </c>
    </row>
    <row r="308" spans="1:21" x14ac:dyDescent="0.25">
      <c r="A308" s="27"/>
      <c r="B308" s="27"/>
      <c r="C308" s="27"/>
      <c r="D308" s="27"/>
      <c r="E308" s="27"/>
      <c r="F308" s="27"/>
      <c r="G308" s="27" t="s">
        <v>109</v>
      </c>
      <c r="H308" s="27"/>
      <c r="I308" s="28">
        <v>41982</v>
      </c>
      <c r="J308" s="27"/>
      <c r="K308" s="27"/>
      <c r="L308" s="27"/>
      <c r="M308" s="27" t="s">
        <v>349</v>
      </c>
      <c r="N308" s="27"/>
      <c r="O308" s="27" t="s">
        <v>360</v>
      </c>
      <c r="P308" s="27"/>
      <c r="Q308" s="27" t="s">
        <v>28</v>
      </c>
      <c r="R308" s="27"/>
      <c r="S308" s="29">
        <v>165</v>
      </c>
      <c r="T308" s="27"/>
      <c r="U308" s="29">
        <f t="shared" si="4"/>
        <v>15571.09</v>
      </c>
    </row>
    <row r="309" spans="1:21" x14ac:dyDescent="0.25">
      <c r="A309" s="27"/>
      <c r="B309" s="27"/>
      <c r="C309" s="27"/>
      <c r="D309" s="27"/>
      <c r="E309" s="27"/>
      <c r="F309" s="27"/>
      <c r="G309" s="27" t="s">
        <v>109</v>
      </c>
      <c r="H309" s="27"/>
      <c r="I309" s="28">
        <v>41988</v>
      </c>
      <c r="J309" s="27"/>
      <c r="K309" s="27"/>
      <c r="L309" s="27"/>
      <c r="M309" s="27" t="s">
        <v>147</v>
      </c>
      <c r="N309" s="27"/>
      <c r="O309" s="27" t="s">
        <v>185</v>
      </c>
      <c r="P309" s="27"/>
      <c r="Q309" s="27" t="s">
        <v>28</v>
      </c>
      <c r="R309" s="27"/>
      <c r="S309" s="29">
        <v>44.58</v>
      </c>
      <c r="T309" s="27"/>
      <c r="U309" s="29">
        <f t="shared" si="4"/>
        <v>15615.67</v>
      </c>
    </row>
    <row r="310" spans="1:21" x14ac:dyDescent="0.25">
      <c r="A310" s="27"/>
      <c r="B310" s="27"/>
      <c r="C310" s="27"/>
      <c r="D310" s="27"/>
      <c r="E310" s="27"/>
      <c r="F310" s="27"/>
      <c r="G310" s="27" t="s">
        <v>109</v>
      </c>
      <c r="H310" s="27"/>
      <c r="I310" s="28">
        <v>41990</v>
      </c>
      <c r="J310" s="27"/>
      <c r="K310" s="27"/>
      <c r="L310" s="27"/>
      <c r="M310" s="27" t="s">
        <v>147</v>
      </c>
      <c r="N310" s="27"/>
      <c r="O310" s="27" t="s">
        <v>185</v>
      </c>
      <c r="P310" s="27"/>
      <c r="Q310" s="27" t="s">
        <v>28</v>
      </c>
      <c r="R310" s="27"/>
      <c r="S310" s="29">
        <v>89.94</v>
      </c>
      <c r="T310" s="27"/>
      <c r="U310" s="29">
        <f t="shared" si="4"/>
        <v>15705.61</v>
      </c>
    </row>
    <row r="311" spans="1:21" x14ac:dyDescent="0.25">
      <c r="A311" s="27"/>
      <c r="B311" s="27"/>
      <c r="C311" s="27"/>
      <c r="D311" s="27"/>
      <c r="E311" s="27"/>
      <c r="F311" s="27"/>
      <c r="G311" s="27" t="s">
        <v>109</v>
      </c>
      <c r="H311" s="27"/>
      <c r="I311" s="28">
        <v>41992</v>
      </c>
      <c r="J311" s="27"/>
      <c r="K311" s="27"/>
      <c r="L311" s="27"/>
      <c r="M311" s="27" t="s">
        <v>147</v>
      </c>
      <c r="N311" s="27"/>
      <c r="O311" s="27" t="s">
        <v>185</v>
      </c>
      <c r="P311" s="27"/>
      <c r="Q311" s="27" t="s">
        <v>28</v>
      </c>
      <c r="R311" s="27"/>
      <c r="S311" s="29">
        <v>35.97</v>
      </c>
      <c r="T311" s="27"/>
      <c r="U311" s="29">
        <f t="shared" si="4"/>
        <v>15741.58</v>
      </c>
    </row>
    <row r="312" spans="1:21" ht="15.75" thickBot="1" x14ac:dyDescent="0.3">
      <c r="A312" s="27"/>
      <c r="B312" s="27"/>
      <c r="C312" s="27"/>
      <c r="D312" s="27"/>
      <c r="E312" s="27"/>
      <c r="F312" s="27"/>
      <c r="G312" s="27" t="s">
        <v>109</v>
      </c>
      <c r="H312" s="27"/>
      <c r="I312" s="28">
        <v>41992</v>
      </c>
      <c r="J312" s="27"/>
      <c r="K312" s="27"/>
      <c r="L312" s="27"/>
      <c r="M312" s="27" t="s">
        <v>147</v>
      </c>
      <c r="N312" s="27"/>
      <c r="O312" s="27" t="s">
        <v>185</v>
      </c>
      <c r="P312" s="27"/>
      <c r="Q312" s="27" t="s">
        <v>28</v>
      </c>
      <c r="R312" s="27"/>
      <c r="S312" s="30">
        <v>29.94</v>
      </c>
      <c r="T312" s="27"/>
      <c r="U312" s="30">
        <f t="shared" si="4"/>
        <v>15771.52</v>
      </c>
    </row>
    <row r="313" spans="1:21" x14ac:dyDescent="0.25">
      <c r="A313" s="27"/>
      <c r="B313" s="27" t="s">
        <v>105</v>
      </c>
      <c r="C313" s="27"/>
      <c r="D313" s="27"/>
      <c r="E313" s="27"/>
      <c r="F313" s="27"/>
      <c r="G313" s="27"/>
      <c r="H313" s="27"/>
      <c r="I313" s="28"/>
      <c r="J313" s="27"/>
      <c r="K313" s="27"/>
      <c r="L313" s="27"/>
      <c r="M313" s="27"/>
      <c r="N313" s="27"/>
      <c r="O313" s="27"/>
      <c r="P313" s="27"/>
      <c r="Q313" s="27"/>
      <c r="R313" s="27"/>
      <c r="S313" s="29">
        <f>ROUND(SUM(S302:S312),5)</f>
        <v>604.44000000000005</v>
      </c>
      <c r="T313" s="27"/>
      <c r="U313" s="29">
        <f>U312</f>
        <v>15771.52</v>
      </c>
    </row>
    <row r="314" spans="1:21" ht="30" customHeight="1" x14ac:dyDescent="0.25">
      <c r="A314" s="23"/>
      <c r="B314" s="23" t="s">
        <v>762</v>
      </c>
      <c r="C314" s="23"/>
      <c r="D314" s="23"/>
      <c r="E314" s="23"/>
      <c r="F314" s="23"/>
      <c r="G314" s="23"/>
      <c r="H314" s="23"/>
      <c r="I314" s="26"/>
      <c r="J314" s="23"/>
      <c r="K314" s="23"/>
      <c r="L314" s="23"/>
      <c r="M314" s="23"/>
      <c r="N314" s="23"/>
      <c r="O314" s="23"/>
      <c r="P314" s="23"/>
      <c r="Q314" s="23"/>
      <c r="R314" s="23"/>
      <c r="S314" s="25"/>
      <c r="T314" s="23"/>
      <c r="U314" s="25">
        <v>0</v>
      </c>
    </row>
    <row r="315" spans="1:21" x14ac:dyDescent="0.25">
      <c r="A315" s="23"/>
      <c r="B315" s="23"/>
      <c r="C315" s="23" t="s">
        <v>763</v>
      </c>
      <c r="D315" s="23"/>
      <c r="E315" s="23"/>
      <c r="F315" s="23"/>
      <c r="G315" s="23"/>
      <c r="H315" s="23"/>
      <c r="I315" s="26"/>
      <c r="J315" s="23"/>
      <c r="K315" s="23"/>
      <c r="L315" s="23"/>
      <c r="M315" s="23"/>
      <c r="N315" s="23"/>
      <c r="O315" s="23"/>
      <c r="P315" s="23"/>
      <c r="Q315" s="23"/>
      <c r="R315" s="23"/>
      <c r="S315" s="25"/>
      <c r="T315" s="23"/>
      <c r="U315" s="25">
        <v>0</v>
      </c>
    </row>
    <row r="316" spans="1:21" x14ac:dyDescent="0.25">
      <c r="A316" s="27"/>
      <c r="B316" s="27"/>
      <c r="C316" s="27" t="s">
        <v>764</v>
      </c>
      <c r="D316" s="27"/>
      <c r="E316" s="27"/>
      <c r="F316" s="27"/>
      <c r="G316" s="27"/>
      <c r="H316" s="27"/>
      <c r="I316" s="28"/>
      <c r="J316" s="27"/>
      <c r="K316" s="27"/>
      <c r="L316" s="27"/>
      <c r="M316" s="27"/>
      <c r="N316" s="27"/>
      <c r="O316" s="27"/>
      <c r="P316" s="27"/>
      <c r="Q316" s="27"/>
      <c r="R316" s="27"/>
      <c r="S316" s="29"/>
      <c r="T316" s="27"/>
      <c r="U316" s="29">
        <f>U315</f>
        <v>0</v>
      </c>
    </row>
    <row r="317" spans="1:21" ht="30" customHeight="1" x14ac:dyDescent="0.25">
      <c r="A317" s="23"/>
      <c r="B317" s="23"/>
      <c r="C317" s="23" t="s">
        <v>765</v>
      </c>
      <c r="D317" s="23"/>
      <c r="E317" s="23"/>
      <c r="F317" s="23"/>
      <c r="G317" s="23"/>
      <c r="H317" s="23"/>
      <c r="I317" s="26"/>
      <c r="J317" s="23"/>
      <c r="K317" s="23"/>
      <c r="L317" s="23"/>
      <c r="M317" s="23"/>
      <c r="N317" s="23"/>
      <c r="O317" s="23"/>
      <c r="P317" s="23"/>
      <c r="Q317" s="23"/>
      <c r="R317" s="23"/>
      <c r="S317" s="25"/>
      <c r="T317" s="23"/>
      <c r="U317" s="25">
        <v>0</v>
      </c>
    </row>
    <row r="318" spans="1:21" ht="15.75" thickBot="1" x14ac:dyDescent="0.3">
      <c r="A318" s="27"/>
      <c r="B318" s="27"/>
      <c r="C318" s="27" t="s">
        <v>766</v>
      </c>
      <c r="D318" s="27"/>
      <c r="E318" s="27"/>
      <c r="F318" s="27"/>
      <c r="G318" s="27"/>
      <c r="H318" s="27"/>
      <c r="I318" s="28"/>
      <c r="J318" s="27"/>
      <c r="K318" s="27"/>
      <c r="L318" s="27"/>
      <c r="M318" s="27"/>
      <c r="N318" s="27"/>
      <c r="O318" s="27"/>
      <c r="P318" s="27"/>
      <c r="Q318" s="27"/>
      <c r="R318" s="27"/>
      <c r="S318" s="30"/>
      <c r="T318" s="27"/>
      <c r="U318" s="30">
        <f>U317</f>
        <v>0</v>
      </c>
    </row>
    <row r="319" spans="1:21" ht="30" customHeight="1" x14ac:dyDescent="0.25">
      <c r="A319" s="27"/>
      <c r="B319" s="27" t="s">
        <v>767</v>
      </c>
      <c r="C319" s="27"/>
      <c r="D319" s="27"/>
      <c r="E319" s="27"/>
      <c r="F319" s="27"/>
      <c r="G319" s="27"/>
      <c r="H319" s="27"/>
      <c r="I319" s="28"/>
      <c r="J319" s="27"/>
      <c r="K319" s="27"/>
      <c r="L319" s="27"/>
      <c r="M319" s="27"/>
      <c r="N319" s="27"/>
      <c r="O319" s="27"/>
      <c r="P319" s="27"/>
      <c r="Q319" s="27"/>
      <c r="R319" s="27"/>
      <c r="S319" s="29"/>
      <c r="T319" s="27"/>
      <c r="U319" s="29">
        <f>ROUND(U316+U318,5)</f>
        <v>0</v>
      </c>
    </row>
    <row r="320" spans="1:21" ht="30" customHeight="1" x14ac:dyDescent="0.25">
      <c r="A320" s="23"/>
      <c r="B320" s="23" t="s">
        <v>106</v>
      </c>
      <c r="C320" s="23"/>
      <c r="D320" s="23"/>
      <c r="E320" s="23"/>
      <c r="F320" s="23"/>
      <c r="G320" s="23"/>
      <c r="H320" s="23"/>
      <c r="I320" s="26"/>
      <c r="J320" s="23"/>
      <c r="K320" s="23"/>
      <c r="L320" s="23"/>
      <c r="M320" s="23"/>
      <c r="N320" s="23"/>
      <c r="O320" s="23"/>
      <c r="P320" s="23"/>
      <c r="Q320" s="23"/>
      <c r="R320" s="23"/>
      <c r="S320" s="25"/>
      <c r="T320" s="23"/>
      <c r="U320" s="25">
        <v>6599.42</v>
      </c>
    </row>
    <row r="321" spans="1:21" x14ac:dyDescent="0.25">
      <c r="A321" s="27"/>
      <c r="B321" s="27"/>
      <c r="C321" s="27"/>
      <c r="D321" s="27"/>
      <c r="E321" s="27"/>
      <c r="F321" s="27"/>
      <c r="G321" s="27" t="s">
        <v>109</v>
      </c>
      <c r="H321" s="27"/>
      <c r="I321" s="28">
        <v>41974</v>
      </c>
      <c r="J321" s="27"/>
      <c r="K321" s="27"/>
      <c r="L321" s="27"/>
      <c r="M321" s="27" t="s">
        <v>139</v>
      </c>
      <c r="N321" s="27"/>
      <c r="O321" s="27" t="s">
        <v>195</v>
      </c>
      <c r="P321" s="27"/>
      <c r="Q321" s="27" t="s">
        <v>28</v>
      </c>
      <c r="R321" s="27"/>
      <c r="S321" s="29">
        <v>10.130000000000001</v>
      </c>
      <c r="T321" s="27"/>
      <c r="U321" s="29">
        <f t="shared" ref="U321:U326" si="5">ROUND(U320+S321,5)</f>
        <v>6609.55</v>
      </c>
    </row>
    <row r="322" spans="1:21" x14ac:dyDescent="0.25">
      <c r="A322" s="27"/>
      <c r="B322" s="27"/>
      <c r="C322" s="27"/>
      <c r="D322" s="27"/>
      <c r="E322" s="27"/>
      <c r="F322" s="27"/>
      <c r="G322" s="27" t="s">
        <v>109</v>
      </c>
      <c r="H322" s="27"/>
      <c r="I322" s="28">
        <v>41974</v>
      </c>
      <c r="J322" s="27"/>
      <c r="K322" s="27"/>
      <c r="L322" s="27"/>
      <c r="M322" s="27" t="s">
        <v>139</v>
      </c>
      <c r="N322" s="27"/>
      <c r="O322" s="27" t="s">
        <v>195</v>
      </c>
      <c r="P322" s="27"/>
      <c r="Q322" s="27" t="s">
        <v>28</v>
      </c>
      <c r="R322" s="27"/>
      <c r="S322" s="29">
        <v>9</v>
      </c>
      <c r="T322" s="27"/>
      <c r="U322" s="29">
        <f t="shared" si="5"/>
        <v>6618.55</v>
      </c>
    </row>
    <row r="323" spans="1:21" x14ac:dyDescent="0.25">
      <c r="A323" s="27"/>
      <c r="B323" s="27"/>
      <c r="C323" s="27"/>
      <c r="D323" s="27"/>
      <c r="E323" s="27"/>
      <c r="F323" s="27"/>
      <c r="G323" s="27" t="s">
        <v>109</v>
      </c>
      <c r="H323" s="27"/>
      <c r="I323" s="28">
        <v>41974</v>
      </c>
      <c r="J323" s="27"/>
      <c r="K323" s="27"/>
      <c r="L323" s="27"/>
      <c r="M323" s="27" t="s">
        <v>139</v>
      </c>
      <c r="N323" s="27"/>
      <c r="O323" s="27" t="s">
        <v>195</v>
      </c>
      <c r="P323" s="27"/>
      <c r="Q323" s="27" t="s">
        <v>28</v>
      </c>
      <c r="R323" s="27"/>
      <c r="S323" s="29">
        <v>0.72</v>
      </c>
      <c r="T323" s="27"/>
      <c r="U323" s="29">
        <f t="shared" si="5"/>
        <v>6619.27</v>
      </c>
    </row>
    <row r="324" spans="1:21" x14ac:dyDescent="0.25">
      <c r="A324" s="27"/>
      <c r="B324" s="27"/>
      <c r="C324" s="27"/>
      <c r="D324" s="27"/>
      <c r="E324" s="27"/>
      <c r="F324" s="27"/>
      <c r="G324" s="27" t="s">
        <v>109</v>
      </c>
      <c r="H324" s="27"/>
      <c r="I324" s="28">
        <v>41984</v>
      </c>
      <c r="J324" s="27"/>
      <c r="K324" s="27"/>
      <c r="L324" s="27"/>
      <c r="M324" s="27" t="s">
        <v>139</v>
      </c>
      <c r="N324" s="27"/>
      <c r="O324" s="27" t="s">
        <v>238</v>
      </c>
      <c r="P324" s="27"/>
      <c r="Q324" s="27" t="s">
        <v>28</v>
      </c>
      <c r="R324" s="27"/>
      <c r="S324" s="29">
        <v>192.7</v>
      </c>
      <c r="T324" s="27"/>
      <c r="U324" s="29">
        <f t="shared" si="5"/>
        <v>6811.97</v>
      </c>
    </row>
    <row r="325" spans="1:21" x14ac:dyDescent="0.25">
      <c r="A325" s="27"/>
      <c r="B325" s="27"/>
      <c r="C325" s="27"/>
      <c r="D325" s="27"/>
      <c r="E325" s="27"/>
      <c r="F325" s="27"/>
      <c r="G325" s="27" t="s">
        <v>109</v>
      </c>
      <c r="H325" s="27"/>
      <c r="I325" s="28">
        <v>41984</v>
      </c>
      <c r="J325" s="27"/>
      <c r="K325" s="27"/>
      <c r="L325" s="27"/>
      <c r="M325" s="27" t="s">
        <v>139</v>
      </c>
      <c r="N325" s="27"/>
      <c r="O325" s="27" t="s">
        <v>179</v>
      </c>
      <c r="P325" s="27"/>
      <c r="Q325" s="27" t="s">
        <v>28</v>
      </c>
      <c r="R325" s="27"/>
      <c r="S325" s="29">
        <v>50</v>
      </c>
      <c r="T325" s="27"/>
      <c r="U325" s="29">
        <f t="shared" si="5"/>
        <v>6861.97</v>
      </c>
    </row>
    <row r="326" spans="1:21" ht="15.75" thickBot="1" x14ac:dyDescent="0.3">
      <c r="A326" s="27"/>
      <c r="B326" s="27"/>
      <c r="C326" s="27"/>
      <c r="D326" s="27"/>
      <c r="E326" s="27"/>
      <c r="F326" s="27"/>
      <c r="G326" s="27" t="s">
        <v>109</v>
      </c>
      <c r="H326" s="27"/>
      <c r="I326" s="28">
        <v>41984</v>
      </c>
      <c r="J326" s="27"/>
      <c r="K326" s="27"/>
      <c r="L326" s="27"/>
      <c r="M326" s="27" t="s">
        <v>139</v>
      </c>
      <c r="N326" s="27"/>
      <c r="O326" s="27" t="s">
        <v>182</v>
      </c>
      <c r="P326" s="27"/>
      <c r="Q326" s="27" t="s">
        <v>28</v>
      </c>
      <c r="R326" s="27"/>
      <c r="S326" s="30">
        <v>23.89</v>
      </c>
      <c r="T326" s="27"/>
      <c r="U326" s="30">
        <f t="shared" si="5"/>
        <v>6885.86</v>
      </c>
    </row>
    <row r="327" spans="1:21" x14ac:dyDescent="0.25">
      <c r="A327" s="27"/>
      <c r="B327" s="27" t="s">
        <v>107</v>
      </c>
      <c r="C327" s="27"/>
      <c r="D327" s="27"/>
      <c r="E327" s="27"/>
      <c r="F327" s="27"/>
      <c r="G327" s="27"/>
      <c r="H327" s="27"/>
      <c r="I327" s="28"/>
      <c r="J327" s="27"/>
      <c r="K327" s="27"/>
      <c r="L327" s="27"/>
      <c r="M327" s="27"/>
      <c r="N327" s="27"/>
      <c r="O327" s="27"/>
      <c r="P327" s="27"/>
      <c r="Q327" s="27"/>
      <c r="R327" s="27"/>
      <c r="S327" s="29">
        <f>ROUND(SUM(S320:S326),5)</f>
        <v>286.44</v>
      </c>
      <c r="T327" s="27"/>
      <c r="U327" s="29">
        <f>U326</f>
        <v>6885.86</v>
      </c>
    </row>
    <row r="328" spans="1:21" ht="30" customHeight="1" x14ac:dyDescent="0.25">
      <c r="A328" s="23"/>
      <c r="B328" s="23" t="s">
        <v>768</v>
      </c>
      <c r="C328" s="23"/>
      <c r="D328" s="23"/>
      <c r="E328" s="23"/>
      <c r="F328" s="23"/>
      <c r="G328" s="23"/>
      <c r="H328" s="23"/>
      <c r="I328" s="26"/>
      <c r="J328" s="23"/>
      <c r="K328" s="23"/>
      <c r="L328" s="23"/>
      <c r="M328" s="23"/>
      <c r="N328" s="23"/>
      <c r="O328" s="23"/>
      <c r="P328" s="23"/>
      <c r="Q328" s="23"/>
      <c r="R328" s="23"/>
      <c r="S328" s="25"/>
      <c r="T328" s="23"/>
      <c r="U328" s="25">
        <v>0</v>
      </c>
    </row>
    <row r="329" spans="1:21" x14ac:dyDescent="0.25">
      <c r="A329" s="27"/>
      <c r="B329" s="27" t="s">
        <v>769</v>
      </c>
      <c r="C329" s="27"/>
      <c r="D329" s="27"/>
      <c r="E329" s="27"/>
      <c r="F329" s="27"/>
      <c r="G329" s="27"/>
      <c r="H329" s="27"/>
      <c r="I329" s="28"/>
      <c r="J329" s="27"/>
      <c r="K329" s="27"/>
      <c r="L329" s="27"/>
      <c r="M329" s="27"/>
      <c r="N329" s="27"/>
      <c r="O329" s="27"/>
      <c r="P329" s="27"/>
      <c r="Q329" s="27"/>
      <c r="R329" s="27"/>
      <c r="S329" s="29"/>
      <c r="T329" s="27"/>
      <c r="U329" s="29">
        <f>U328</f>
        <v>0</v>
      </c>
    </row>
    <row r="330" spans="1:21" ht="30" customHeight="1" x14ac:dyDescent="0.25">
      <c r="A330" s="23"/>
      <c r="B330" s="23" t="s">
        <v>378</v>
      </c>
      <c r="C330" s="23"/>
      <c r="D330" s="23"/>
      <c r="E330" s="23"/>
      <c r="F330" s="23"/>
      <c r="G330" s="23"/>
      <c r="H330" s="23"/>
      <c r="I330" s="26"/>
      <c r="J330" s="23"/>
      <c r="K330" s="23"/>
      <c r="L330" s="23"/>
      <c r="M330" s="23"/>
      <c r="N330" s="23"/>
      <c r="O330" s="23"/>
      <c r="P330" s="23"/>
      <c r="Q330" s="23"/>
      <c r="R330" s="23"/>
      <c r="S330" s="25"/>
      <c r="T330" s="23"/>
      <c r="U330" s="25">
        <v>406.74</v>
      </c>
    </row>
    <row r="331" spans="1:21" ht="15.75" thickBot="1" x14ac:dyDescent="0.3">
      <c r="A331" s="22"/>
      <c r="B331" s="22"/>
      <c r="C331" s="22"/>
      <c r="D331" s="22"/>
      <c r="E331" s="27"/>
      <c r="F331" s="27"/>
      <c r="G331" s="27" t="s">
        <v>112</v>
      </c>
      <c r="H331" s="27"/>
      <c r="I331" s="28">
        <v>41989</v>
      </c>
      <c r="J331" s="27"/>
      <c r="K331" s="27" t="s">
        <v>841</v>
      </c>
      <c r="L331" s="27"/>
      <c r="M331" s="27" t="s">
        <v>857</v>
      </c>
      <c r="N331" s="27"/>
      <c r="O331" s="27" t="s">
        <v>871</v>
      </c>
      <c r="P331" s="27"/>
      <c r="Q331" s="27" t="s">
        <v>36</v>
      </c>
      <c r="R331" s="27"/>
      <c r="S331" s="30">
        <v>-494.33</v>
      </c>
      <c r="T331" s="27"/>
      <c r="U331" s="30">
        <f>ROUND(U330+S331,5)</f>
        <v>-87.59</v>
      </c>
    </row>
    <row r="332" spans="1:21" x14ac:dyDescent="0.25">
      <c r="A332" s="27"/>
      <c r="B332" s="27" t="s">
        <v>379</v>
      </c>
      <c r="C332" s="27"/>
      <c r="D332" s="27"/>
      <c r="E332" s="27"/>
      <c r="F332" s="27"/>
      <c r="G332" s="27"/>
      <c r="H332" s="27"/>
      <c r="I332" s="28"/>
      <c r="J332" s="27"/>
      <c r="K332" s="27"/>
      <c r="L332" s="27"/>
      <c r="M332" s="27"/>
      <c r="N332" s="27"/>
      <c r="O332" s="27"/>
      <c r="P332" s="27"/>
      <c r="Q332" s="27"/>
      <c r="R332" s="27"/>
      <c r="S332" s="29">
        <f>ROUND(SUM(S330:S331),5)</f>
        <v>-494.33</v>
      </c>
      <c r="T332" s="27"/>
      <c r="U332" s="29">
        <f>U331</f>
        <v>-87.59</v>
      </c>
    </row>
    <row r="333" spans="1:21" ht="30" customHeight="1" x14ac:dyDescent="0.25">
      <c r="A333" s="23"/>
      <c r="B333" s="23" t="s">
        <v>263</v>
      </c>
      <c r="C333" s="23"/>
      <c r="D333" s="23"/>
      <c r="E333" s="23"/>
      <c r="F333" s="23"/>
      <c r="G333" s="23"/>
      <c r="H333" s="23"/>
      <c r="I333" s="26"/>
      <c r="J333" s="23"/>
      <c r="K333" s="23"/>
      <c r="L333" s="23"/>
      <c r="M333" s="23"/>
      <c r="N333" s="23"/>
      <c r="O333" s="23"/>
      <c r="P333" s="23"/>
      <c r="Q333" s="23"/>
      <c r="R333" s="23"/>
      <c r="S333" s="25"/>
      <c r="T333" s="23"/>
      <c r="U333" s="25">
        <v>2000</v>
      </c>
    </row>
    <row r="334" spans="1:21" x14ac:dyDescent="0.25">
      <c r="A334" s="27"/>
      <c r="B334" s="27" t="s">
        <v>264</v>
      </c>
      <c r="C334" s="27"/>
      <c r="D334" s="27"/>
      <c r="E334" s="27"/>
      <c r="F334" s="27"/>
      <c r="G334" s="27"/>
      <c r="H334" s="27"/>
      <c r="I334" s="28"/>
      <c r="J334" s="27"/>
      <c r="K334" s="27"/>
      <c r="L334" s="27"/>
      <c r="M334" s="27"/>
      <c r="N334" s="27"/>
      <c r="O334" s="27"/>
      <c r="P334" s="27"/>
      <c r="Q334" s="27"/>
      <c r="R334" s="27"/>
      <c r="S334" s="29"/>
      <c r="T334" s="27"/>
      <c r="U334" s="29">
        <f>U333</f>
        <v>2000</v>
      </c>
    </row>
    <row r="335" spans="1:21" ht="30" customHeight="1" x14ac:dyDescent="0.25">
      <c r="A335" s="23"/>
      <c r="B335" s="23" t="s">
        <v>770</v>
      </c>
      <c r="C335" s="23"/>
      <c r="D335" s="23"/>
      <c r="E335" s="23"/>
      <c r="F335" s="23"/>
      <c r="G335" s="23"/>
      <c r="H335" s="23"/>
      <c r="I335" s="26"/>
      <c r="J335" s="23"/>
      <c r="K335" s="23"/>
      <c r="L335" s="23"/>
      <c r="M335" s="23"/>
      <c r="N335" s="23"/>
      <c r="O335" s="23"/>
      <c r="P335" s="23"/>
      <c r="Q335" s="23"/>
      <c r="R335" s="23"/>
      <c r="S335" s="25"/>
      <c r="T335" s="23"/>
      <c r="U335" s="25">
        <v>0</v>
      </c>
    </row>
    <row r="336" spans="1:21" x14ac:dyDescent="0.25">
      <c r="A336" s="27"/>
      <c r="B336" s="27" t="s">
        <v>771</v>
      </c>
      <c r="C336" s="27"/>
      <c r="D336" s="27"/>
      <c r="E336" s="27"/>
      <c r="F336" s="27"/>
      <c r="G336" s="27"/>
      <c r="H336" s="27"/>
      <c r="I336" s="28"/>
      <c r="J336" s="27"/>
      <c r="K336" s="27"/>
      <c r="L336" s="27"/>
      <c r="M336" s="27"/>
      <c r="N336" s="27"/>
      <c r="O336" s="27"/>
      <c r="P336" s="27"/>
      <c r="Q336" s="27"/>
      <c r="R336" s="27"/>
      <c r="S336" s="29"/>
      <c r="T336" s="27"/>
      <c r="U336" s="29">
        <f>U335</f>
        <v>0</v>
      </c>
    </row>
    <row r="337" spans="1:21" ht="30" customHeight="1" x14ac:dyDescent="0.25">
      <c r="A337" s="23"/>
      <c r="B337" s="23" t="s">
        <v>772</v>
      </c>
      <c r="C337" s="23"/>
      <c r="D337" s="23"/>
      <c r="E337" s="23"/>
      <c r="F337" s="23"/>
      <c r="G337" s="23"/>
      <c r="H337" s="23"/>
      <c r="I337" s="26"/>
      <c r="J337" s="23"/>
      <c r="K337" s="23"/>
      <c r="L337" s="23"/>
      <c r="M337" s="23"/>
      <c r="N337" s="23"/>
      <c r="O337" s="23"/>
      <c r="P337" s="23"/>
      <c r="Q337" s="23"/>
      <c r="R337" s="23"/>
      <c r="S337" s="25"/>
      <c r="T337" s="23"/>
      <c r="U337" s="25">
        <v>0</v>
      </c>
    </row>
    <row r="338" spans="1:21" x14ac:dyDescent="0.25">
      <c r="A338" s="27"/>
      <c r="B338" s="27" t="s">
        <v>773</v>
      </c>
      <c r="C338" s="27"/>
      <c r="D338" s="27"/>
      <c r="E338" s="27"/>
      <c r="F338" s="27"/>
      <c r="G338" s="27"/>
      <c r="H338" s="27"/>
      <c r="I338" s="28"/>
      <c r="J338" s="27"/>
      <c r="K338" s="27"/>
      <c r="L338" s="27"/>
      <c r="M338" s="27"/>
      <c r="N338" s="27"/>
      <c r="O338" s="27"/>
      <c r="P338" s="27"/>
      <c r="Q338" s="27"/>
      <c r="R338" s="27"/>
      <c r="S338" s="29"/>
      <c r="T338" s="27"/>
      <c r="U338" s="29">
        <f>U337</f>
        <v>0</v>
      </c>
    </row>
    <row r="339" spans="1:21" ht="30" customHeight="1" x14ac:dyDescent="0.25">
      <c r="A339" s="23"/>
      <c r="B339" s="23" t="s">
        <v>774</v>
      </c>
      <c r="C339" s="23"/>
      <c r="D339" s="23"/>
      <c r="E339" s="23"/>
      <c r="F339" s="23"/>
      <c r="G339" s="23"/>
      <c r="H339" s="23"/>
      <c r="I339" s="26"/>
      <c r="J339" s="23"/>
      <c r="K339" s="23"/>
      <c r="L339" s="23"/>
      <c r="M339" s="23"/>
      <c r="N339" s="23"/>
      <c r="O339" s="23"/>
      <c r="P339" s="23"/>
      <c r="Q339" s="23"/>
      <c r="R339" s="23"/>
      <c r="S339" s="25"/>
      <c r="T339" s="23"/>
      <c r="U339" s="25">
        <v>0</v>
      </c>
    </row>
    <row r="340" spans="1:21" x14ac:dyDescent="0.25">
      <c r="A340" s="23"/>
      <c r="B340" s="23"/>
      <c r="C340" s="23" t="s">
        <v>775</v>
      </c>
      <c r="D340" s="23"/>
      <c r="E340" s="23"/>
      <c r="F340" s="23"/>
      <c r="G340" s="23"/>
      <c r="H340" s="23"/>
      <c r="I340" s="26"/>
      <c r="J340" s="23"/>
      <c r="K340" s="23"/>
      <c r="L340" s="23"/>
      <c r="M340" s="23"/>
      <c r="N340" s="23"/>
      <c r="O340" s="23"/>
      <c r="P340" s="23"/>
      <c r="Q340" s="23"/>
      <c r="R340" s="23"/>
      <c r="S340" s="25"/>
      <c r="T340" s="23"/>
      <c r="U340" s="25">
        <v>0</v>
      </c>
    </row>
    <row r="341" spans="1:21" x14ac:dyDescent="0.25">
      <c r="A341" s="27"/>
      <c r="B341" s="27"/>
      <c r="C341" s="27" t="s">
        <v>776</v>
      </c>
      <c r="D341" s="27"/>
      <c r="E341" s="27"/>
      <c r="F341" s="27"/>
      <c r="G341" s="27"/>
      <c r="H341" s="27"/>
      <c r="I341" s="28"/>
      <c r="J341" s="27"/>
      <c r="K341" s="27"/>
      <c r="L341" s="27"/>
      <c r="M341" s="27"/>
      <c r="N341" s="27"/>
      <c r="O341" s="27"/>
      <c r="P341" s="27"/>
      <c r="Q341" s="27"/>
      <c r="R341" s="27"/>
      <c r="S341" s="29"/>
      <c r="T341" s="27"/>
      <c r="U341" s="29">
        <f>U340</f>
        <v>0</v>
      </c>
    </row>
    <row r="342" spans="1:21" ht="30" customHeight="1" x14ac:dyDescent="0.25">
      <c r="A342" s="23"/>
      <c r="B342" s="23"/>
      <c r="C342" s="23" t="s">
        <v>777</v>
      </c>
      <c r="D342" s="23"/>
      <c r="E342" s="23"/>
      <c r="F342" s="23"/>
      <c r="G342" s="23"/>
      <c r="H342" s="23"/>
      <c r="I342" s="26"/>
      <c r="J342" s="23"/>
      <c r="K342" s="23"/>
      <c r="L342" s="23"/>
      <c r="M342" s="23"/>
      <c r="N342" s="23"/>
      <c r="O342" s="23"/>
      <c r="P342" s="23"/>
      <c r="Q342" s="23"/>
      <c r="R342" s="23"/>
      <c r="S342" s="25"/>
      <c r="T342" s="23"/>
      <c r="U342" s="25">
        <v>0</v>
      </c>
    </row>
    <row r="343" spans="1:21" x14ac:dyDescent="0.25">
      <c r="A343" s="27"/>
      <c r="B343" s="27"/>
      <c r="C343" s="27" t="s">
        <v>778</v>
      </c>
      <c r="D343" s="27"/>
      <c r="E343" s="27"/>
      <c r="F343" s="27"/>
      <c r="G343" s="27"/>
      <c r="H343" s="27"/>
      <c r="I343" s="28"/>
      <c r="J343" s="27"/>
      <c r="K343" s="27"/>
      <c r="L343" s="27"/>
      <c r="M343" s="27"/>
      <c r="N343" s="27"/>
      <c r="O343" s="27"/>
      <c r="P343" s="27"/>
      <c r="Q343" s="27"/>
      <c r="R343" s="27"/>
      <c r="S343" s="29"/>
      <c r="T343" s="27"/>
      <c r="U343" s="29">
        <f>U342</f>
        <v>0</v>
      </c>
    </row>
    <row r="344" spans="1:21" ht="30" customHeight="1" x14ac:dyDescent="0.25">
      <c r="A344" s="23"/>
      <c r="B344" s="23"/>
      <c r="C344" s="23" t="s">
        <v>779</v>
      </c>
      <c r="D344" s="23"/>
      <c r="E344" s="23"/>
      <c r="F344" s="23"/>
      <c r="G344" s="23"/>
      <c r="H344" s="23"/>
      <c r="I344" s="26"/>
      <c r="J344" s="23"/>
      <c r="K344" s="23"/>
      <c r="L344" s="23"/>
      <c r="M344" s="23"/>
      <c r="N344" s="23"/>
      <c r="O344" s="23"/>
      <c r="P344" s="23"/>
      <c r="Q344" s="23"/>
      <c r="R344" s="23"/>
      <c r="S344" s="25"/>
      <c r="T344" s="23"/>
      <c r="U344" s="25">
        <v>0</v>
      </c>
    </row>
    <row r="345" spans="1:21" x14ac:dyDescent="0.25">
      <c r="A345" s="27"/>
      <c r="B345" s="27"/>
      <c r="C345" s="27" t="s">
        <v>780</v>
      </c>
      <c r="D345" s="27"/>
      <c r="E345" s="27"/>
      <c r="F345" s="27"/>
      <c r="G345" s="27"/>
      <c r="H345" s="27"/>
      <c r="I345" s="28"/>
      <c r="J345" s="27"/>
      <c r="K345" s="27"/>
      <c r="L345" s="27"/>
      <c r="M345" s="27"/>
      <c r="N345" s="27"/>
      <c r="O345" s="27"/>
      <c r="P345" s="27"/>
      <c r="Q345" s="27"/>
      <c r="R345" s="27"/>
      <c r="S345" s="29"/>
      <c r="T345" s="27"/>
      <c r="U345" s="29">
        <f>U344</f>
        <v>0</v>
      </c>
    </row>
    <row r="346" spans="1:21" ht="30" customHeight="1" x14ac:dyDescent="0.25">
      <c r="A346" s="23"/>
      <c r="B346" s="23"/>
      <c r="C346" s="23" t="s">
        <v>781</v>
      </c>
      <c r="D346" s="23"/>
      <c r="E346" s="23"/>
      <c r="F346" s="23"/>
      <c r="G346" s="23"/>
      <c r="H346" s="23"/>
      <c r="I346" s="26"/>
      <c r="J346" s="23"/>
      <c r="K346" s="23"/>
      <c r="L346" s="23"/>
      <c r="M346" s="23"/>
      <c r="N346" s="23"/>
      <c r="O346" s="23"/>
      <c r="P346" s="23"/>
      <c r="Q346" s="23"/>
      <c r="R346" s="23"/>
      <c r="S346" s="25"/>
      <c r="T346" s="23"/>
      <c r="U346" s="25">
        <v>0</v>
      </c>
    </row>
    <row r="347" spans="1:21" x14ac:dyDescent="0.25">
      <c r="A347" s="27"/>
      <c r="B347" s="27"/>
      <c r="C347" s="27" t="s">
        <v>782</v>
      </c>
      <c r="D347" s="27"/>
      <c r="E347" s="27"/>
      <c r="F347" s="27"/>
      <c r="G347" s="27"/>
      <c r="H347" s="27"/>
      <c r="I347" s="28"/>
      <c r="J347" s="27"/>
      <c r="K347" s="27"/>
      <c r="L347" s="27"/>
      <c r="M347" s="27"/>
      <c r="N347" s="27"/>
      <c r="O347" s="27"/>
      <c r="P347" s="27"/>
      <c r="Q347" s="27"/>
      <c r="R347" s="27"/>
      <c r="S347" s="29"/>
      <c r="T347" s="27"/>
      <c r="U347" s="29">
        <f>U346</f>
        <v>0</v>
      </c>
    </row>
    <row r="348" spans="1:21" ht="30" customHeight="1" x14ac:dyDescent="0.25">
      <c r="A348" s="23"/>
      <c r="B348" s="23"/>
      <c r="C348" s="23" t="s">
        <v>783</v>
      </c>
      <c r="D348" s="23"/>
      <c r="E348" s="23"/>
      <c r="F348" s="23"/>
      <c r="G348" s="23"/>
      <c r="H348" s="23"/>
      <c r="I348" s="26"/>
      <c r="J348" s="23"/>
      <c r="K348" s="23"/>
      <c r="L348" s="23"/>
      <c r="M348" s="23"/>
      <c r="N348" s="23"/>
      <c r="O348" s="23"/>
      <c r="P348" s="23"/>
      <c r="Q348" s="23"/>
      <c r="R348" s="23"/>
      <c r="S348" s="25"/>
      <c r="T348" s="23"/>
      <c r="U348" s="25">
        <v>0</v>
      </c>
    </row>
    <row r="349" spans="1:21" x14ac:dyDescent="0.25">
      <c r="A349" s="27"/>
      <c r="B349" s="27"/>
      <c r="C349" s="27" t="s">
        <v>784</v>
      </c>
      <c r="D349" s="27"/>
      <c r="E349" s="27"/>
      <c r="F349" s="27"/>
      <c r="G349" s="27"/>
      <c r="H349" s="27"/>
      <c r="I349" s="28"/>
      <c r="J349" s="27"/>
      <c r="K349" s="27"/>
      <c r="L349" s="27"/>
      <c r="M349" s="27"/>
      <c r="N349" s="27"/>
      <c r="O349" s="27"/>
      <c r="P349" s="27"/>
      <c r="Q349" s="27"/>
      <c r="R349" s="27"/>
      <c r="S349" s="29"/>
      <c r="T349" s="27"/>
      <c r="U349" s="29">
        <f>U348</f>
        <v>0</v>
      </c>
    </row>
    <row r="350" spans="1:21" ht="30" customHeight="1" x14ac:dyDescent="0.25">
      <c r="A350" s="23"/>
      <c r="B350" s="23"/>
      <c r="C350" s="23" t="s">
        <v>785</v>
      </c>
      <c r="D350" s="23"/>
      <c r="E350" s="23"/>
      <c r="F350" s="23"/>
      <c r="G350" s="23"/>
      <c r="H350" s="23"/>
      <c r="I350" s="26"/>
      <c r="J350" s="23"/>
      <c r="K350" s="23"/>
      <c r="L350" s="23"/>
      <c r="M350" s="23"/>
      <c r="N350" s="23"/>
      <c r="O350" s="23"/>
      <c r="P350" s="23"/>
      <c r="Q350" s="23"/>
      <c r="R350" s="23"/>
      <c r="S350" s="25"/>
      <c r="T350" s="23"/>
      <c r="U350" s="25">
        <v>0</v>
      </c>
    </row>
    <row r="351" spans="1:21" x14ac:dyDescent="0.25">
      <c r="A351" s="27"/>
      <c r="B351" s="27"/>
      <c r="C351" s="27" t="s">
        <v>786</v>
      </c>
      <c r="D351" s="27"/>
      <c r="E351" s="27"/>
      <c r="F351" s="27"/>
      <c r="G351" s="27"/>
      <c r="H351" s="27"/>
      <c r="I351" s="28"/>
      <c r="J351" s="27"/>
      <c r="K351" s="27"/>
      <c r="L351" s="27"/>
      <c r="M351" s="27"/>
      <c r="N351" s="27"/>
      <c r="O351" s="27"/>
      <c r="P351" s="27"/>
      <c r="Q351" s="27"/>
      <c r="R351" s="27"/>
      <c r="S351" s="29"/>
      <c r="T351" s="27"/>
      <c r="U351" s="29">
        <f>U350</f>
        <v>0</v>
      </c>
    </row>
    <row r="352" spans="1:21" ht="30" customHeight="1" x14ac:dyDescent="0.25">
      <c r="A352" s="23"/>
      <c r="B352" s="23"/>
      <c r="C352" s="23" t="s">
        <v>787</v>
      </c>
      <c r="D352" s="23"/>
      <c r="E352" s="23"/>
      <c r="F352" s="23"/>
      <c r="G352" s="23"/>
      <c r="H352" s="23"/>
      <c r="I352" s="26"/>
      <c r="J352" s="23"/>
      <c r="K352" s="23"/>
      <c r="L352" s="23"/>
      <c r="M352" s="23"/>
      <c r="N352" s="23"/>
      <c r="O352" s="23"/>
      <c r="P352" s="23"/>
      <c r="Q352" s="23"/>
      <c r="R352" s="23"/>
      <c r="S352" s="25"/>
      <c r="T352" s="23"/>
      <c r="U352" s="25">
        <v>0</v>
      </c>
    </row>
    <row r="353" spans="1:21" ht="15.75" thickBot="1" x14ac:dyDescent="0.3">
      <c r="A353" s="27"/>
      <c r="B353" s="27"/>
      <c r="C353" s="27" t="s">
        <v>788</v>
      </c>
      <c r="D353" s="27"/>
      <c r="E353" s="27"/>
      <c r="F353" s="27"/>
      <c r="G353" s="27"/>
      <c r="H353" s="27"/>
      <c r="I353" s="28"/>
      <c r="J353" s="27"/>
      <c r="K353" s="27"/>
      <c r="L353" s="27"/>
      <c r="M353" s="27"/>
      <c r="N353" s="27"/>
      <c r="O353" s="27"/>
      <c r="P353" s="27"/>
      <c r="Q353" s="27"/>
      <c r="R353" s="27"/>
      <c r="S353" s="30"/>
      <c r="T353" s="27"/>
      <c r="U353" s="30">
        <f>U352</f>
        <v>0</v>
      </c>
    </row>
    <row r="354" spans="1:21" ht="30" customHeight="1" x14ac:dyDescent="0.25">
      <c r="A354" s="27"/>
      <c r="B354" s="27" t="s">
        <v>789</v>
      </c>
      <c r="C354" s="27"/>
      <c r="D354" s="27"/>
      <c r="E354" s="27"/>
      <c r="F354" s="27"/>
      <c r="G354" s="27"/>
      <c r="H354" s="27"/>
      <c r="I354" s="28"/>
      <c r="J354" s="27"/>
      <c r="K354" s="27"/>
      <c r="L354" s="27"/>
      <c r="M354" s="27"/>
      <c r="N354" s="27"/>
      <c r="O354" s="27"/>
      <c r="P354" s="27"/>
      <c r="Q354" s="27"/>
      <c r="R354" s="27"/>
      <c r="S354" s="29"/>
      <c r="T354" s="27"/>
      <c r="U354" s="29">
        <f>ROUND(U341+U343+U345+U347+U349+U351+U353,5)</f>
        <v>0</v>
      </c>
    </row>
    <row r="355" spans="1:21" ht="30" customHeight="1" x14ac:dyDescent="0.25">
      <c r="A355" s="23"/>
      <c r="B355" s="23" t="s">
        <v>219</v>
      </c>
      <c r="C355" s="23"/>
      <c r="D355" s="23"/>
      <c r="E355" s="23"/>
      <c r="F355" s="23"/>
      <c r="G355" s="23"/>
      <c r="H355" s="23"/>
      <c r="I355" s="26"/>
      <c r="J355" s="23"/>
      <c r="K355" s="23"/>
      <c r="L355" s="23"/>
      <c r="M355" s="23"/>
      <c r="N355" s="23"/>
      <c r="O355" s="23"/>
      <c r="P355" s="23"/>
      <c r="Q355" s="23"/>
      <c r="R355" s="23"/>
      <c r="S355" s="25"/>
      <c r="T355" s="23"/>
      <c r="U355" s="25">
        <v>8798.09</v>
      </c>
    </row>
    <row r="356" spans="1:21" x14ac:dyDescent="0.25">
      <c r="A356" s="23"/>
      <c r="B356" s="23"/>
      <c r="C356" s="23" t="s">
        <v>790</v>
      </c>
      <c r="D356" s="23"/>
      <c r="E356" s="23"/>
      <c r="F356" s="23"/>
      <c r="G356" s="23"/>
      <c r="H356" s="23"/>
      <c r="I356" s="26"/>
      <c r="J356" s="23"/>
      <c r="K356" s="23"/>
      <c r="L356" s="23"/>
      <c r="M356" s="23"/>
      <c r="N356" s="23"/>
      <c r="O356" s="23"/>
      <c r="P356" s="23"/>
      <c r="Q356" s="23"/>
      <c r="R356" s="23"/>
      <c r="S356" s="25"/>
      <c r="T356" s="23"/>
      <c r="U356" s="25">
        <v>0</v>
      </c>
    </row>
    <row r="357" spans="1:21" ht="15.75" thickBot="1" x14ac:dyDescent="0.3">
      <c r="A357" s="22"/>
      <c r="B357" s="22"/>
      <c r="C357" s="22"/>
      <c r="D357" s="22"/>
      <c r="E357" s="27"/>
      <c r="F357" s="27"/>
      <c r="G357" s="27" t="s">
        <v>109</v>
      </c>
      <c r="H357" s="27"/>
      <c r="I357" s="28">
        <v>41984</v>
      </c>
      <c r="J357" s="27"/>
      <c r="K357" s="27"/>
      <c r="L357" s="27"/>
      <c r="M357" s="27" t="s">
        <v>854</v>
      </c>
      <c r="N357" s="27"/>
      <c r="O357" s="27" t="s">
        <v>860</v>
      </c>
      <c r="P357" s="27"/>
      <c r="Q357" s="27" t="s">
        <v>28</v>
      </c>
      <c r="R357" s="27"/>
      <c r="S357" s="30">
        <v>180.2</v>
      </c>
      <c r="T357" s="27"/>
      <c r="U357" s="30">
        <f>ROUND(U356+S357,5)</f>
        <v>180.2</v>
      </c>
    </row>
    <row r="358" spans="1:21" x14ac:dyDescent="0.25">
      <c r="A358" s="27"/>
      <c r="B358" s="27"/>
      <c r="C358" s="27" t="s">
        <v>791</v>
      </c>
      <c r="D358" s="27"/>
      <c r="E358" s="27"/>
      <c r="F358" s="27"/>
      <c r="G358" s="27"/>
      <c r="H358" s="27"/>
      <c r="I358" s="28"/>
      <c r="J358" s="27"/>
      <c r="K358" s="27"/>
      <c r="L358" s="27"/>
      <c r="M358" s="27"/>
      <c r="N358" s="27"/>
      <c r="O358" s="27"/>
      <c r="P358" s="27"/>
      <c r="Q358" s="27"/>
      <c r="R358" s="27"/>
      <c r="S358" s="29">
        <f>ROUND(SUM(S356:S357),5)</f>
        <v>180.2</v>
      </c>
      <c r="T358" s="27"/>
      <c r="U358" s="29">
        <f>U357</f>
        <v>180.2</v>
      </c>
    </row>
    <row r="359" spans="1:21" ht="30" customHeight="1" x14ac:dyDescent="0.25">
      <c r="A359" s="23"/>
      <c r="B359" s="23"/>
      <c r="C359" s="23" t="s">
        <v>792</v>
      </c>
      <c r="D359" s="23"/>
      <c r="E359" s="23"/>
      <c r="F359" s="23"/>
      <c r="G359" s="23"/>
      <c r="H359" s="23"/>
      <c r="I359" s="26"/>
      <c r="J359" s="23"/>
      <c r="K359" s="23"/>
      <c r="L359" s="23"/>
      <c r="M359" s="23"/>
      <c r="N359" s="23"/>
      <c r="O359" s="23"/>
      <c r="P359" s="23"/>
      <c r="Q359" s="23"/>
      <c r="R359" s="23"/>
      <c r="S359" s="25"/>
      <c r="T359" s="23"/>
      <c r="U359" s="25">
        <v>0</v>
      </c>
    </row>
    <row r="360" spans="1:21" x14ac:dyDescent="0.25">
      <c r="A360" s="27"/>
      <c r="B360" s="27"/>
      <c r="C360" s="27" t="s">
        <v>793</v>
      </c>
      <c r="D360" s="27"/>
      <c r="E360" s="27"/>
      <c r="F360" s="27"/>
      <c r="G360" s="27"/>
      <c r="H360" s="27"/>
      <c r="I360" s="28"/>
      <c r="J360" s="27"/>
      <c r="K360" s="27"/>
      <c r="L360" s="27"/>
      <c r="M360" s="27"/>
      <c r="N360" s="27"/>
      <c r="O360" s="27"/>
      <c r="P360" s="27"/>
      <c r="Q360" s="27"/>
      <c r="R360" s="27"/>
      <c r="S360" s="29"/>
      <c r="T360" s="27"/>
      <c r="U360" s="29">
        <f>U359</f>
        <v>0</v>
      </c>
    </row>
    <row r="361" spans="1:21" ht="30" customHeight="1" x14ac:dyDescent="0.25">
      <c r="A361" s="23"/>
      <c r="B361" s="23"/>
      <c r="C361" s="23" t="s">
        <v>794</v>
      </c>
      <c r="D361" s="23"/>
      <c r="E361" s="23"/>
      <c r="F361" s="23"/>
      <c r="G361" s="23"/>
      <c r="H361" s="23"/>
      <c r="I361" s="26"/>
      <c r="J361" s="23"/>
      <c r="K361" s="23"/>
      <c r="L361" s="23"/>
      <c r="M361" s="23"/>
      <c r="N361" s="23"/>
      <c r="O361" s="23"/>
      <c r="P361" s="23"/>
      <c r="Q361" s="23"/>
      <c r="R361" s="23"/>
      <c r="S361" s="25"/>
      <c r="T361" s="23"/>
      <c r="U361" s="25">
        <v>0</v>
      </c>
    </row>
    <row r="362" spans="1:21" x14ac:dyDescent="0.25">
      <c r="A362" s="27"/>
      <c r="B362" s="27"/>
      <c r="C362" s="27" t="s">
        <v>795</v>
      </c>
      <c r="D362" s="27"/>
      <c r="E362" s="27"/>
      <c r="F362" s="27"/>
      <c r="G362" s="27"/>
      <c r="H362" s="27"/>
      <c r="I362" s="28"/>
      <c r="J362" s="27"/>
      <c r="K362" s="27"/>
      <c r="L362" s="27"/>
      <c r="M362" s="27"/>
      <c r="N362" s="27"/>
      <c r="O362" s="27"/>
      <c r="P362" s="27"/>
      <c r="Q362" s="27"/>
      <c r="R362" s="27"/>
      <c r="S362" s="29"/>
      <c r="T362" s="27"/>
      <c r="U362" s="29">
        <f>U361</f>
        <v>0</v>
      </c>
    </row>
    <row r="363" spans="1:21" ht="30" customHeight="1" x14ac:dyDescent="0.25">
      <c r="A363" s="23"/>
      <c r="B363" s="23"/>
      <c r="C363" s="23" t="s">
        <v>796</v>
      </c>
      <c r="D363" s="23"/>
      <c r="E363" s="23"/>
      <c r="F363" s="23"/>
      <c r="G363" s="23"/>
      <c r="H363" s="23"/>
      <c r="I363" s="26"/>
      <c r="J363" s="23"/>
      <c r="K363" s="23"/>
      <c r="L363" s="23"/>
      <c r="M363" s="23"/>
      <c r="N363" s="23"/>
      <c r="O363" s="23"/>
      <c r="P363" s="23"/>
      <c r="Q363" s="23"/>
      <c r="R363" s="23"/>
      <c r="S363" s="25"/>
      <c r="T363" s="23"/>
      <c r="U363" s="25">
        <v>0</v>
      </c>
    </row>
    <row r="364" spans="1:21" x14ac:dyDescent="0.25">
      <c r="A364" s="27"/>
      <c r="B364" s="27"/>
      <c r="C364" s="27" t="s">
        <v>797</v>
      </c>
      <c r="D364" s="27"/>
      <c r="E364" s="27"/>
      <c r="F364" s="27"/>
      <c r="G364" s="27"/>
      <c r="H364" s="27"/>
      <c r="I364" s="28"/>
      <c r="J364" s="27"/>
      <c r="K364" s="27"/>
      <c r="L364" s="27"/>
      <c r="M364" s="27"/>
      <c r="N364" s="27"/>
      <c r="O364" s="27"/>
      <c r="P364" s="27"/>
      <c r="Q364" s="27"/>
      <c r="R364" s="27"/>
      <c r="S364" s="29"/>
      <c r="T364" s="27"/>
      <c r="U364" s="29">
        <f>U363</f>
        <v>0</v>
      </c>
    </row>
    <row r="365" spans="1:21" ht="30" customHeight="1" x14ac:dyDescent="0.25">
      <c r="A365" s="23"/>
      <c r="B365" s="23"/>
      <c r="C365" s="23" t="s">
        <v>798</v>
      </c>
      <c r="D365" s="23"/>
      <c r="E365" s="23"/>
      <c r="F365" s="23"/>
      <c r="G365" s="23"/>
      <c r="H365" s="23"/>
      <c r="I365" s="26"/>
      <c r="J365" s="23"/>
      <c r="K365" s="23"/>
      <c r="L365" s="23"/>
      <c r="M365" s="23"/>
      <c r="N365" s="23"/>
      <c r="O365" s="23"/>
      <c r="P365" s="23"/>
      <c r="Q365" s="23"/>
      <c r="R365" s="23"/>
      <c r="S365" s="25"/>
      <c r="T365" s="23"/>
      <c r="U365" s="25">
        <v>0</v>
      </c>
    </row>
    <row r="366" spans="1:21" x14ac:dyDescent="0.25">
      <c r="A366" s="27"/>
      <c r="B366" s="27"/>
      <c r="C366" s="27" t="s">
        <v>799</v>
      </c>
      <c r="D366" s="27"/>
      <c r="E366" s="27"/>
      <c r="F366" s="27"/>
      <c r="G366" s="27"/>
      <c r="H366" s="27"/>
      <c r="I366" s="28"/>
      <c r="J366" s="27"/>
      <c r="K366" s="27"/>
      <c r="L366" s="27"/>
      <c r="M366" s="27"/>
      <c r="N366" s="27"/>
      <c r="O366" s="27"/>
      <c r="P366" s="27"/>
      <c r="Q366" s="27"/>
      <c r="R366" s="27"/>
      <c r="S366" s="29"/>
      <c r="T366" s="27"/>
      <c r="U366" s="29">
        <f>U365</f>
        <v>0</v>
      </c>
    </row>
    <row r="367" spans="1:21" ht="30" customHeight="1" x14ac:dyDescent="0.25">
      <c r="A367" s="23"/>
      <c r="B367" s="23"/>
      <c r="C367" s="23" t="s">
        <v>800</v>
      </c>
      <c r="D367" s="23"/>
      <c r="E367" s="23"/>
      <c r="F367" s="23"/>
      <c r="G367" s="23"/>
      <c r="H367" s="23"/>
      <c r="I367" s="26"/>
      <c r="J367" s="23"/>
      <c r="K367" s="23"/>
      <c r="L367" s="23"/>
      <c r="M367" s="23"/>
      <c r="N367" s="23"/>
      <c r="O367" s="23"/>
      <c r="P367" s="23"/>
      <c r="Q367" s="23"/>
      <c r="R367" s="23"/>
      <c r="S367" s="25"/>
      <c r="T367" s="23"/>
      <c r="U367" s="25">
        <v>0</v>
      </c>
    </row>
    <row r="368" spans="1:21" x14ac:dyDescent="0.25">
      <c r="A368" s="27"/>
      <c r="B368" s="27"/>
      <c r="C368" s="27" t="s">
        <v>801</v>
      </c>
      <c r="D368" s="27"/>
      <c r="E368" s="27"/>
      <c r="F368" s="27"/>
      <c r="G368" s="27"/>
      <c r="H368" s="27"/>
      <c r="I368" s="28"/>
      <c r="J368" s="27"/>
      <c r="K368" s="27"/>
      <c r="L368" s="27"/>
      <c r="M368" s="27"/>
      <c r="N368" s="27"/>
      <c r="O368" s="27"/>
      <c r="P368" s="27"/>
      <c r="Q368" s="27"/>
      <c r="R368" s="27"/>
      <c r="S368" s="29"/>
      <c r="T368" s="27"/>
      <c r="U368" s="29">
        <f>U367</f>
        <v>0</v>
      </c>
    </row>
    <row r="369" spans="1:21" ht="30" customHeight="1" x14ac:dyDescent="0.25">
      <c r="A369" s="23"/>
      <c r="B369" s="23"/>
      <c r="C369" s="23" t="s">
        <v>802</v>
      </c>
      <c r="D369" s="23"/>
      <c r="E369" s="23"/>
      <c r="F369" s="23"/>
      <c r="G369" s="23"/>
      <c r="H369" s="23"/>
      <c r="I369" s="26"/>
      <c r="J369" s="23"/>
      <c r="K369" s="23"/>
      <c r="L369" s="23"/>
      <c r="M369" s="23"/>
      <c r="N369" s="23"/>
      <c r="O369" s="23"/>
      <c r="P369" s="23"/>
      <c r="Q369" s="23"/>
      <c r="R369" s="23"/>
      <c r="S369" s="25"/>
      <c r="T369" s="23"/>
      <c r="U369" s="25">
        <v>0</v>
      </c>
    </row>
    <row r="370" spans="1:21" x14ac:dyDescent="0.25">
      <c r="A370" s="27"/>
      <c r="B370" s="27"/>
      <c r="C370" s="27" t="s">
        <v>803</v>
      </c>
      <c r="D370" s="27"/>
      <c r="E370" s="27"/>
      <c r="F370" s="27"/>
      <c r="G370" s="27"/>
      <c r="H370" s="27"/>
      <c r="I370" s="28"/>
      <c r="J370" s="27"/>
      <c r="K370" s="27"/>
      <c r="L370" s="27"/>
      <c r="M370" s="27"/>
      <c r="N370" s="27"/>
      <c r="O370" s="27"/>
      <c r="P370" s="27"/>
      <c r="Q370" s="27"/>
      <c r="R370" s="27"/>
      <c r="S370" s="29"/>
      <c r="T370" s="27"/>
      <c r="U370" s="29">
        <f>U369</f>
        <v>0</v>
      </c>
    </row>
    <row r="371" spans="1:21" ht="30" customHeight="1" x14ac:dyDescent="0.25">
      <c r="A371" s="23"/>
      <c r="B371" s="23"/>
      <c r="C371" s="23" t="s">
        <v>804</v>
      </c>
      <c r="D371" s="23"/>
      <c r="E371" s="23"/>
      <c r="F371" s="23"/>
      <c r="G371" s="23"/>
      <c r="H371" s="23"/>
      <c r="I371" s="26"/>
      <c r="J371" s="23"/>
      <c r="K371" s="23"/>
      <c r="L371" s="23"/>
      <c r="M371" s="23"/>
      <c r="N371" s="23"/>
      <c r="O371" s="23"/>
      <c r="P371" s="23"/>
      <c r="Q371" s="23"/>
      <c r="R371" s="23"/>
      <c r="S371" s="25"/>
      <c r="T371" s="23"/>
      <c r="U371" s="25">
        <v>0</v>
      </c>
    </row>
    <row r="372" spans="1:21" x14ac:dyDescent="0.25">
      <c r="A372" s="27"/>
      <c r="B372" s="27"/>
      <c r="C372" s="27" t="s">
        <v>805</v>
      </c>
      <c r="D372" s="27"/>
      <c r="E372" s="27"/>
      <c r="F372" s="27"/>
      <c r="G372" s="27"/>
      <c r="H372" s="27"/>
      <c r="I372" s="28"/>
      <c r="J372" s="27"/>
      <c r="K372" s="27"/>
      <c r="L372" s="27"/>
      <c r="M372" s="27"/>
      <c r="N372" s="27"/>
      <c r="O372" s="27"/>
      <c r="P372" s="27"/>
      <c r="Q372" s="27"/>
      <c r="R372" s="27"/>
      <c r="S372" s="29"/>
      <c r="T372" s="27"/>
      <c r="U372" s="29">
        <f>U371</f>
        <v>0</v>
      </c>
    </row>
    <row r="373" spans="1:21" ht="30" customHeight="1" x14ac:dyDescent="0.25">
      <c r="A373" s="23"/>
      <c r="B373" s="23"/>
      <c r="C373" s="23" t="s">
        <v>806</v>
      </c>
      <c r="D373" s="23"/>
      <c r="E373" s="23"/>
      <c r="F373" s="23"/>
      <c r="G373" s="23"/>
      <c r="H373" s="23"/>
      <c r="I373" s="26"/>
      <c r="J373" s="23"/>
      <c r="K373" s="23"/>
      <c r="L373" s="23"/>
      <c r="M373" s="23"/>
      <c r="N373" s="23"/>
      <c r="O373" s="23"/>
      <c r="P373" s="23"/>
      <c r="Q373" s="23"/>
      <c r="R373" s="23"/>
      <c r="S373" s="25"/>
      <c r="T373" s="23"/>
      <c r="U373" s="25">
        <v>0</v>
      </c>
    </row>
    <row r="374" spans="1:21" x14ac:dyDescent="0.25">
      <c r="A374" s="27"/>
      <c r="B374" s="27"/>
      <c r="C374" s="27" t="s">
        <v>807</v>
      </c>
      <c r="D374" s="27"/>
      <c r="E374" s="27"/>
      <c r="F374" s="27"/>
      <c r="G374" s="27"/>
      <c r="H374" s="27"/>
      <c r="I374" s="28"/>
      <c r="J374" s="27"/>
      <c r="K374" s="27"/>
      <c r="L374" s="27"/>
      <c r="M374" s="27"/>
      <c r="N374" s="27"/>
      <c r="O374" s="27"/>
      <c r="P374" s="27"/>
      <c r="Q374" s="27"/>
      <c r="R374" s="27"/>
      <c r="S374" s="29"/>
      <c r="T374" s="27"/>
      <c r="U374" s="29">
        <f>U373</f>
        <v>0</v>
      </c>
    </row>
    <row r="375" spans="1:21" ht="30" customHeight="1" x14ac:dyDescent="0.25">
      <c r="A375" s="23"/>
      <c r="B375" s="23"/>
      <c r="C375" s="23" t="s">
        <v>808</v>
      </c>
      <c r="D375" s="23"/>
      <c r="E375" s="23"/>
      <c r="F375" s="23"/>
      <c r="G375" s="23"/>
      <c r="H375" s="23"/>
      <c r="I375" s="26"/>
      <c r="J375" s="23"/>
      <c r="K375" s="23"/>
      <c r="L375" s="23"/>
      <c r="M375" s="23"/>
      <c r="N375" s="23"/>
      <c r="O375" s="23"/>
      <c r="P375" s="23"/>
      <c r="Q375" s="23"/>
      <c r="R375" s="23"/>
      <c r="S375" s="25"/>
      <c r="T375" s="23"/>
      <c r="U375" s="25">
        <v>0</v>
      </c>
    </row>
    <row r="376" spans="1:21" x14ac:dyDescent="0.25">
      <c r="A376" s="27"/>
      <c r="B376" s="27"/>
      <c r="C376" s="27" t="s">
        <v>809</v>
      </c>
      <c r="D376" s="27"/>
      <c r="E376" s="27"/>
      <c r="F376" s="27"/>
      <c r="G376" s="27"/>
      <c r="H376" s="27"/>
      <c r="I376" s="28"/>
      <c r="J376" s="27"/>
      <c r="K376" s="27"/>
      <c r="L376" s="27"/>
      <c r="M376" s="27"/>
      <c r="N376" s="27"/>
      <c r="O376" s="27"/>
      <c r="P376" s="27"/>
      <c r="Q376" s="27"/>
      <c r="R376" s="27"/>
      <c r="S376" s="29"/>
      <c r="T376" s="27"/>
      <c r="U376" s="29">
        <f>U375</f>
        <v>0</v>
      </c>
    </row>
    <row r="377" spans="1:21" ht="30" customHeight="1" x14ac:dyDescent="0.25">
      <c r="A377" s="23"/>
      <c r="B377" s="23"/>
      <c r="C377" s="23" t="s">
        <v>810</v>
      </c>
      <c r="D377" s="23"/>
      <c r="E377" s="23"/>
      <c r="F377" s="23"/>
      <c r="G377" s="23"/>
      <c r="H377" s="23"/>
      <c r="I377" s="26"/>
      <c r="J377" s="23"/>
      <c r="K377" s="23"/>
      <c r="L377" s="23"/>
      <c r="M377" s="23"/>
      <c r="N377" s="23"/>
      <c r="O377" s="23"/>
      <c r="P377" s="23"/>
      <c r="Q377" s="23"/>
      <c r="R377" s="23"/>
      <c r="S377" s="25"/>
      <c r="T377" s="23"/>
      <c r="U377" s="25">
        <v>0</v>
      </c>
    </row>
    <row r="378" spans="1:21" x14ac:dyDescent="0.25">
      <c r="A378" s="27"/>
      <c r="B378" s="27"/>
      <c r="C378" s="27" t="s">
        <v>811</v>
      </c>
      <c r="D378" s="27"/>
      <c r="E378" s="27"/>
      <c r="F378" s="27"/>
      <c r="G378" s="27"/>
      <c r="H378" s="27"/>
      <c r="I378" s="28"/>
      <c r="J378" s="27"/>
      <c r="K378" s="27"/>
      <c r="L378" s="27"/>
      <c r="M378" s="27"/>
      <c r="N378" s="27"/>
      <c r="O378" s="27"/>
      <c r="P378" s="27"/>
      <c r="Q378" s="27"/>
      <c r="R378" s="27"/>
      <c r="S378" s="29"/>
      <c r="T378" s="27"/>
      <c r="U378" s="29">
        <f>U377</f>
        <v>0</v>
      </c>
    </row>
    <row r="379" spans="1:21" ht="30" customHeight="1" x14ac:dyDescent="0.25">
      <c r="A379" s="23"/>
      <c r="B379" s="23"/>
      <c r="C379" s="23" t="s">
        <v>812</v>
      </c>
      <c r="D379" s="23"/>
      <c r="E379" s="23"/>
      <c r="F379" s="23"/>
      <c r="G379" s="23"/>
      <c r="H379" s="23"/>
      <c r="I379" s="26"/>
      <c r="J379" s="23"/>
      <c r="K379" s="23"/>
      <c r="L379" s="23"/>
      <c r="M379" s="23"/>
      <c r="N379" s="23"/>
      <c r="O379" s="23"/>
      <c r="P379" s="23"/>
      <c r="Q379" s="23"/>
      <c r="R379" s="23"/>
      <c r="S379" s="25"/>
      <c r="T379" s="23"/>
      <c r="U379" s="25">
        <v>0</v>
      </c>
    </row>
    <row r="380" spans="1:21" x14ac:dyDescent="0.25">
      <c r="A380" s="27"/>
      <c r="B380" s="27"/>
      <c r="C380" s="27" t="s">
        <v>813</v>
      </c>
      <c r="D380" s="27"/>
      <c r="E380" s="27"/>
      <c r="F380" s="27"/>
      <c r="G380" s="27"/>
      <c r="H380" s="27"/>
      <c r="I380" s="28"/>
      <c r="J380" s="27"/>
      <c r="K380" s="27"/>
      <c r="L380" s="27"/>
      <c r="M380" s="27"/>
      <c r="N380" s="27"/>
      <c r="O380" s="27"/>
      <c r="P380" s="27"/>
      <c r="Q380" s="27"/>
      <c r="R380" s="27"/>
      <c r="S380" s="29"/>
      <c r="T380" s="27"/>
      <c r="U380" s="29">
        <f>U379</f>
        <v>0</v>
      </c>
    </row>
    <row r="381" spans="1:21" ht="30" customHeight="1" x14ac:dyDescent="0.25">
      <c r="A381" s="23"/>
      <c r="B381" s="23"/>
      <c r="C381" s="23" t="s">
        <v>814</v>
      </c>
      <c r="D381" s="23"/>
      <c r="E381" s="23"/>
      <c r="F381" s="23"/>
      <c r="G381" s="23"/>
      <c r="H381" s="23"/>
      <c r="I381" s="26"/>
      <c r="J381" s="23"/>
      <c r="K381" s="23"/>
      <c r="L381" s="23"/>
      <c r="M381" s="23"/>
      <c r="N381" s="23"/>
      <c r="O381" s="23"/>
      <c r="P381" s="23"/>
      <c r="Q381" s="23"/>
      <c r="R381" s="23"/>
      <c r="S381" s="25"/>
      <c r="T381" s="23"/>
      <c r="U381" s="25">
        <v>8798.09</v>
      </c>
    </row>
    <row r="382" spans="1:21" ht="15.75" thickBot="1" x14ac:dyDescent="0.3">
      <c r="A382" s="27"/>
      <c r="B382" s="27"/>
      <c r="C382" s="27" t="s">
        <v>815</v>
      </c>
      <c r="D382" s="27"/>
      <c r="E382" s="27"/>
      <c r="F382" s="27"/>
      <c r="G382" s="27"/>
      <c r="H382" s="27"/>
      <c r="I382" s="28"/>
      <c r="J382" s="27"/>
      <c r="K382" s="27"/>
      <c r="L382" s="27"/>
      <c r="M382" s="27"/>
      <c r="N382" s="27"/>
      <c r="O382" s="27"/>
      <c r="P382" s="27"/>
      <c r="Q382" s="27"/>
      <c r="R382" s="27"/>
      <c r="S382" s="30"/>
      <c r="T382" s="27"/>
      <c r="U382" s="30">
        <f>U381</f>
        <v>8798.09</v>
      </c>
    </row>
    <row r="383" spans="1:21" ht="30" customHeight="1" x14ac:dyDescent="0.25">
      <c r="A383" s="27"/>
      <c r="B383" s="27" t="s">
        <v>220</v>
      </c>
      <c r="C383" s="27"/>
      <c r="D383" s="27"/>
      <c r="E383" s="27"/>
      <c r="F383" s="27"/>
      <c r="G383" s="27"/>
      <c r="H383" s="27"/>
      <c r="I383" s="28"/>
      <c r="J383" s="27"/>
      <c r="K383" s="27"/>
      <c r="L383" s="27"/>
      <c r="M383" s="27"/>
      <c r="N383" s="27"/>
      <c r="O383" s="27"/>
      <c r="P383" s="27"/>
      <c r="Q383" s="27"/>
      <c r="R383" s="27"/>
      <c r="S383" s="29">
        <f>ROUND(S358+S360+S362+S364+S366+S368+S370+S372+S374+S376+S378+S380+S382,5)</f>
        <v>180.2</v>
      </c>
      <c r="T383" s="27"/>
      <c r="U383" s="29">
        <f>ROUND(U358+U360+U362+U364+U366+U368+U370+U372+U374+U376+U378+U380+U382,5)</f>
        <v>8978.2900000000009</v>
      </c>
    </row>
    <row r="384" spans="1:21" ht="30" customHeight="1" x14ac:dyDescent="0.25">
      <c r="A384" s="23"/>
      <c r="B384" s="23" t="s">
        <v>816</v>
      </c>
      <c r="C384" s="23"/>
      <c r="D384" s="23"/>
      <c r="E384" s="23"/>
      <c r="F384" s="23"/>
      <c r="G384" s="23"/>
      <c r="H384" s="23"/>
      <c r="I384" s="26"/>
      <c r="J384" s="23"/>
      <c r="K384" s="23"/>
      <c r="L384" s="23"/>
      <c r="M384" s="23"/>
      <c r="N384" s="23"/>
      <c r="O384" s="23"/>
      <c r="P384" s="23"/>
      <c r="Q384" s="23"/>
      <c r="R384" s="23"/>
      <c r="S384" s="25"/>
      <c r="T384" s="23"/>
      <c r="U384" s="25">
        <v>0</v>
      </c>
    </row>
    <row r="385" spans="1:21" x14ac:dyDescent="0.25">
      <c r="A385" s="27"/>
      <c r="B385" s="27" t="s">
        <v>817</v>
      </c>
      <c r="C385" s="27"/>
      <c r="D385" s="27"/>
      <c r="E385" s="27"/>
      <c r="F385" s="27"/>
      <c r="G385" s="27"/>
      <c r="H385" s="27"/>
      <c r="I385" s="28"/>
      <c r="J385" s="27"/>
      <c r="K385" s="27"/>
      <c r="L385" s="27"/>
      <c r="M385" s="27"/>
      <c r="N385" s="27"/>
      <c r="O385" s="27"/>
      <c r="P385" s="27"/>
      <c r="Q385" s="27"/>
      <c r="R385" s="27"/>
      <c r="S385" s="29"/>
      <c r="T385" s="27"/>
      <c r="U385" s="29">
        <f>U384</f>
        <v>0</v>
      </c>
    </row>
    <row r="386" spans="1:21" ht="30" customHeight="1" x14ac:dyDescent="0.25">
      <c r="A386" s="23"/>
      <c r="B386" s="23" t="s">
        <v>818</v>
      </c>
      <c r="C386" s="23"/>
      <c r="D386" s="23"/>
      <c r="E386" s="23"/>
      <c r="F386" s="23"/>
      <c r="G386" s="23"/>
      <c r="H386" s="23"/>
      <c r="I386" s="26"/>
      <c r="J386" s="23"/>
      <c r="K386" s="23"/>
      <c r="L386" s="23"/>
      <c r="M386" s="23"/>
      <c r="N386" s="23"/>
      <c r="O386" s="23"/>
      <c r="P386" s="23"/>
      <c r="Q386" s="23"/>
      <c r="R386" s="23"/>
      <c r="S386" s="25"/>
      <c r="T386" s="23"/>
      <c r="U386" s="25">
        <v>0</v>
      </c>
    </row>
    <row r="387" spans="1:21" x14ac:dyDescent="0.25">
      <c r="A387" s="27"/>
      <c r="B387" s="27" t="s">
        <v>819</v>
      </c>
      <c r="C387" s="27"/>
      <c r="D387" s="27"/>
      <c r="E387" s="27"/>
      <c r="F387" s="27"/>
      <c r="G387" s="27"/>
      <c r="H387" s="27"/>
      <c r="I387" s="28"/>
      <c r="J387" s="27"/>
      <c r="K387" s="27"/>
      <c r="L387" s="27"/>
      <c r="M387" s="27"/>
      <c r="N387" s="27"/>
      <c r="O387" s="27"/>
      <c r="P387" s="27"/>
      <c r="Q387" s="27"/>
      <c r="R387" s="27"/>
      <c r="S387" s="29"/>
      <c r="T387" s="27"/>
      <c r="U387" s="29">
        <f>U386</f>
        <v>0</v>
      </c>
    </row>
    <row r="388" spans="1:21" ht="30" customHeight="1" x14ac:dyDescent="0.25">
      <c r="A388" s="23"/>
      <c r="B388" s="23" t="s">
        <v>820</v>
      </c>
      <c r="C388" s="23"/>
      <c r="D388" s="23"/>
      <c r="E388" s="23"/>
      <c r="F388" s="23"/>
      <c r="G388" s="23"/>
      <c r="H388" s="23"/>
      <c r="I388" s="26"/>
      <c r="J388" s="23"/>
      <c r="K388" s="23"/>
      <c r="L388" s="23"/>
      <c r="M388" s="23"/>
      <c r="N388" s="23"/>
      <c r="O388" s="23"/>
      <c r="P388" s="23"/>
      <c r="Q388" s="23"/>
      <c r="R388" s="23"/>
      <c r="S388" s="25"/>
      <c r="T388" s="23"/>
      <c r="U388" s="25">
        <v>0</v>
      </c>
    </row>
    <row r="389" spans="1:21" x14ac:dyDescent="0.25">
      <c r="A389" s="23"/>
      <c r="B389" s="23"/>
      <c r="C389" s="23" t="s">
        <v>821</v>
      </c>
      <c r="D389" s="23"/>
      <c r="E389" s="23"/>
      <c r="F389" s="23"/>
      <c r="G389" s="23"/>
      <c r="H389" s="23"/>
      <c r="I389" s="26"/>
      <c r="J389" s="23"/>
      <c r="K389" s="23"/>
      <c r="L389" s="23"/>
      <c r="M389" s="23"/>
      <c r="N389" s="23"/>
      <c r="O389" s="23"/>
      <c r="P389" s="23"/>
      <c r="Q389" s="23"/>
      <c r="R389" s="23"/>
      <c r="S389" s="25"/>
      <c r="T389" s="23"/>
      <c r="U389" s="25">
        <v>0</v>
      </c>
    </row>
    <row r="390" spans="1:21" x14ac:dyDescent="0.25">
      <c r="A390" s="27"/>
      <c r="B390" s="27"/>
      <c r="C390" s="27" t="s">
        <v>822</v>
      </c>
      <c r="D390" s="27"/>
      <c r="E390" s="27"/>
      <c r="F390" s="27"/>
      <c r="G390" s="27"/>
      <c r="H390" s="27"/>
      <c r="I390" s="28"/>
      <c r="J390" s="27"/>
      <c r="K390" s="27"/>
      <c r="L390" s="27"/>
      <c r="M390" s="27"/>
      <c r="N390" s="27"/>
      <c r="O390" s="27"/>
      <c r="P390" s="27"/>
      <c r="Q390" s="27"/>
      <c r="R390" s="27"/>
      <c r="S390" s="29"/>
      <c r="T390" s="27"/>
      <c r="U390" s="29">
        <f>U389</f>
        <v>0</v>
      </c>
    </row>
    <row r="391" spans="1:21" ht="30" customHeight="1" x14ac:dyDescent="0.25">
      <c r="A391" s="23"/>
      <c r="B391" s="23"/>
      <c r="C391" s="23" t="s">
        <v>823</v>
      </c>
      <c r="D391" s="23"/>
      <c r="E391" s="23"/>
      <c r="F391" s="23"/>
      <c r="G391" s="23"/>
      <c r="H391" s="23"/>
      <c r="I391" s="26"/>
      <c r="J391" s="23"/>
      <c r="K391" s="23"/>
      <c r="L391" s="23"/>
      <c r="M391" s="23"/>
      <c r="N391" s="23"/>
      <c r="O391" s="23"/>
      <c r="P391" s="23"/>
      <c r="Q391" s="23"/>
      <c r="R391" s="23"/>
      <c r="S391" s="25"/>
      <c r="T391" s="23"/>
      <c r="U391" s="25">
        <v>0</v>
      </c>
    </row>
    <row r="392" spans="1:21" x14ac:dyDescent="0.25">
      <c r="A392" s="27"/>
      <c r="B392" s="27"/>
      <c r="C392" s="27" t="s">
        <v>824</v>
      </c>
      <c r="D392" s="27"/>
      <c r="E392" s="27"/>
      <c r="F392" s="27"/>
      <c r="G392" s="27"/>
      <c r="H392" s="27"/>
      <c r="I392" s="28"/>
      <c r="J392" s="27"/>
      <c r="K392" s="27"/>
      <c r="L392" s="27"/>
      <c r="M392" s="27"/>
      <c r="N392" s="27"/>
      <c r="O392" s="27"/>
      <c r="P392" s="27"/>
      <c r="Q392" s="27"/>
      <c r="R392" s="27"/>
      <c r="S392" s="29"/>
      <c r="T392" s="27"/>
      <c r="U392" s="29">
        <f>U391</f>
        <v>0</v>
      </c>
    </row>
    <row r="393" spans="1:21" ht="30" customHeight="1" x14ac:dyDescent="0.25">
      <c r="A393" s="23"/>
      <c r="B393" s="23"/>
      <c r="C393" s="23" t="s">
        <v>825</v>
      </c>
      <c r="D393" s="23"/>
      <c r="E393" s="23"/>
      <c r="F393" s="23"/>
      <c r="G393" s="23"/>
      <c r="H393" s="23"/>
      <c r="I393" s="26"/>
      <c r="J393" s="23"/>
      <c r="K393" s="23"/>
      <c r="L393" s="23"/>
      <c r="M393" s="23"/>
      <c r="N393" s="23"/>
      <c r="O393" s="23"/>
      <c r="P393" s="23"/>
      <c r="Q393" s="23"/>
      <c r="R393" s="23"/>
      <c r="S393" s="25"/>
      <c r="T393" s="23"/>
      <c r="U393" s="25">
        <v>0</v>
      </c>
    </row>
    <row r="394" spans="1:21" ht="15.75" thickBot="1" x14ac:dyDescent="0.3">
      <c r="A394" s="27"/>
      <c r="B394" s="27"/>
      <c r="C394" s="27" t="s">
        <v>826</v>
      </c>
      <c r="D394" s="27"/>
      <c r="E394" s="27"/>
      <c r="F394" s="27"/>
      <c r="G394" s="27"/>
      <c r="H394" s="27"/>
      <c r="I394" s="28"/>
      <c r="J394" s="27"/>
      <c r="K394" s="27"/>
      <c r="L394" s="27"/>
      <c r="M394" s="27"/>
      <c r="N394" s="27"/>
      <c r="O394" s="27"/>
      <c r="P394" s="27"/>
      <c r="Q394" s="27"/>
      <c r="R394" s="27"/>
      <c r="S394" s="30"/>
      <c r="T394" s="27"/>
      <c r="U394" s="30">
        <f>U393</f>
        <v>0</v>
      </c>
    </row>
    <row r="395" spans="1:21" ht="30" customHeight="1" x14ac:dyDescent="0.25">
      <c r="A395" s="27"/>
      <c r="B395" s="27" t="s">
        <v>827</v>
      </c>
      <c r="C395" s="27"/>
      <c r="D395" s="27"/>
      <c r="E395" s="27"/>
      <c r="F395" s="27"/>
      <c r="G395" s="27"/>
      <c r="H395" s="27"/>
      <c r="I395" s="28"/>
      <c r="J395" s="27"/>
      <c r="K395" s="27"/>
      <c r="L395" s="27"/>
      <c r="M395" s="27"/>
      <c r="N395" s="27"/>
      <c r="O395" s="27"/>
      <c r="P395" s="27"/>
      <c r="Q395" s="27"/>
      <c r="R395" s="27"/>
      <c r="S395" s="29"/>
      <c r="T395" s="27"/>
      <c r="U395" s="29">
        <f>ROUND(U390+U392+U394,5)</f>
        <v>0</v>
      </c>
    </row>
    <row r="396" spans="1:21" ht="30" customHeight="1" x14ac:dyDescent="0.25">
      <c r="A396" s="23"/>
      <c r="B396" s="23" t="s">
        <v>828</v>
      </c>
      <c r="C396" s="23"/>
      <c r="D396" s="23"/>
      <c r="E396" s="23"/>
      <c r="F396" s="23"/>
      <c r="G396" s="23"/>
      <c r="H396" s="23"/>
      <c r="I396" s="26"/>
      <c r="J396" s="23"/>
      <c r="K396" s="23"/>
      <c r="L396" s="23"/>
      <c r="M396" s="23"/>
      <c r="N396" s="23"/>
      <c r="O396" s="23"/>
      <c r="P396" s="23"/>
      <c r="Q396" s="23"/>
      <c r="R396" s="23"/>
      <c r="S396" s="25"/>
      <c r="T396" s="23"/>
      <c r="U396" s="25">
        <v>0</v>
      </c>
    </row>
    <row r="397" spans="1:21" x14ac:dyDescent="0.25">
      <c r="A397" s="27"/>
      <c r="B397" s="27" t="s">
        <v>829</v>
      </c>
      <c r="C397" s="27"/>
      <c r="D397" s="27"/>
      <c r="E397" s="27"/>
      <c r="F397" s="27"/>
      <c r="G397" s="27"/>
      <c r="H397" s="27"/>
      <c r="I397" s="28"/>
      <c r="J397" s="27"/>
      <c r="K397" s="27"/>
      <c r="L397" s="27"/>
      <c r="M397" s="27"/>
      <c r="N397" s="27"/>
      <c r="O397" s="27"/>
      <c r="P397" s="27"/>
      <c r="Q397" s="27"/>
      <c r="R397" s="27"/>
      <c r="S397" s="29"/>
      <c r="T397" s="27"/>
      <c r="U397" s="29">
        <f>U396</f>
        <v>0</v>
      </c>
    </row>
    <row r="398" spans="1:21" ht="30" customHeight="1" x14ac:dyDescent="0.25">
      <c r="A398" s="23"/>
      <c r="B398" s="23" t="s">
        <v>830</v>
      </c>
      <c r="C398" s="23"/>
      <c r="D398" s="23"/>
      <c r="E398" s="23"/>
      <c r="F398" s="23"/>
      <c r="G398" s="23"/>
      <c r="H398" s="23"/>
      <c r="I398" s="26"/>
      <c r="J398" s="23"/>
      <c r="K398" s="23"/>
      <c r="L398" s="23"/>
      <c r="M398" s="23"/>
      <c r="N398" s="23"/>
      <c r="O398" s="23"/>
      <c r="P398" s="23"/>
      <c r="Q398" s="23"/>
      <c r="R398" s="23"/>
      <c r="S398" s="25"/>
      <c r="T398" s="23"/>
      <c r="U398" s="25">
        <v>0</v>
      </c>
    </row>
    <row r="399" spans="1:21" x14ac:dyDescent="0.25">
      <c r="A399" s="27"/>
      <c r="B399" s="27" t="s">
        <v>831</v>
      </c>
      <c r="C399" s="27"/>
      <c r="D399" s="27"/>
      <c r="E399" s="27"/>
      <c r="F399" s="27"/>
      <c r="G399" s="27"/>
      <c r="H399" s="27"/>
      <c r="I399" s="28"/>
      <c r="J399" s="27"/>
      <c r="K399" s="27"/>
      <c r="L399" s="27"/>
      <c r="M399" s="27"/>
      <c r="N399" s="27"/>
      <c r="O399" s="27"/>
      <c r="P399" s="27"/>
      <c r="Q399" s="27"/>
      <c r="R399" s="27"/>
      <c r="S399" s="29"/>
      <c r="T399" s="27"/>
      <c r="U399" s="29">
        <f>U398</f>
        <v>0</v>
      </c>
    </row>
    <row r="400" spans="1:21" ht="30" customHeight="1" x14ac:dyDescent="0.25">
      <c r="A400" s="23"/>
      <c r="B400" s="23" t="s">
        <v>832</v>
      </c>
      <c r="C400" s="23"/>
      <c r="D400" s="23"/>
      <c r="E400" s="23"/>
      <c r="F400" s="23"/>
      <c r="G400" s="23"/>
      <c r="H400" s="23"/>
      <c r="I400" s="26"/>
      <c r="J400" s="23"/>
      <c r="K400" s="23"/>
      <c r="L400" s="23"/>
      <c r="M400" s="23"/>
      <c r="N400" s="23"/>
      <c r="O400" s="23"/>
      <c r="P400" s="23"/>
      <c r="Q400" s="23"/>
      <c r="R400" s="23"/>
      <c r="S400" s="25"/>
      <c r="T400" s="23"/>
      <c r="U400" s="25">
        <v>0</v>
      </c>
    </row>
    <row r="401" spans="1:21" x14ac:dyDescent="0.25">
      <c r="A401" s="27"/>
      <c r="B401" s="27" t="s">
        <v>833</v>
      </c>
      <c r="C401" s="27"/>
      <c r="D401" s="27"/>
      <c r="E401" s="27"/>
      <c r="F401" s="27"/>
      <c r="G401" s="27"/>
      <c r="H401" s="27"/>
      <c r="I401" s="28"/>
      <c r="J401" s="27"/>
      <c r="K401" s="27"/>
      <c r="L401" s="27"/>
      <c r="M401" s="27"/>
      <c r="N401" s="27"/>
      <c r="O401" s="27"/>
      <c r="P401" s="27"/>
      <c r="Q401" s="27"/>
      <c r="R401" s="27"/>
      <c r="S401" s="29"/>
      <c r="T401" s="27"/>
      <c r="U401" s="29">
        <f>U400</f>
        <v>0</v>
      </c>
    </row>
    <row r="402" spans="1:21" ht="30" customHeight="1" x14ac:dyDescent="0.25">
      <c r="A402" s="23"/>
      <c r="B402" s="23" t="s">
        <v>834</v>
      </c>
      <c r="C402" s="23"/>
      <c r="D402" s="23"/>
      <c r="E402" s="23"/>
      <c r="F402" s="23"/>
      <c r="G402" s="23"/>
      <c r="H402" s="23"/>
      <c r="I402" s="26"/>
      <c r="J402" s="23"/>
      <c r="K402" s="23"/>
      <c r="L402" s="23"/>
      <c r="M402" s="23"/>
      <c r="N402" s="23"/>
      <c r="O402" s="23"/>
      <c r="P402" s="23"/>
      <c r="Q402" s="23"/>
      <c r="R402" s="23"/>
      <c r="S402" s="25"/>
      <c r="T402" s="23"/>
      <c r="U402" s="25">
        <v>0</v>
      </c>
    </row>
    <row r="403" spans="1:21" x14ac:dyDescent="0.25">
      <c r="A403" s="27"/>
      <c r="B403" s="27" t="s">
        <v>835</v>
      </c>
      <c r="C403" s="27"/>
      <c r="D403" s="27"/>
      <c r="E403" s="27"/>
      <c r="F403" s="27"/>
      <c r="G403" s="27"/>
      <c r="H403" s="27"/>
      <c r="I403" s="28"/>
      <c r="J403" s="27"/>
      <c r="K403" s="27"/>
      <c r="L403" s="27"/>
      <c r="M403" s="27"/>
      <c r="N403" s="27"/>
      <c r="O403" s="27"/>
      <c r="P403" s="27"/>
      <c r="Q403" s="27"/>
      <c r="R403" s="27"/>
      <c r="S403" s="29"/>
      <c r="T403" s="27"/>
      <c r="U403" s="29">
        <f>U402</f>
        <v>0</v>
      </c>
    </row>
    <row r="404" spans="1:21" ht="30" customHeight="1" x14ac:dyDescent="0.25">
      <c r="A404" s="23"/>
      <c r="B404" s="23" t="s">
        <v>384</v>
      </c>
      <c r="C404" s="23"/>
      <c r="D404" s="23"/>
      <c r="E404" s="23"/>
      <c r="F404" s="23"/>
      <c r="G404" s="23"/>
      <c r="H404" s="23"/>
      <c r="I404" s="26"/>
      <c r="J404" s="23"/>
      <c r="K404" s="23"/>
      <c r="L404" s="23"/>
      <c r="M404" s="23"/>
      <c r="N404" s="23"/>
      <c r="O404" s="23"/>
      <c r="P404" s="23"/>
      <c r="Q404" s="23"/>
      <c r="R404" s="23"/>
      <c r="S404" s="25"/>
      <c r="T404" s="23"/>
      <c r="U404" s="25">
        <v>20</v>
      </c>
    </row>
    <row r="405" spans="1:21" x14ac:dyDescent="0.25">
      <c r="A405" s="27"/>
      <c r="B405" s="27" t="s">
        <v>385</v>
      </c>
      <c r="C405" s="27"/>
      <c r="D405" s="27"/>
      <c r="E405" s="27"/>
      <c r="F405" s="27"/>
      <c r="G405" s="27"/>
      <c r="H405" s="27"/>
      <c r="I405" s="28"/>
      <c r="J405" s="27"/>
      <c r="K405" s="27"/>
      <c r="L405" s="27"/>
      <c r="M405" s="27"/>
      <c r="N405" s="27"/>
      <c r="O405" s="27"/>
      <c r="P405" s="27"/>
      <c r="Q405" s="27"/>
      <c r="R405" s="27"/>
      <c r="S405" s="29"/>
      <c r="T405" s="27"/>
      <c r="U405" s="29">
        <f>U404</f>
        <v>20</v>
      </c>
    </row>
    <row r="406" spans="1:21" ht="30" customHeight="1" x14ac:dyDescent="0.25">
      <c r="A406" s="23"/>
      <c r="B406" s="23" t="s">
        <v>836</v>
      </c>
      <c r="C406" s="23"/>
      <c r="D406" s="23"/>
      <c r="E406" s="23"/>
      <c r="F406" s="23"/>
      <c r="G406" s="23"/>
      <c r="H406" s="23"/>
      <c r="I406" s="26"/>
      <c r="J406" s="23"/>
      <c r="K406" s="23"/>
      <c r="L406" s="23"/>
      <c r="M406" s="23"/>
      <c r="N406" s="23"/>
      <c r="O406" s="23"/>
      <c r="P406" s="23"/>
      <c r="Q406" s="23"/>
      <c r="R406" s="23"/>
      <c r="S406" s="25"/>
      <c r="T406" s="23"/>
      <c r="U406" s="25">
        <v>0</v>
      </c>
    </row>
    <row r="407" spans="1:21" x14ac:dyDescent="0.25">
      <c r="A407" s="27"/>
      <c r="B407" s="27" t="s">
        <v>837</v>
      </c>
      <c r="C407" s="27"/>
      <c r="D407" s="27"/>
      <c r="E407" s="27"/>
      <c r="F407" s="27"/>
      <c r="G407" s="27"/>
      <c r="H407" s="27"/>
      <c r="I407" s="28"/>
      <c r="J407" s="27"/>
      <c r="K407" s="27"/>
      <c r="L407" s="27"/>
      <c r="M407" s="27"/>
      <c r="N407" s="27"/>
      <c r="O407" s="27"/>
      <c r="P407" s="27"/>
      <c r="Q407" s="27"/>
      <c r="R407" s="27"/>
      <c r="S407" s="29"/>
      <c r="T407" s="27"/>
      <c r="U407" s="29">
        <f>U406</f>
        <v>0</v>
      </c>
    </row>
    <row r="408" spans="1:21" ht="30" customHeight="1" x14ac:dyDescent="0.25">
      <c r="A408" s="23"/>
      <c r="B408" s="23" t="s">
        <v>838</v>
      </c>
      <c r="C408" s="23"/>
      <c r="D408" s="23"/>
      <c r="E408" s="23"/>
      <c r="F408" s="23"/>
      <c r="G408" s="23"/>
      <c r="H408" s="23"/>
      <c r="I408" s="26"/>
      <c r="J408" s="23"/>
      <c r="K408" s="23"/>
      <c r="L408" s="23"/>
      <c r="M408" s="23"/>
      <c r="N408" s="23"/>
      <c r="O408" s="23"/>
      <c r="P408" s="23"/>
      <c r="Q408" s="23"/>
      <c r="R408" s="23"/>
      <c r="S408" s="25"/>
      <c r="T408" s="23"/>
      <c r="U408" s="25">
        <v>0</v>
      </c>
    </row>
    <row r="409" spans="1:21" ht="15.75" thickBot="1" x14ac:dyDescent="0.3">
      <c r="A409" s="27"/>
      <c r="B409" s="27" t="s">
        <v>839</v>
      </c>
      <c r="C409" s="27"/>
      <c r="D409" s="27"/>
      <c r="E409" s="27"/>
      <c r="F409" s="27"/>
      <c r="G409" s="27"/>
      <c r="H409" s="27"/>
      <c r="I409" s="28"/>
      <c r="J409" s="27"/>
      <c r="K409" s="27"/>
      <c r="L409" s="27"/>
      <c r="M409" s="27"/>
      <c r="N409" s="27"/>
      <c r="O409" s="27"/>
      <c r="P409" s="27"/>
      <c r="Q409" s="27"/>
      <c r="R409" s="27"/>
      <c r="S409" s="31"/>
      <c r="T409" s="27"/>
      <c r="U409" s="31">
        <f>U408</f>
        <v>0</v>
      </c>
    </row>
    <row r="410" spans="1:21" s="35" customFormat="1" ht="30" customHeight="1" thickBot="1" x14ac:dyDescent="0.25">
      <c r="A410" s="23" t="s">
        <v>108</v>
      </c>
      <c r="B410" s="23"/>
      <c r="C410" s="23"/>
      <c r="D410" s="23"/>
      <c r="E410" s="23"/>
      <c r="F410" s="23"/>
      <c r="G410" s="23"/>
      <c r="H410" s="23"/>
      <c r="I410" s="26"/>
      <c r="J410" s="23"/>
      <c r="K410" s="23"/>
      <c r="L410" s="23"/>
      <c r="M410" s="23"/>
      <c r="N410" s="23"/>
      <c r="O410" s="23"/>
      <c r="P410" s="23"/>
      <c r="Q410" s="23"/>
      <c r="R410" s="23"/>
      <c r="S410" s="34" t="e">
        <f>ROUND(#REF!+S38+S40+S42+S44+S46+S48+S50+S65+S67+S69+S71+S73+S75+S77+S79+S81+S83+S85+S87+S89+S95+S98+S100+S102+S104+S106+S108+S110+S112+S114+S116+S118+S120+S122+S124+S139+S141+S144+S151+S164+S166+S168+S178+S180+S182+S184+S186+S188+S190+S192+S194+S196+S198+S200+S202+S204+S237+S241+S268+S278+S295+S301+S313+S319+S327+S329+S332+S334+S336+S338+S354+S383+S385+S387+S395+S397+S399+S401+S403+S405+S407+S409,5)</f>
        <v>#REF!</v>
      </c>
      <c r="T410" s="23"/>
      <c r="U410" s="34" t="e">
        <f>ROUND(#REF!+U38+U40+U42+U44+U46+U48+U50+U65+U67+U69+U71+U73+U75+U77+U79+U81+U83+U85+U87+U89+U95+U98+U100+U102+U104+U106+U108+U110+U112+U114+U116+U118+U120+U122+U124+U139+U141+U144+U151+U164+U166+U168+U178+U180+U182+U184+U186+U188+U190+U192+U194+U196+U198+U200+U202+U204+U237+U241+U268+U278+U295+U301+U313+U319+U327+U329+U332+U334+U336+U338+U354+U383+U385+U387+U395+U397+U399+U401+U403+U405+U407+U409,5)</f>
        <v>#REF!</v>
      </c>
    </row>
    <row r="411" spans="1:21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11:33 AM
&amp;"Arial,Bold"&amp;8 05/05/15
&amp;"Arial,Bold"&amp;8 Accrual Basis&amp;C&amp;"Arial,Bold"&amp;12 ICSB - International Council for Small Business
&amp;"Arial,Bold"&amp;14 General Ledger
&amp;"Arial,Bold"&amp;10 As of December 31, 2014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348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3489" r:id="rId4" name="FILTER"/>
      </mc:Fallback>
    </mc:AlternateContent>
    <mc:AlternateContent xmlns:mc="http://schemas.openxmlformats.org/markup-compatibility/2006">
      <mc:Choice Requires="x14">
        <control shapeId="6349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63490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U22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32.5703125" style="39" customWidth="1"/>
    <col min="5" max="5" width="6.8554687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6.28515625" style="39" bestFit="1" customWidth="1"/>
    <col min="10" max="10" width="2.28515625" style="39" customWidth="1"/>
    <col min="11" max="11" width="24.71093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30.7109375" style="39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60020.89</v>
      </c>
    </row>
    <row r="3" spans="1:21" x14ac:dyDescent="0.25">
      <c r="A3" s="27"/>
      <c r="B3" s="27"/>
      <c r="C3" s="27"/>
      <c r="D3" s="27"/>
      <c r="E3" s="27" t="s">
        <v>110</v>
      </c>
      <c r="F3" s="27"/>
      <c r="G3" s="28">
        <v>41946</v>
      </c>
      <c r="H3" s="27"/>
      <c r="I3" s="27" t="s">
        <v>222</v>
      </c>
      <c r="J3" s="27"/>
      <c r="K3" s="27" t="s">
        <v>587</v>
      </c>
      <c r="L3" s="27"/>
      <c r="M3" s="27" t="s">
        <v>609</v>
      </c>
      <c r="N3" s="27"/>
      <c r="O3" s="27" t="s">
        <v>36</v>
      </c>
      <c r="P3" s="27"/>
      <c r="Q3" s="29">
        <v>1690</v>
      </c>
      <c r="R3" s="27"/>
      <c r="S3" s="29">
        <f t="shared" ref="S3:S34" si="0">ROUND(S2+Q3,5)</f>
        <v>61710.89</v>
      </c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41946</v>
      </c>
      <c r="H4" s="27"/>
      <c r="I4" s="27"/>
      <c r="J4" s="27"/>
      <c r="K4" s="27" t="s">
        <v>139</v>
      </c>
      <c r="L4" s="27"/>
      <c r="M4" s="27" t="s">
        <v>541</v>
      </c>
      <c r="N4" s="27"/>
      <c r="O4" s="27" t="s">
        <v>106</v>
      </c>
      <c r="P4" s="27"/>
      <c r="Q4" s="29">
        <v>-1.46</v>
      </c>
      <c r="R4" s="27"/>
      <c r="S4" s="29">
        <f t="shared" si="0"/>
        <v>61709.43</v>
      </c>
      <c r="U4" s="24"/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41946</v>
      </c>
      <c r="H5" s="27"/>
      <c r="I5" s="27"/>
      <c r="J5" s="27"/>
      <c r="K5" s="27" t="s">
        <v>588</v>
      </c>
      <c r="L5" s="27"/>
      <c r="M5" s="27" t="s">
        <v>610</v>
      </c>
      <c r="N5" s="27"/>
      <c r="O5" s="27" t="s">
        <v>79</v>
      </c>
      <c r="P5" s="27"/>
      <c r="Q5" s="29">
        <v>-60.34</v>
      </c>
      <c r="R5" s="27"/>
      <c r="S5" s="29">
        <f t="shared" si="0"/>
        <v>61649.09</v>
      </c>
      <c r="U5" s="24"/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41946</v>
      </c>
      <c r="H6" s="27"/>
      <c r="I6" s="27"/>
      <c r="J6" s="27"/>
      <c r="K6" s="27" t="s">
        <v>589</v>
      </c>
      <c r="L6" s="27"/>
      <c r="M6" s="27" t="s">
        <v>611</v>
      </c>
      <c r="N6" s="27"/>
      <c r="O6" s="27" t="s">
        <v>79</v>
      </c>
      <c r="P6" s="27"/>
      <c r="Q6" s="29">
        <v>-48.92</v>
      </c>
      <c r="R6" s="27"/>
      <c r="S6" s="29">
        <f t="shared" si="0"/>
        <v>61600.17</v>
      </c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41947</v>
      </c>
      <c r="H7" s="27"/>
      <c r="I7" s="27" t="s">
        <v>579</v>
      </c>
      <c r="J7" s="27"/>
      <c r="K7" s="27" t="s">
        <v>590</v>
      </c>
      <c r="L7" s="27"/>
      <c r="M7" s="27" t="s">
        <v>612</v>
      </c>
      <c r="N7" s="27"/>
      <c r="O7" s="27" t="s">
        <v>378</v>
      </c>
      <c r="P7" s="27"/>
      <c r="Q7" s="29">
        <v>-289.04000000000002</v>
      </c>
      <c r="R7" s="27"/>
      <c r="S7" s="29">
        <f t="shared" si="0"/>
        <v>61311.13</v>
      </c>
    </row>
    <row r="8" spans="1:21" x14ac:dyDescent="0.25">
      <c r="A8" s="27"/>
      <c r="B8" s="27"/>
      <c r="C8" s="27"/>
      <c r="D8" s="27"/>
      <c r="E8" s="27" t="s">
        <v>111</v>
      </c>
      <c r="F8" s="27"/>
      <c r="G8" s="28">
        <v>41948</v>
      </c>
      <c r="H8" s="27"/>
      <c r="I8" s="27"/>
      <c r="J8" s="27"/>
      <c r="K8" s="27" t="s">
        <v>400</v>
      </c>
      <c r="L8" s="27"/>
      <c r="M8" s="27" t="s">
        <v>613</v>
      </c>
      <c r="N8" s="27"/>
      <c r="O8" s="27" t="s">
        <v>34</v>
      </c>
      <c r="P8" s="27"/>
      <c r="Q8" s="29">
        <v>1500</v>
      </c>
      <c r="R8" s="27"/>
      <c r="S8" s="29">
        <f t="shared" si="0"/>
        <v>62811.13</v>
      </c>
    </row>
    <row r="9" spans="1:21" x14ac:dyDescent="0.25">
      <c r="A9" s="27"/>
      <c r="B9" s="27"/>
      <c r="C9" s="27"/>
      <c r="D9" s="27"/>
      <c r="E9" s="27" t="s">
        <v>111</v>
      </c>
      <c r="F9" s="27"/>
      <c r="G9" s="28">
        <v>41948</v>
      </c>
      <c r="H9" s="27"/>
      <c r="I9" s="27"/>
      <c r="J9" s="27"/>
      <c r="K9" s="27" t="s">
        <v>591</v>
      </c>
      <c r="L9" s="27"/>
      <c r="M9" s="27" t="s">
        <v>614</v>
      </c>
      <c r="N9" s="27"/>
      <c r="O9" s="27" t="s">
        <v>376</v>
      </c>
      <c r="P9" s="27"/>
      <c r="Q9" s="29">
        <v>200</v>
      </c>
      <c r="R9" s="27"/>
      <c r="S9" s="29">
        <f t="shared" si="0"/>
        <v>63011.13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41948</v>
      </c>
      <c r="H10" s="27"/>
      <c r="I10" s="27"/>
      <c r="J10" s="27"/>
      <c r="K10" s="27" t="s">
        <v>147</v>
      </c>
      <c r="L10" s="27"/>
      <c r="M10" s="27" t="s">
        <v>185</v>
      </c>
      <c r="N10" s="27"/>
      <c r="O10" s="27" t="s">
        <v>104</v>
      </c>
      <c r="P10" s="27"/>
      <c r="Q10" s="29">
        <v>-9.98</v>
      </c>
      <c r="R10" s="27"/>
      <c r="S10" s="29">
        <f t="shared" si="0"/>
        <v>63001.15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41948</v>
      </c>
      <c r="H11" s="27"/>
      <c r="I11" s="27"/>
      <c r="J11" s="27"/>
      <c r="K11" s="27" t="s">
        <v>139</v>
      </c>
      <c r="L11" s="27"/>
      <c r="M11" s="27" t="s">
        <v>541</v>
      </c>
      <c r="N11" s="27"/>
      <c r="O11" s="27" t="s">
        <v>106</v>
      </c>
      <c r="P11" s="27"/>
      <c r="Q11" s="29">
        <v>-0.83</v>
      </c>
      <c r="R11" s="27"/>
      <c r="S11" s="29">
        <f t="shared" si="0"/>
        <v>63000.32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41948</v>
      </c>
      <c r="H12" s="27"/>
      <c r="I12" s="27"/>
      <c r="J12" s="27"/>
      <c r="K12" s="27" t="s">
        <v>592</v>
      </c>
      <c r="L12" s="27"/>
      <c r="M12" s="27" t="s">
        <v>615</v>
      </c>
      <c r="N12" s="27"/>
      <c r="O12" s="27" t="s">
        <v>85</v>
      </c>
      <c r="P12" s="27"/>
      <c r="Q12" s="29">
        <v>-30.02</v>
      </c>
      <c r="R12" s="27"/>
      <c r="S12" s="29">
        <f t="shared" si="0"/>
        <v>62970.3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41948</v>
      </c>
      <c r="H13" s="27"/>
      <c r="I13" s="27"/>
      <c r="J13" s="27"/>
      <c r="K13" s="27" t="s">
        <v>593</v>
      </c>
      <c r="L13" s="27"/>
      <c r="M13" s="27" t="s">
        <v>616</v>
      </c>
      <c r="N13" s="27"/>
      <c r="O13" s="27" t="s">
        <v>79</v>
      </c>
      <c r="P13" s="27"/>
      <c r="Q13" s="29">
        <v>-27.9</v>
      </c>
      <c r="R13" s="27"/>
      <c r="S13" s="29">
        <f t="shared" si="0"/>
        <v>62942.400000000001</v>
      </c>
    </row>
    <row r="14" spans="1:21" x14ac:dyDescent="0.25">
      <c r="A14" s="27"/>
      <c r="B14" s="27"/>
      <c r="C14" s="27"/>
      <c r="D14" s="27"/>
      <c r="E14" s="27" t="s">
        <v>111</v>
      </c>
      <c r="F14" s="27"/>
      <c r="G14" s="28">
        <v>41949</v>
      </c>
      <c r="H14" s="27"/>
      <c r="I14" s="27"/>
      <c r="J14" s="27"/>
      <c r="K14" s="27" t="s">
        <v>531</v>
      </c>
      <c r="L14" s="27"/>
      <c r="M14" s="27" t="s">
        <v>617</v>
      </c>
      <c r="N14" s="27"/>
      <c r="O14" s="27" t="s">
        <v>68</v>
      </c>
      <c r="P14" s="27"/>
      <c r="Q14" s="29">
        <v>5900</v>
      </c>
      <c r="R14" s="27"/>
      <c r="S14" s="29">
        <f t="shared" si="0"/>
        <v>68842.399999999994</v>
      </c>
    </row>
    <row r="15" spans="1:21" x14ac:dyDescent="0.25">
      <c r="A15" s="27"/>
      <c r="B15" s="27"/>
      <c r="C15" s="27"/>
      <c r="D15" s="27"/>
      <c r="E15" s="27" t="s">
        <v>110</v>
      </c>
      <c r="F15" s="27"/>
      <c r="G15" s="28">
        <v>41950</v>
      </c>
      <c r="H15" s="27"/>
      <c r="I15" s="27" t="s">
        <v>222</v>
      </c>
      <c r="J15" s="27"/>
      <c r="K15" s="27" t="s">
        <v>154</v>
      </c>
      <c r="L15" s="27"/>
      <c r="M15" s="27" t="s">
        <v>618</v>
      </c>
      <c r="N15" s="27"/>
      <c r="O15" s="27" t="s">
        <v>36</v>
      </c>
      <c r="P15" s="27"/>
      <c r="Q15" s="29">
        <v>3326.25</v>
      </c>
      <c r="R15" s="27"/>
      <c r="S15" s="29">
        <f t="shared" si="0"/>
        <v>72168.649999999994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41953</v>
      </c>
      <c r="H16" s="27"/>
      <c r="I16" s="27" t="s">
        <v>580</v>
      </c>
      <c r="J16" s="27"/>
      <c r="K16" s="27" t="s">
        <v>594</v>
      </c>
      <c r="L16" s="27"/>
      <c r="M16" s="27" t="s">
        <v>619</v>
      </c>
      <c r="N16" s="27"/>
      <c r="O16" s="27" t="s">
        <v>64</v>
      </c>
      <c r="P16" s="27"/>
      <c r="Q16" s="29">
        <v>-1000</v>
      </c>
      <c r="R16" s="27"/>
      <c r="S16" s="29">
        <f t="shared" si="0"/>
        <v>71168.649999999994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41953</v>
      </c>
      <c r="H17" s="27"/>
      <c r="I17" s="27"/>
      <c r="J17" s="27"/>
      <c r="K17" s="27" t="s">
        <v>595</v>
      </c>
      <c r="L17" s="27"/>
      <c r="M17" s="27" t="s">
        <v>620</v>
      </c>
      <c r="N17" s="27"/>
      <c r="O17" s="27" t="s">
        <v>102</v>
      </c>
      <c r="P17" s="27"/>
      <c r="Q17" s="29">
        <v>-275</v>
      </c>
      <c r="R17" s="27"/>
      <c r="S17" s="29">
        <f t="shared" si="0"/>
        <v>70893.649999999994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41953</v>
      </c>
      <c r="H18" s="27"/>
      <c r="I18" s="27"/>
      <c r="J18" s="27"/>
      <c r="K18" s="27" t="s">
        <v>229</v>
      </c>
      <c r="L18" s="27"/>
      <c r="M18" s="27" t="s">
        <v>562</v>
      </c>
      <c r="N18" s="27"/>
      <c r="O18" s="27" t="s">
        <v>104</v>
      </c>
      <c r="P18" s="27"/>
      <c r="Q18" s="29">
        <v>-118.88</v>
      </c>
      <c r="R18" s="27"/>
      <c r="S18" s="29">
        <f t="shared" si="0"/>
        <v>70774.77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41953</v>
      </c>
      <c r="H19" s="27"/>
      <c r="I19" s="27"/>
      <c r="J19" s="27"/>
      <c r="K19" s="27" t="s">
        <v>227</v>
      </c>
      <c r="L19" s="27"/>
      <c r="M19" s="27" t="s">
        <v>237</v>
      </c>
      <c r="N19" s="27"/>
      <c r="O19" s="27" t="s">
        <v>83</v>
      </c>
      <c r="P19" s="27"/>
      <c r="Q19" s="29">
        <v>-9</v>
      </c>
      <c r="R19" s="27"/>
      <c r="S19" s="29">
        <f t="shared" si="0"/>
        <v>70765.77</v>
      </c>
    </row>
    <row r="20" spans="1:19" x14ac:dyDescent="0.25">
      <c r="A20" s="27"/>
      <c r="B20" s="27"/>
      <c r="C20" s="27"/>
      <c r="D20" s="27"/>
      <c r="E20" s="27" t="s">
        <v>110</v>
      </c>
      <c r="F20" s="27"/>
      <c r="G20" s="28">
        <v>41954</v>
      </c>
      <c r="H20" s="27"/>
      <c r="I20" s="27" t="s">
        <v>581</v>
      </c>
      <c r="J20" s="27"/>
      <c r="K20" s="27" t="s">
        <v>169</v>
      </c>
      <c r="L20" s="27"/>
      <c r="M20" s="27" t="s">
        <v>621</v>
      </c>
      <c r="N20" s="27"/>
      <c r="O20" s="27" t="s">
        <v>36</v>
      </c>
      <c r="P20" s="27"/>
      <c r="Q20" s="29">
        <v>4087.5</v>
      </c>
      <c r="R20" s="27"/>
      <c r="S20" s="29">
        <f t="shared" si="0"/>
        <v>74853.27</v>
      </c>
    </row>
    <row r="21" spans="1:19" x14ac:dyDescent="0.25">
      <c r="A21" s="27"/>
      <c r="B21" s="27"/>
      <c r="C21" s="27"/>
      <c r="D21" s="27"/>
      <c r="E21" s="27" t="s">
        <v>110</v>
      </c>
      <c r="F21" s="27"/>
      <c r="G21" s="28">
        <v>41954</v>
      </c>
      <c r="H21" s="27"/>
      <c r="I21" s="27" t="s">
        <v>582</v>
      </c>
      <c r="J21" s="27"/>
      <c r="K21" s="27" t="s">
        <v>167</v>
      </c>
      <c r="L21" s="27"/>
      <c r="M21" s="27" t="s">
        <v>622</v>
      </c>
      <c r="N21" s="27"/>
      <c r="O21" s="27" t="s">
        <v>36</v>
      </c>
      <c r="P21" s="27"/>
      <c r="Q21" s="29">
        <v>2118.75</v>
      </c>
      <c r="R21" s="27"/>
      <c r="S21" s="29">
        <f t="shared" si="0"/>
        <v>76972.02</v>
      </c>
    </row>
    <row r="22" spans="1:19" x14ac:dyDescent="0.25">
      <c r="A22" s="27"/>
      <c r="B22" s="27"/>
      <c r="C22" s="27"/>
      <c r="D22" s="27"/>
      <c r="E22" s="27" t="s">
        <v>110</v>
      </c>
      <c r="F22" s="27"/>
      <c r="G22" s="28">
        <v>41954</v>
      </c>
      <c r="H22" s="27"/>
      <c r="I22" s="27" t="s">
        <v>583</v>
      </c>
      <c r="J22" s="27"/>
      <c r="K22" s="27" t="s">
        <v>167</v>
      </c>
      <c r="L22" s="27"/>
      <c r="M22" s="27" t="s">
        <v>621</v>
      </c>
      <c r="N22" s="27"/>
      <c r="O22" s="27" t="s">
        <v>36</v>
      </c>
      <c r="P22" s="27"/>
      <c r="Q22" s="29">
        <v>482</v>
      </c>
      <c r="R22" s="27"/>
      <c r="S22" s="29">
        <f t="shared" si="0"/>
        <v>77454.02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41955</v>
      </c>
      <c r="H23" s="27"/>
      <c r="I23" s="27" t="s">
        <v>584</v>
      </c>
      <c r="J23" s="27"/>
      <c r="K23" s="27" t="s">
        <v>145</v>
      </c>
      <c r="L23" s="27"/>
      <c r="M23" s="27" t="s">
        <v>623</v>
      </c>
      <c r="N23" s="27"/>
      <c r="O23" s="27" t="s">
        <v>54</v>
      </c>
      <c r="P23" s="27"/>
      <c r="Q23" s="29">
        <v>-31844.09</v>
      </c>
      <c r="R23" s="27"/>
      <c r="S23" s="29">
        <f t="shared" si="0"/>
        <v>45609.93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41955</v>
      </c>
      <c r="H24" s="27"/>
      <c r="I24" s="27"/>
      <c r="J24" s="27"/>
      <c r="K24" s="27" t="s">
        <v>139</v>
      </c>
      <c r="L24" s="27"/>
      <c r="M24" s="27" t="s">
        <v>195</v>
      </c>
      <c r="N24" s="27"/>
      <c r="O24" s="27" t="s">
        <v>106</v>
      </c>
      <c r="P24" s="27"/>
      <c r="Q24" s="29">
        <v>-6.5</v>
      </c>
      <c r="R24" s="27"/>
      <c r="S24" s="29">
        <f t="shared" si="0"/>
        <v>45603.43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41955</v>
      </c>
      <c r="H25" s="27"/>
      <c r="I25" s="27"/>
      <c r="J25" s="27"/>
      <c r="K25" s="27" t="s">
        <v>596</v>
      </c>
      <c r="L25" s="27"/>
      <c r="M25" s="27" t="s">
        <v>624</v>
      </c>
      <c r="N25" s="27"/>
      <c r="O25" s="27" t="s">
        <v>79</v>
      </c>
      <c r="P25" s="27"/>
      <c r="Q25" s="29">
        <v>-24.08</v>
      </c>
      <c r="R25" s="27"/>
      <c r="S25" s="29">
        <f t="shared" si="0"/>
        <v>45579.35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41955</v>
      </c>
      <c r="H26" s="27"/>
      <c r="I26" s="27"/>
      <c r="J26" s="27"/>
      <c r="K26" s="27" t="s">
        <v>597</v>
      </c>
      <c r="L26" s="27"/>
      <c r="M26" s="27" t="s">
        <v>624</v>
      </c>
      <c r="N26" s="27"/>
      <c r="O26" s="27" t="s">
        <v>79</v>
      </c>
      <c r="P26" s="27"/>
      <c r="Q26" s="29">
        <v>-216.73</v>
      </c>
      <c r="R26" s="27"/>
      <c r="S26" s="29">
        <f t="shared" si="0"/>
        <v>45362.62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41955</v>
      </c>
      <c r="H27" s="27"/>
      <c r="I27" s="27"/>
      <c r="J27" s="27"/>
      <c r="K27" s="27" t="s">
        <v>349</v>
      </c>
      <c r="L27" s="27"/>
      <c r="M27" s="27" t="s">
        <v>360</v>
      </c>
      <c r="N27" s="27"/>
      <c r="O27" s="27" t="s">
        <v>104</v>
      </c>
      <c r="P27" s="27"/>
      <c r="Q27" s="29">
        <v>-165</v>
      </c>
      <c r="R27" s="27"/>
      <c r="S27" s="29">
        <f t="shared" si="0"/>
        <v>45197.62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41957</v>
      </c>
      <c r="H28" s="27"/>
      <c r="I28" s="27"/>
      <c r="J28" s="27"/>
      <c r="K28" s="27" t="s">
        <v>598</v>
      </c>
      <c r="L28" s="27"/>
      <c r="M28" s="27" t="s">
        <v>625</v>
      </c>
      <c r="N28" s="27"/>
      <c r="O28" s="27" t="s">
        <v>79</v>
      </c>
      <c r="P28" s="27"/>
      <c r="Q28" s="29">
        <v>-81.680000000000007</v>
      </c>
      <c r="R28" s="27"/>
      <c r="S28" s="29">
        <f t="shared" si="0"/>
        <v>45115.94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41957</v>
      </c>
      <c r="H29" s="27"/>
      <c r="I29" s="27"/>
      <c r="J29" s="27"/>
      <c r="K29" s="27" t="s">
        <v>139</v>
      </c>
      <c r="L29" s="27"/>
      <c r="M29" s="27" t="s">
        <v>238</v>
      </c>
      <c r="N29" s="27"/>
      <c r="O29" s="27" t="s">
        <v>106</v>
      </c>
      <c r="P29" s="27"/>
      <c r="Q29" s="29">
        <v>-190.63</v>
      </c>
      <c r="R29" s="27"/>
      <c r="S29" s="29">
        <f t="shared" si="0"/>
        <v>44925.31</v>
      </c>
    </row>
    <row r="30" spans="1:19" x14ac:dyDescent="0.25">
      <c r="A30" s="27"/>
      <c r="B30" s="27"/>
      <c r="C30" s="27"/>
      <c r="D30" s="27"/>
      <c r="E30" s="27" t="s">
        <v>109</v>
      </c>
      <c r="F30" s="27"/>
      <c r="G30" s="28">
        <v>41957</v>
      </c>
      <c r="H30" s="27"/>
      <c r="I30" s="27"/>
      <c r="J30" s="27"/>
      <c r="K30" s="27" t="s">
        <v>139</v>
      </c>
      <c r="L30" s="27"/>
      <c r="M30" s="27" t="s">
        <v>549</v>
      </c>
      <c r="N30" s="27"/>
      <c r="O30" s="27" t="s">
        <v>106</v>
      </c>
      <c r="P30" s="27"/>
      <c r="Q30" s="29">
        <v>-63.11</v>
      </c>
      <c r="R30" s="27"/>
      <c r="S30" s="29">
        <f t="shared" si="0"/>
        <v>44862.2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41957</v>
      </c>
      <c r="H31" s="27"/>
      <c r="I31" s="27"/>
      <c r="J31" s="27"/>
      <c r="K31" s="27" t="s">
        <v>139</v>
      </c>
      <c r="L31" s="27"/>
      <c r="M31" s="27" t="s">
        <v>241</v>
      </c>
      <c r="N31" s="27"/>
      <c r="O31" s="27" t="s">
        <v>106</v>
      </c>
      <c r="P31" s="27"/>
      <c r="Q31" s="29">
        <v>-59.65</v>
      </c>
      <c r="R31" s="27"/>
      <c r="S31" s="29">
        <f t="shared" si="0"/>
        <v>44802.55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41957</v>
      </c>
      <c r="H32" s="27"/>
      <c r="I32" s="27"/>
      <c r="J32" s="27"/>
      <c r="K32" s="27" t="s">
        <v>139</v>
      </c>
      <c r="L32" s="27"/>
      <c r="M32" s="27" t="s">
        <v>239</v>
      </c>
      <c r="N32" s="27"/>
      <c r="O32" s="27" t="s">
        <v>106</v>
      </c>
      <c r="P32" s="27"/>
      <c r="Q32" s="29">
        <v>-41.52</v>
      </c>
      <c r="R32" s="27"/>
      <c r="S32" s="29">
        <f t="shared" si="0"/>
        <v>44761.03</v>
      </c>
    </row>
    <row r="33" spans="1:19" x14ac:dyDescent="0.25">
      <c r="A33" s="27"/>
      <c r="B33" s="27"/>
      <c r="C33" s="27"/>
      <c r="D33" s="27"/>
      <c r="E33" s="27" t="s">
        <v>109</v>
      </c>
      <c r="F33" s="27"/>
      <c r="G33" s="28">
        <v>41957</v>
      </c>
      <c r="H33" s="27"/>
      <c r="I33" s="27"/>
      <c r="J33" s="27"/>
      <c r="K33" s="27" t="s">
        <v>139</v>
      </c>
      <c r="L33" s="27"/>
      <c r="M33" s="27" t="s">
        <v>195</v>
      </c>
      <c r="N33" s="27"/>
      <c r="O33" s="27" t="s">
        <v>106</v>
      </c>
      <c r="P33" s="27"/>
      <c r="Q33" s="29">
        <v>-19.72</v>
      </c>
      <c r="R33" s="27"/>
      <c r="S33" s="29">
        <f t="shared" si="0"/>
        <v>44741.31</v>
      </c>
    </row>
    <row r="34" spans="1:19" x14ac:dyDescent="0.25">
      <c r="A34" s="27"/>
      <c r="B34" s="27"/>
      <c r="C34" s="27"/>
      <c r="D34" s="27"/>
      <c r="E34" s="27" t="s">
        <v>109</v>
      </c>
      <c r="F34" s="27"/>
      <c r="G34" s="28">
        <v>41957</v>
      </c>
      <c r="H34" s="27"/>
      <c r="I34" s="27"/>
      <c r="J34" s="27"/>
      <c r="K34" s="27" t="s">
        <v>139</v>
      </c>
      <c r="L34" s="27"/>
      <c r="M34" s="27" t="s">
        <v>172</v>
      </c>
      <c r="N34" s="27"/>
      <c r="O34" s="27" t="s">
        <v>106</v>
      </c>
      <c r="P34" s="27"/>
      <c r="Q34" s="29">
        <v>-5</v>
      </c>
      <c r="R34" s="27"/>
      <c r="S34" s="29">
        <f t="shared" si="0"/>
        <v>44736.31</v>
      </c>
    </row>
    <row r="35" spans="1:19" x14ac:dyDescent="0.25">
      <c r="A35" s="27"/>
      <c r="B35" s="27"/>
      <c r="C35" s="27"/>
      <c r="D35" s="27"/>
      <c r="E35" s="27" t="s">
        <v>109</v>
      </c>
      <c r="F35" s="27"/>
      <c r="G35" s="28">
        <v>41960</v>
      </c>
      <c r="H35" s="27"/>
      <c r="I35" s="27"/>
      <c r="J35" s="27"/>
      <c r="K35" s="27" t="s">
        <v>139</v>
      </c>
      <c r="L35" s="27"/>
      <c r="M35" s="27" t="s">
        <v>195</v>
      </c>
      <c r="N35" s="27"/>
      <c r="O35" s="27" t="s">
        <v>106</v>
      </c>
      <c r="P35" s="27"/>
      <c r="Q35" s="29">
        <v>-2.04</v>
      </c>
      <c r="R35" s="27"/>
      <c r="S35" s="29">
        <f t="shared" ref="S35:S59" si="1">ROUND(S34+Q35,5)</f>
        <v>44734.27</v>
      </c>
    </row>
    <row r="36" spans="1:19" x14ac:dyDescent="0.25">
      <c r="A36" s="27"/>
      <c r="B36" s="27"/>
      <c r="C36" s="27"/>
      <c r="D36" s="27"/>
      <c r="E36" s="27" t="s">
        <v>109</v>
      </c>
      <c r="F36" s="27"/>
      <c r="G36" s="28">
        <v>41960</v>
      </c>
      <c r="H36" s="27"/>
      <c r="I36" s="27"/>
      <c r="J36" s="27"/>
      <c r="K36" s="27" t="s">
        <v>139</v>
      </c>
      <c r="L36" s="27"/>
      <c r="M36" s="27" t="s">
        <v>195</v>
      </c>
      <c r="N36" s="27"/>
      <c r="O36" s="27" t="s">
        <v>106</v>
      </c>
      <c r="P36" s="27"/>
      <c r="Q36" s="29">
        <v>-1.65</v>
      </c>
      <c r="R36" s="27"/>
      <c r="S36" s="29">
        <f t="shared" si="1"/>
        <v>44732.62</v>
      </c>
    </row>
    <row r="37" spans="1:19" x14ac:dyDescent="0.25">
      <c r="A37" s="27"/>
      <c r="B37" s="27"/>
      <c r="C37" s="27"/>
      <c r="D37" s="27"/>
      <c r="E37" s="27" t="s">
        <v>109</v>
      </c>
      <c r="F37" s="27"/>
      <c r="G37" s="28">
        <v>41960</v>
      </c>
      <c r="H37" s="27"/>
      <c r="I37" s="27"/>
      <c r="J37" s="27"/>
      <c r="K37" s="27" t="s">
        <v>139</v>
      </c>
      <c r="L37" s="27"/>
      <c r="M37" s="27" t="s">
        <v>195</v>
      </c>
      <c r="N37" s="27"/>
      <c r="O37" s="27" t="s">
        <v>106</v>
      </c>
      <c r="P37" s="27"/>
      <c r="Q37" s="29">
        <v>-1.39</v>
      </c>
      <c r="R37" s="27"/>
      <c r="S37" s="29">
        <f t="shared" si="1"/>
        <v>44731.23</v>
      </c>
    </row>
    <row r="38" spans="1:19" x14ac:dyDescent="0.25">
      <c r="A38" s="27"/>
      <c r="B38" s="27"/>
      <c r="C38" s="27"/>
      <c r="D38" s="27"/>
      <c r="E38" s="27" t="s">
        <v>109</v>
      </c>
      <c r="F38" s="27"/>
      <c r="G38" s="28">
        <v>41960</v>
      </c>
      <c r="H38" s="27"/>
      <c r="I38" s="27"/>
      <c r="J38" s="27"/>
      <c r="K38" s="27" t="s">
        <v>139</v>
      </c>
      <c r="L38" s="27"/>
      <c r="M38" s="27" t="s">
        <v>195</v>
      </c>
      <c r="N38" s="27"/>
      <c r="O38" s="27" t="s">
        <v>106</v>
      </c>
      <c r="P38" s="27"/>
      <c r="Q38" s="29">
        <v>-0.72</v>
      </c>
      <c r="R38" s="27"/>
      <c r="S38" s="29">
        <f t="shared" si="1"/>
        <v>44730.51</v>
      </c>
    </row>
    <row r="39" spans="1:19" x14ac:dyDescent="0.25">
      <c r="A39" s="27"/>
      <c r="B39" s="27"/>
      <c r="C39" s="27"/>
      <c r="D39" s="27"/>
      <c r="E39" s="27" t="s">
        <v>109</v>
      </c>
      <c r="F39" s="27"/>
      <c r="G39" s="28">
        <v>41960</v>
      </c>
      <c r="H39" s="27"/>
      <c r="I39" s="27"/>
      <c r="J39" s="27"/>
      <c r="K39" s="27" t="s">
        <v>598</v>
      </c>
      <c r="L39" s="27"/>
      <c r="M39" s="27" t="s">
        <v>626</v>
      </c>
      <c r="N39" s="27"/>
      <c r="O39" s="27" t="s">
        <v>79</v>
      </c>
      <c r="P39" s="27"/>
      <c r="Q39" s="29">
        <v>-68.06</v>
      </c>
      <c r="R39" s="27"/>
      <c r="S39" s="29">
        <f t="shared" si="1"/>
        <v>44662.45</v>
      </c>
    </row>
    <row r="40" spans="1:19" x14ac:dyDescent="0.25">
      <c r="A40" s="27"/>
      <c r="B40" s="27"/>
      <c r="C40" s="27"/>
      <c r="D40" s="27"/>
      <c r="E40" s="27" t="s">
        <v>109</v>
      </c>
      <c r="F40" s="27"/>
      <c r="G40" s="28">
        <v>41960</v>
      </c>
      <c r="H40" s="27"/>
      <c r="I40" s="27"/>
      <c r="J40" s="27"/>
      <c r="K40" s="27" t="s">
        <v>599</v>
      </c>
      <c r="L40" s="27"/>
      <c r="M40" s="27" t="s">
        <v>627</v>
      </c>
      <c r="N40" s="27"/>
      <c r="O40" s="27" t="s">
        <v>102</v>
      </c>
      <c r="P40" s="27"/>
      <c r="Q40" s="29">
        <v>-46.36</v>
      </c>
      <c r="R40" s="27"/>
      <c r="S40" s="29">
        <f t="shared" si="1"/>
        <v>44616.09</v>
      </c>
    </row>
    <row r="41" spans="1:19" x14ac:dyDescent="0.25">
      <c r="A41" s="27"/>
      <c r="B41" s="27"/>
      <c r="C41" s="27"/>
      <c r="D41" s="27"/>
      <c r="E41" s="27" t="s">
        <v>109</v>
      </c>
      <c r="F41" s="27"/>
      <c r="G41" s="28">
        <v>41960</v>
      </c>
      <c r="H41" s="27"/>
      <c r="I41" s="27"/>
      <c r="J41" s="27"/>
      <c r="K41" s="27" t="s">
        <v>600</v>
      </c>
      <c r="L41" s="27"/>
      <c r="M41" s="27" t="s">
        <v>624</v>
      </c>
      <c r="N41" s="27"/>
      <c r="O41" s="27" t="s">
        <v>79</v>
      </c>
      <c r="P41" s="27"/>
      <c r="Q41" s="29">
        <v>-15.79</v>
      </c>
      <c r="R41" s="27"/>
      <c r="S41" s="29">
        <f t="shared" si="1"/>
        <v>44600.3</v>
      </c>
    </row>
    <row r="42" spans="1:19" x14ac:dyDescent="0.25">
      <c r="A42" s="27"/>
      <c r="B42" s="27"/>
      <c r="C42" s="27"/>
      <c r="D42" s="27"/>
      <c r="E42" s="27" t="s">
        <v>109</v>
      </c>
      <c r="F42" s="27"/>
      <c r="G42" s="28">
        <v>41960</v>
      </c>
      <c r="H42" s="27"/>
      <c r="I42" s="27"/>
      <c r="J42" s="27"/>
      <c r="K42" s="27" t="s">
        <v>601</v>
      </c>
      <c r="L42" s="27"/>
      <c r="M42" s="27" t="s">
        <v>624</v>
      </c>
      <c r="N42" s="27"/>
      <c r="O42" s="27" t="s">
        <v>79</v>
      </c>
      <c r="P42" s="27"/>
      <c r="Q42" s="29">
        <v>-15.79</v>
      </c>
      <c r="R42" s="27"/>
      <c r="S42" s="29">
        <f t="shared" si="1"/>
        <v>44584.51</v>
      </c>
    </row>
    <row r="43" spans="1:19" x14ac:dyDescent="0.25">
      <c r="A43" s="27"/>
      <c r="B43" s="27"/>
      <c r="C43" s="27"/>
      <c r="D43" s="27"/>
      <c r="E43" s="27" t="s">
        <v>110</v>
      </c>
      <c r="F43" s="27"/>
      <c r="G43" s="28">
        <v>41962</v>
      </c>
      <c r="H43" s="27"/>
      <c r="I43" s="27" t="s">
        <v>585</v>
      </c>
      <c r="J43" s="27"/>
      <c r="K43" s="27" t="s">
        <v>150</v>
      </c>
      <c r="L43" s="27"/>
      <c r="M43" s="27" t="s">
        <v>628</v>
      </c>
      <c r="N43" s="27"/>
      <c r="O43" s="27" t="s">
        <v>36</v>
      </c>
      <c r="P43" s="27"/>
      <c r="Q43" s="29">
        <v>1169.75</v>
      </c>
      <c r="R43" s="27"/>
      <c r="S43" s="29">
        <f t="shared" si="1"/>
        <v>45754.26</v>
      </c>
    </row>
    <row r="44" spans="1:19" x14ac:dyDescent="0.25">
      <c r="A44" s="27"/>
      <c r="B44" s="27"/>
      <c r="C44" s="27"/>
      <c r="D44" s="27"/>
      <c r="E44" s="27" t="s">
        <v>109</v>
      </c>
      <c r="F44" s="27"/>
      <c r="G44" s="28">
        <v>41962</v>
      </c>
      <c r="H44" s="27"/>
      <c r="I44" s="27"/>
      <c r="J44" s="27"/>
      <c r="K44" s="27" t="s">
        <v>144</v>
      </c>
      <c r="L44" s="27"/>
      <c r="M44" s="27" t="s">
        <v>177</v>
      </c>
      <c r="N44" s="27"/>
      <c r="O44" s="27" t="s">
        <v>104</v>
      </c>
      <c r="P44" s="27"/>
      <c r="Q44" s="29">
        <v>-83.75</v>
      </c>
      <c r="R44" s="27"/>
      <c r="S44" s="29">
        <f t="shared" si="1"/>
        <v>45670.51</v>
      </c>
    </row>
    <row r="45" spans="1:19" x14ac:dyDescent="0.25">
      <c r="A45" s="27"/>
      <c r="B45" s="27"/>
      <c r="C45" s="27"/>
      <c r="D45" s="27"/>
      <c r="E45" s="27" t="s">
        <v>109</v>
      </c>
      <c r="F45" s="27"/>
      <c r="G45" s="28">
        <v>41962</v>
      </c>
      <c r="H45" s="27"/>
      <c r="I45" s="27"/>
      <c r="J45" s="27"/>
      <c r="K45" s="27" t="s">
        <v>147</v>
      </c>
      <c r="L45" s="27"/>
      <c r="M45" s="27" t="s">
        <v>185</v>
      </c>
      <c r="N45" s="27"/>
      <c r="O45" s="27" t="s">
        <v>104</v>
      </c>
      <c r="P45" s="27"/>
      <c r="Q45" s="29">
        <v>-31.2</v>
      </c>
      <c r="R45" s="27"/>
      <c r="S45" s="29">
        <f t="shared" si="1"/>
        <v>45639.31</v>
      </c>
    </row>
    <row r="46" spans="1:19" x14ac:dyDescent="0.25">
      <c r="A46" s="27"/>
      <c r="B46" s="27"/>
      <c r="C46" s="27"/>
      <c r="D46" s="27"/>
      <c r="E46" s="27" t="s">
        <v>109</v>
      </c>
      <c r="F46" s="27"/>
      <c r="G46" s="28">
        <v>41962</v>
      </c>
      <c r="H46" s="27"/>
      <c r="I46" s="27"/>
      <c r="J46" s="27"/>
      <c r="K46" s="27" t="s">
        <v>147</v>
      </c>
      <c r="L46" s="27"/>
      <c r="M46" s="27" t="s">
        <v>185</v>
      </c>
      <c r="N46" s="27"/>
      <c r="O46" s="27" t="s">
        <v>104</v>
      </c>
      <c r="P46" s="27"/>
      <c r="Q46" s="29">
        <v>-14.97</v>
      </c>
      <c r="R46" s="27"/>
      <c r="S46" s="29">
        <f t="shared" si="1"/>
        <v>45624.34</v>
      </c>
    </row>
    <row r="47" spans="1:19" x14ac:dyDescent="0.25">
      <c r="A47" s="27"/>
      <c r="B47" s="27"/>
      <c r="C47" s="27"/>
      <c r="D47" s="27"/>
      <c r="E47" s="27" t="s">
        <v>109</v>
      </c>
      <c r="F47" s="27"/>
      <c r="G47" s="28">
        <v>41962</v>
      </c>
      <c r="H47" s="27"/>
      <c r="I47" s="27"/>
      <c r="J47" s="27"/>
      <c r="K47" s="27" t="s">
        <v>139</v>
      </c>
      <c r="L47" s="27"/>
      <c r="M47" s="27" t="s">
        <v>195</v>
      </c>
      <c r="N47" s="27"/>
      <c r="O47" s="27" t="s">
        <v>106</v>
      </c>
      <c r="P47" s="27"/>
      <c r="Q47" s="29">
        <v>-0.71</v>
      </c>
      <c r="R47" s="27"/>
      <c r="S47" s="29">
        <f t="shared" si="1"/>
        <v>45623.63</v>
      </c>
    </row>
    <row r="48" spans="1:19" x14ac:dyDescent="0.25">
      <c r="A48" s="27"/>
      <c r="B48" s="27"/>
      <c r="C48" s="27"/>
      <c r="D48" s="27"/>
      <c r="E48" s="27" t="s">
        <v>109</v>
      </c>
      <c r="F48" s="27"/>
      <c r="G48" s="28">
        <v>41962</v>
      </c>
      <c r="H48" s="27"/>
      <c r="I48" s="27"/>
      <c r="J48" s="27"/>
      <c r="K48" s="27" t="s">
        <v>139</v>
      </c>
      <c r="L48" s="27"/>
      <c r="M48" s="27" t="s">
        <v>195</v>
      </c>
      <c r="N48" s="27"/>
      <c r="O48" s="27" t="s">
        <v>106</v>
      </c>
      <c r="P48" s="27"/>
      <c r="Q48" s="29">
        <v>-0.47</v>
      </c>
      <c r="R48" s="27"/>
      <c r="S48" s="29">
        <f t="shared" si="1"/>
        <v>45623.16</v>
      </c>
    </row>
    <row r="49" spans="1:19" x14ac:dyDescent="0.25">
      <c r="A49" s="27"/>
      <c r="B49" s="27"/>
      <c r="C49" s="27"/>
      <c r="D49" s="27"/>
      <c r="E49" s="27" t="s">
        <v>109</v>
      </c>
      <c r="F49" s="27"/>
      <c r="G49" s="28">
        <v>41962</v>
      </c>
      <c r="H49" s="27"/>
      <c r="I49" s="27"/>
      <c r="J49" s="27"/>
      <c r="K49" s="27" t="s">
        <v>139</v>
      </c>
      <c r="L49" s="27"/>
      <c r="M49" s="27" t="s">
        <v>195</v>
      </c>
      <c r="N49" s="27"/>
      <c r="O49" s="27" t="s">
        <v>106</v>
      </c>
      <c r="P49" s="27"/>
      <c r="Q49" s="29">
        <v>-0.47</v>
      </c>
      <c r="R49" s="27"/>
      <c r="S49" s="29">
        <f t="shared" si="1"/>
        <v>45622.69</v>
      </c>
    </row>
    <row r="50" spans="1:19" x14ac:dyDescent="0.25">
      <c r="A50" s="27"/>
      <c r="B50" s="27"/>
      <c r="C50" s="27"/>
      <c r="D50" s="27"/>
      <c r="E50" s="27" t="s">
        <v>109</v>
      </c>
      <c r="F50" s="27"/>
      <c r="G50" s="28">
        <v>41962</v>
      </c>
      <c r="H50" s="27"/>
      <c r="I50" s="27"/>
      <c r="J50" s="27"/>
      <c r="K50" s="27" t="s">
        <v>139</v>
      </c>
      <c r="L50" s="27"/>
      <c r="M50" s="27" t="s">
        <v>195</v>
      </c>
      <c r="N50" s="27"/>
      <c r="O50" s="27" t="s">
        <v>106</v>
      </c>
      <c r="P50" s="27"/>
      <c r="Q50" s="29">
        <v>-0.15</v>
      </c>
      <c r="R50" s="27"/>
      <c r="S50" s="29">
        <f t="shared" si="1"/>
        <v>45622.54</v>
      </c>
    </row>
    <row r="51" spans="1:19" x14ac:dyDescent="0.25">
      <c r="A51" s="27"/>
      <c r="B51" s="27"/>
      <c r="C51" s="27"/>
      <c r="D51" s="27"/>
      <c r="E51" s="27" t="s">
        <v>109</v>
      </c>
      <c r="F51" s="27"/>
      <c r="G51" s="28">
        <v>41962</v>
      </c>
      <c r="H51" s="27"/>
      <c r="I51" s="27"/>
      <c r="J51" s="27"/>
      <c r="K51" s="27" t="s">
        <v>139</v>
      </c>
      <c r="L51" s="27"/>
      <c r="M51" s="27" t="s">
        <v>195</v>
      </c>
      <c r="N51" s="27"/>
      <c r="O51" s="27" t="s">
        <v>106</v>
      </c>
      <c r="P51" s="27"/>
      <c r="Q51" s="29">
        <v>-0.12</v>
      </c>
      <c r="R51" s="27"/>
      <c r="S51" s="29">
        <f t="shared" si="1"/>
        <v>45622.42</v>
      </c>
    </row>
    <row r="52" spans="1:19" x14ac:dyDescent="0.25">
      <c r="A52" s="27"/>
      <c r="B52" s="27"/>
      <c r="C52" s="27"/>
      <c r="D52" s="27"/>
      <c r="E52" s="27" t="s">
        <v>109</v>
      </c>
      <c r="F52" s="27"/>
      <c r="G52" s="28">
        <v>41962</v>
      </c>
      <c r="H52" s="27"/>
      <c r="I52" s="27"/>
      <c r="J52" s="27"/>
      <c r="K52" s="27" t="s">
        <v>602</v>
      </c>
      <c r="L52" s="27"/>
      <c r="M52" s="27" t="s">
        <v>629</v>
      </c>
      <c r="N52" s="27"/>
      <c r="O52" s="27" t="s">
        <v>102</v>
      </c>
      <c r="P52" s="27"/>
      <c r="Q52" s="29">
        <v>-23.98</v>
      </c>
      <c r="R52" s="27"/>
      <c r="S52" s="29">
        <f t="shared" si="1"/>
        <v>45598.44</v>
      </c>
    </row>
    <row r="53" spans="1:19" x14ac:dyDescent="0.25">
      <c r="A53" s="27"/>
      <c r="B53" s="27"/>
      <c r="C53" s="27"/>
      <c r="D53" s="27"/>
      <c r="E53" s="27" t="s">
        <v>109</v>
      </c>
      <c r="F53" s="27"/>
      <c r="G53" s="28">
        <v>41962</v>
      </c>
      <c r="H53" s="27"/>
      <c r="I53" s="27"/>
      <c r="J53" s="27"/>
      <c r="K53" s="27" t="s">
        <v>603</v>
      </c>
      <c r="L53" s="27"/>
      <c r="M53" s="27" t="s">
        <v>630</v>
      </c>
      <c r="N53" s="27"/>
      <c r="O53" s="27" t="s">
        <v>79</v>
      </c>
      <c r="P53" s="27"/>
      <c r="Q53" s="29">
        <v>-4.2300000000000004</v>
      </c>
      <c r="R53" s="27"/>
      <c r="S53" s="29">
        <f t="shared" si="1"/>
        <v>45594.21</v>
      </c>
    </row>
    <row r="54" spans="1:19" x14ac:dyDescent="0.25">
      <c r="A54" s="27"/>
      <c r="B54" s="27"/>
      <c r="C54" s="27"/>
      <c r="D54" s="27"/>
      <c r="E54" s="27" t="s">
        <v>109</v>
      </c>
      <c r="F54" s="27"/>
      <c r="G54" s="28">
        <v>41962</v>
      </c>
      <c r="H54" s="27"/>
      <c r="I54" s="27"/>
      <c r="J54" s="27"/>
      <c r="K54" s="27" t="s">
        <v>603</v>
      </c>
      <c r="L54" s="27"/>
      <c r="M54" s="27" t="s">
        <v>630</v>
      </c>
      <c r="N54" s="27"/>
      <c r="O54" s="27" t="s">
        <v>79</v>
      </c>
      <c r="P54" s="27"/>
      <c r="Q54" s="29">
        <v>-5.21</v>
      </c>
      <c r="R54" s="27"/>
      <c r="S54" s="29">
        <f t="shared" si="1"/>
        <v>45589</v>
      </c>
    </row>
    <row r="55" spans="1:19" x14ac:dyDescent="0.25">
      <c r="A55" s="27"/>
      <c r="B55" s="27"/>
      <c r="C55" s="27"/>
      <c r="D55" s="27"/>
      <c r="E55" s="27" t="s">
        <v>109</v>
      </c>
      <c r="F55" s="27"/>
      <c r="G55" s="28">
        <v>41967</v>
      </c>
      <c r="H55" s="27"/>
      <c r="I55" s="27"/>
      <c r="J55" s="27"/>
      <c r="K55" s="27" t="s">
        <v>604</v>
      </c>
      <c r="L55" s="27"/>
      <c r="M55" s="27" t="s">
        <v>631</v>
      </c>
      <c r="N55" s="27"/>
      <c r="O55" s="27" t="s">
        <v>102</v>
      </c>
      <c r="P55" s="27"/>
      <c r="Q55" s="29">
        <v>-6236.92</v>
      </c>
      <c r="R55" s="27"/>
      <c r="S55" s="29">
        <f t="shared" si="1"/>
        <v>39352.080000000002</v>
      </c>
    </row>
    <row r="56" spans="1:19" x14ac:dyDescent="0.25">
      <c r="A56" s="27"/>
      <c r="B56" s="27"/>
      <c r="C56" s="27"/>
      <c r="D56" s="27"/>
      <c r="E56" s="27" t="s">
        <v>109</v>
      </c>
      <c r="F56" s="27"/>
      <c r="G56" s="28">
        <v>41967</v>
      </c>
      <c r="H56" s="27"/>
      <c r="I56" s="27"/>
      <c r="J56" s="27"/>
      <c r="K56" s="27" t="s">
        <v>605</v>
      </c>
      <c r="L56" s="27"/>
      <c r="M56" s="27" t="s">
        <v>632</v>
      </c>
      <c r="N56" s="27"/>
      <c r="O56" s="27" t="s">
        <v>102</v>
      </c>
      <c r="P56" s="27"/>
      <c r="Q56" s="29">
        <v>-657.34</v>
      </c>
      <c r="R56" s="27"/>
      <c r="S56" s="29">
        <f t="shared" si="1"/>
        <v>38694.74</v>
      </c>
    </row>
    <row r="57" spans="1:19" x14ac:dyDescent="0.25">
      <c r="A57" s="27"/>
      <c r="B57" s="27"/>
      <c r="C57" s="27"/>
      <c r="D57" s="27"/>
      <c r="E57" s="27" t="s">
        <v>109</v>
      </c>
      <c r="F57" s="27"/>
      <c r="G57" s="28">
        <v>41967</v>
      </c>
      <c r="H57" s="27"/>
      <c r="I57" s="27"/>
      <c r="J57" s="27"/>
      <c r="K57" s="27" t="s">
        <v>606</v>
      </c>
      <c r="L57" s="27"/>
      <c r="M57" s="27" t="s">
        <v>633</v>
      </c>
      <c r="N57" s="27"/>
      <c r="O57" s="27" t="s">
        <v>79</v>
      </c>
      <c r="P57" s="27"/>
      <c r="Q57" s="29">
        <v>-55.18</v>
      </c>
      <c r="R57" s="27"/>
      <c r="S57" s="29">
        <f t="shared" si="1"/>
        <v>38639.56</v>
      </c>
    </row>
    <row r="58" spans="1:19" x14ac:dyDescent="0.25">
      <c r="A58" s="27"/>
      <c r="B58" s="27"/>
      <c r="C58" s="27"/>
      <c r="D58" s="27"/>
      <c r="E58" s="27" t="s">
        <v>109</v>
      </c>
      <c r="F58" s="27"/>
      <c r="G58" s="28">
        <v>41967</v>
      </c>
      <c r="H58" s="27"/>
      <c r="I58" s="27"/>
      <c r="J58" s="27"/>
      <c r="K58" s="27" t="s">
        <v>355</v>
      </c>
      <c r="L58" s="27"/>
      <c r="M58" s="27" t="s">
        <v>370</v>
      </c>
      <c r="N58" s="27"/>
      <c r="O58" s="27" t="s">
        <v>100</v>
      </c>
      <c r="P58" s="27"/>
      <c r="Q58" s="29">
        <v>-55</v>
      </c>
      <c r="R58" s="27"/>
      <c r="S58" s="29">
        <f t="shared" si="1"/>
        <v>38584.559999999998</v>
      </c>
    </row>
    <row r="59" spans="1:19" ht="15.75" thickBot="1" x14ac:dyDescent="0.3">
      <c r="A59" s="27"/>
      <c r="B59" s="27"/>
      <c r="C59" s="27"/>
      <c r="D59" s="27"/>
      <c r="E59" s="27" t="s">
        <v>109</v>
      </c>
      <c r="F59" s="27"/>
      <c r="G59" s="28">
        <v>41968</v>
      </c>
      <c r="H59" s="27"/>
      <c r="I59" s="27"/>
      <c r="J59" s="27"/>
      <c r="K59" s="27" t="s">
        <v>607</v>
      </c>
      <c r="L59" s="27"/>
      <c r="M59" s="27" t="s">
        <v>634</v>
      </c>
      <c r="N59" s="27"/>
      <c r="O59" s="27" t="s">
        <v>575</v>
      </c>
      <c r="P59" s="27"/>
      <c r="Q59" s="30">
        <v>-1580</v>
      </c>
      <c r="R59" s="27"/>
      <c r="S59" s="30">
        <f t="shared" si="1"/>
        <v>37004.559999999998</v>
      </c>
    </row>
    <row r="60" spans="1:19" x14ac:dyDescent="0.25">
      <c r="A60" s="27"/>
      <c r="B60" s="27" t="s">
        <v>29</v>
      </c>
      <c r="C60" s="27"/>
      <c r="D60" s="27"/>
      <c r="E60" s="27"/>
      <c r="F60" s="27"/>
      <c r="G60" s="28"/>
      <c r="H60" s="27"/>
      <c r="I60" s="27"/>
      <c r="J60" s="27"/>
      <c r="K60" s="27"/>
      <c r="L60" s="27"/>
      <c r="M60" s="27"/>
      <c r="N60" s="27"/>
      <c r="O60" s="27"/>
      <c r="P60" s="27"/>
      <c r="Q60" s="29">
        <f>ROUND(SUM(Q2:Q59),5)</f>
        <v>-23016.33</v>
      </c>
      <c r="R60" s="27"/>
      <c r="S60" s="29">
        <f>S59</f>
        <v>37004.559999999998</v>
      </c>
    </row>
    <row r="61" spans="1:19" ht="30" customHeight="1" x14ac:dyDescent="0.25">
      <c r="A61" s="23"/>
      <c r="B61" s="23" t="s">
        <v>30</v>
      </c>
      <c r="C61" s="23"/>
      <c r="D61" s="23"/>
      <c r="E61" s="23"/>
      <c r="F61" s="23"/>
      <c r="G61" s="26"/>
      <c r="H61" s="23"/>
      <c r="I61" s="23"/>
      <c r="J61" s="23"/>
      <c r="K61" s="23"/>
      <c r="L61" s="23"/>
      <c r="M61" s="23"/>
      <c r="N61" s="23"/>
      <c r="O61" s="23"/>
      <c r="P61" s="23"/>
      <c r="Q61" s="25"/>
      <c r="R61" s="23"/>
      <c r="S61" s="25">
        <v>1608.03</v>
      </c>
    </row>
    <row r="62" spans="1:19" x14ac:dyDescent="0.25">
      <c r="A62" s="27"/>
      <c r="B62" s="27" t="s">
        <v>31</v>
      </c>
      <c r="C62" s="27"/>
      <c r="D62" s="27"/>
      <c r="E62" s="27"/>
      <c r="F62" s="27"/>
      <c r="G62" s="28"/>
      <c r="H62" s="27"/>
      <c r="I62" s="27"/>
      <c r="J62" s="27"/>
      <c r="K62" s="27"/>
      <c r="L62" s="27"/>
      <c r="M62" s="27"/>
      <c r="N62" s="27"/>
      <c r="O62" s="27"/>
      <c r="P62" s="27"/>
      <c r="Q62" s="29"/>
      <c r="R62" s="27"/>
      <c r="S62" s="29">
        <f>S61</f>
        <v>1608.03</v>
      </c>
    </row>
    <row r="63" spans="1:19" ht="30" customHeight="1" x14ac:dyDescent="0.25">
      <c r="A63" s="23"/>
      <c r="B63" s="23" t="s">
        <v>32</v>
      </c>
      <c r="C63" s="23"/>
      <c r="D63" s="23"/>
      <c r="E63" s="23"/>
      <c r="F63" s="23"/>
      <c r="G63" s="26"/>
      <c r="H63" s="23"/>
      <c r="I63" s="23"/>
      <c r="J63" s="23"/>
      <c r="K63" s="23"/>
      <c r="L63" s="23"/>
      <c r="M63" s="23"/>
      <c r="N63" s="23"/>
      <c r="O63" s="23"/>
      <c r="P63" s="23"/>
      <c r="Q63" s="25"/>
      <c r="R63" s="23"/>
      <c r="S63" s="25">
        <v>401.67</v>
      </c>
    </row>
    <row r="64" spans="1:19" x14ac:dyDescent="0.25">
      <c r="A64" s="27"/>
      <c r="B64" s="27" t="s">
        <v>33</v>
      </c>
      <c r="C64" s="27"/>
      <c r="D64" s="27"/>
      <c r="E64" s="27"/>
      <c r="F64" s="27"/>
      <c r="G64" s="28"/>
      <c r="H64" s="27"/>
      <c r="I64" s="27"/>
      <c r="J64" s="27"/>
      <c r="K64" s="27"/>
      <c r="L64" s="27"/>
      <c r="M64" s="27"/>
      <c r="N64" s="27"/>
      <c r="O64" s="27"/>
      <c r="P64" s="27"/>
      <c r="Q64" s="29"/>
      <c r="R64" s="27"/>
      <c r="S64" s="29">
        <f>S63</f>
        <v>401.67</v>
      </c>
    </row>
    <row r="65" spans="1:19" ht="30" customHeight="1" x14ac:dyDescent="0.25">
      <c r="A65" s="23"/>
      <c r="B65" s="23" t="s">
        <v>34</v>
      </c>
      <c r="C65" s="23"/>
      <c r="D65" s="23"/>
      <c r="E65" s="23"/>
      <c r="F65" s="23"/>
      <c r="G65" s="26"/>
      <c r="H65" s="23"/>
      <c r="I65" s="23"/>
      <c r="J65" s="23"/>
      <c r="K65" s="23"/>
      <c r="L65" s="23"/>
      <c r="M65" s="23"/>
      <c r="N65" s="23"/>
      <c r="O65" s="23"/>
      <c r="P65" s="23"/>
      <c r="Q65" s="25"/>
      <c r="R65" s="23"/>
      <c r="S65" s="25">
        <v>325.8</v>
      </c>
    </row>
    <row r="66" spans="1:19" ht="15.75" thickBot="1" x14ac:dyDescent="0.3">
      <c r="A66" s="22"/>
      <c r="B66" s="22"/>
      <c r="C66" s="22"/>
      <c r="D66" s="22"/>
      <c r="E66" s="27" t="s">
        <v>111</v>
      </c>
      <c r="F66" s="27"/>
      <c r="G66" s="28">
        <v>41948</v>
      </c>
      <c r="H66" s="27"/>
      <c r="I66" s="27"/>
      <c r="J66" s="27"/>
      <c r="K66" s="27" t="s">
        <v>400</v>
      </c>
      <c r="L66" s="27"/>
      <c r="M66" s="27" t="s">
        <v>613</v>
      </c>
      <c r="N66" s="27"/>
      <c r="O66" s="27" t="s">
        <v>28</v>
      </c>
      <c r="P66" s="27"/>
      <c r="Q66" s="30">
        <v>-1500</v>
      </c>
      <c r="R66" s="27"/>
      <c r="S66" s="30">
        <f>ROUND(S65+Q66,5)</f>
        <v>-1174.2</v>
      </c>
    </row>
    <row r="67" spans="1:19" x14ac:dyDescent="0.25">
      <c r="A67" s="27"/>
      <c r="B67" s="27" t="s">
        <v>35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>
        <f>ROUND(SUM(Q65:Q66),5)</f>
        <v>-1500</v>
      </c>
      <c r="R67" s="27"/>
      <c r="S67" s="29">
        <f>S66</f>
        <v>-1174.2</v>
      </c>
    </row>
    <row r="68" spans="1:19" ht="30" customHeight="1" x14ac:dyDescent="0.25">
      <c r="A68" s="23"/>
      <c r="B68" s="23" t="s">
        <v>36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187595.71</v>
      </c>
    </row>
    <row r="69" spans="1:19" x14ac:dyDescent="0.25">
      <c r="A69" s="27"/>
      <c r="B69" s="27"/>
      <c r="C69" s="27"/>
      <c r="D69" s="27"/>
      <c r="E69" s="27" t="s">
        <v>110</v>
      </c>
      <c r="F69" s="27"/>
      <c r="G69" s="28">
        <v>41946</v>
      </c>
      <c r="H69" s="27"/>
      <c r="I69" s="27" t="s">
        <v>222</v>
      </c>
      <c r="J69" s="27"/>
      <c r="K69" s="27" t="s">
        <v>587</v>
      </c>
      <c r="L69" s="27"/>
      <c r="M69" s="27" t="s">
        <v>609</v>
      </c>
      <c r="N69" s="27"/>
      <c r="O69" s="27" t="s">
        <v>28</v>
      </c>
      <c r="P69" s="27"/>
      <c r="Q69" s="29">
        <v>-1690</v>
      </c>
      <c r="R69" s="27"/>
      <c r="S69" s="29">
        <f t="shared" ref="S69:S75" si="2">ROUND(S68+Q69,5)</f>
        <v>185905.71</v>
      </c>
    </row>
    <row r="70" spans="1:19" x14ac:dyDescent="0.25">
      <c r="A70" s="27"/>
      <c r="B70" s="27"/>
      <c r="C70" s="27"/>
      <c r="D70" s="27"/>
      <c r="E70" s="27" t="s">
        <v>110</v>
      </c>
      <c r="F70" s="27"/>
      <c r="G70" s="28">
        <v>41950</v>
      </c>
      <c r="H70" s="27"/>
      <c r="I70" s="27" t="s">
        <v>222</v>
      </c>
      <c r="J70" s="27"/>
      <c r="K70" s="27" t="s">
        <v>154</v>
      </c>
      <c r="L70" s="27"/>
      <c r="M70" s="27" t="s">
        <v>618</v>
      </c>
      <c r="N70" s="27"/>
      <c r="O70" s="27" t="s">
        <v>28</v>
      </c>
      <c r="P70" s="27"/>
      <c r="Q70" s="29">
        <v>-3326.25</v>
      </c>
      <c r="R70" s="27"/>
      <c r="S70" s="29">
        <f t="shared" si="2"/>
        <v>182579.46</v>
      </c>
    </row>
    <row r="71" spans="1:19" x14ac:dyDescent="0.25">
      <c r="A71" s="27"/>
      <c r="B71" s="27"/>
      <c r="C71" s="27"/>
      <c r="D71" s="27"/>
      <c r="E71" s="27" t="s">
        <v>110</v>
      </c>
      <c r="F71" s="27"/>
      <c r="G71" s="28">
        <v>41954</v>
      </c>
      <c r="H71" s="27"/>
      <c r="I71" s="27" t="s">
        <v>581</v>
      </c>
      <c r="J71" s="27"/>
      <c r="K71" s="27" t="s">
        <v>169</v>
      </c>
      <c r="L71" s="27"/>
      <c r="M71" s="27" t="s">
        <v>621</v>
      </c>
      <c r="N71" s="27"/>
      <c r="O71" s="27" t="s">
        <v>28</v>
      </c>
      <c r="P71" s="27"/>
      <c r="Q71" s="29">
        <v>-4087.5</v>
      </c>
      <c r="R71" s="27"/>
      <c r="S71" s="29">
        <f t="shared" si="2"/>
        <v>178491.96</v>
      </c>
    </row>
    <row r="72" spans="1:19" x14ac:dyDescent="0.25">
      <c r="A72" s="27"/>
      <c r="B72" s="27"/>
      <c r="C72" s="27"/>
      <c r="D72" s="27"/>
      <c r="E72" s="27" t="s">
        <v>110</v>
      </c>
      <c r="F72" s="27"/>
      <c r="G72" s="28">
        <v>41954</v>
      </c>
      <c r="H72" s="27"/>
      <c r="I72" s="27" t="s">
        <v>582</v>
      </c>
      <c r="J72" s="27"/>
      <c r="K72" s="27" t="s">
        <v>167</v>
      </c>
      <c r="L72" s="27"/>
      <c r="M72" s="27" t="s">
        <v>622</v>
      </c>
      <c r="N72" s="27"/>
      <c r="O72" s="27" t="s">
        <v>28</v>
      </c>
      <c r="P72" s="27"/>
      <c r="Q72" s="29">
        <v>-2118.75</v>
      </c>
      <c r="R72" s="27"/>
      <c r="S72" s="29">
        <f t="shared" si="2"/>
        <v>176373.21</v>
      </c>
    </row>
    <row r="73" spans="1:19" x14ac:dyDescent="0.25">
      <c r="A73" s="27"/>
      <c r="B73" s="27"/>
      <c r="C73" s="27"/>
      <c r="D73" s="27"/>
      <c r="E73" s="27" t="s">
        <v>110</v>
      </c>
      <c r="F73" s="27"/>
      <c r="G73" s="28">
        <v>41954</v>
      </c>
      <c r="H73" s="27"/>
      <c r="I73" s="27" t="s">
        <v>583</v>
      </c>
      <c r="J73" s="27"/>
      <c r="K73" s="27" t="s">
        <v>167</v>
      </c>
      <c r="L73" s="27"/>
      <c r="M73" s="27" t="s">
        <v>621</v>
      </c>
      <c r="N73" s="27"/>
      <c r="O73" s="27" t="s">
        <v>28</v>
      </c>
      <c r="P73" s="27"/>
      <c r="Q73" s="29">
        <v>-482</v>
      </c>
      <c r="R73" s="27"/>
      <c r="S73" s="29">
        <f t="shared" si="2"/>
        <v>175891.21</v>
      </c>
    </row>
    <row r="74" spans="1:19" x14ac:dyDescent="0.25">
      <c r="A74" s="27"/>
      <c r="B74" s="27"/>
      <c r="C74" s="27"/>
      <c r="D74" s="27"/>
      <c r="E74" s="27" t="s">
        <v>110</v>
      </c>
      <c r="F74" s="27"/>
      <c r="G74" s="28">
        <v>41962</v>
      </c>
      <c r="H74" s="27"/>
      <c r="I74" s="27" t="s">
        <v>585</v>
      </c>
      <c r="J74" s="27"/>
      <c r="K74" s="27" t="s">
        <v>150</v>
      </c>
      <c r="L74" s="27"/>
      <c r="M74" s="27" t="s">
        <v>628</v>
      </c>
      <c r="N74" s="27"/>
      <c r="O74" s="27" t="s">
        <v>28</v>
      </c>
      <c r="P74" s="27"/>
      <c r="Q74" s="29">
        <v>-1169.75</v>
      </c>
      <c r="R74" s="27"/>
      <c r="S74" s="29">
        <f t="shared" si="2"/>
        <v>174721.46</v>
      </c>
    </row>
    <row r="75" spans="1:19" ht="15.75" thickBot="1" x14ac:dyDescent="0.3">
      <c r="A75" s="27"/>
      <c r="B75" s="27"/>
      <c r="C75" s="27"/>
      <c r="D75" s="27"/>
      <c r="E75" s="27" t="s">
        <v>112</v>
      </c>
      <c r="F75" s="27"/>
      <c r="G75" s="28">
        <v>41971</v>
      </c>
      <c r="H75" s="27"/>
      <c r="I75" s="27" t="s">
        <v>586</v>
      </c>
      <c r="J75" s="27"/>
      <c r="K75" s="27" t="s">
        <v>608</v>
      </c>
      <c r="L75" s="27"/>
      <c r="M75" s="27"/>
      <c r="N75" s="27"/>
      <c r="O75" s="27" t="s">
        <v>70</v>
      </c>
      <c r="P75" s="27"/>
      <c r="Q75" s="30">
        <v>500</v>
      </c>
      <c r="R75" s="27"/>
      <c r="S75" s="30">
        <f t="shared" si="2"/>
        <v>175221.46</v>
      </c>
    </row>
    <row r="76" spans="1:19" x14ac:dyDescent="0.25">
      <c r="A76" s="27"/>
      <c r="B76" s="27" t="s">
        <v>37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7"/>
      <c r="O76" s="27"/>
      <c r="P76" s="27"/>
      <c r="Q76" s="29">
        <f>ROUND(SUM(Q68:Q75),5)</f>
        <v>-12374.25</v>
      </c>
      <c r="R76" s="27"/>
      <c r="S76" s="29">
        <f>S75</f>
        <v>175221.46</v>
      </c>
    </row>
    <row r="77" spans="1:19" ht="30" customHeight="1" x14ac:dyDescent="0.25">
      <c r="A77" s="23"/>
      <c r="B77" s="23" t="s">
        <v>38</v>
      </c>
      <c r="C77" s="23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3"/>
      <c r="P77" s="23"/>
      <c r="Q77" s="25"/>
      <c r="R77" s="23"/>
      <c r="S77" s="25">
        <v>-104014.88</v>
      </c>
    </row>
    <row r="78" spans="1:19" x14ac:dyDescent="0.25">
      <c r="A78" s="27"/>
      <c r="B78" s="27" t="s">
        <v>39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7"/>
      <c r="O78" s="27"/>
      <c r="P78" s="27"/>
      <c r="Q78" s="29"/>
      <c r="R78" s="27"/>
      <c r="S78" s="29">
        <f>S77</f>
        <v>-104014.88</v>
      </c>
    </row>
    <row r="79" spans="1:19" ht="30" customHeight="1" x14ac:dyDescent="0.25">
      <c r="A79" s="23"/>
      <c r="B79" s="23" t="s">
        <v>40</v>
      </c>
      <c r="C79" s="23"/>
      <c r="D79" s="23"/>
      <c r="E79" s="23"/>
      <c r="F79" s="23"/>
      <c r="G79" s="26"/>
      <c r="H79" s="23"/>
      <c r="I79" s="23"/>
      <c r="J79" s="23"/>
      <c r="K79" s="23"/>
      <c r="L79" s="23"/>
      <c r="M79" s="23"/>
      <c r="N79" s="23"/>
      <c r="O79" s="23"/>
      <c r="P79" s="23"/>
      <c r="Q79" s="25"/>
      <c r="R79" s="23"/>
      <c r="S79" s="25">
        <v>145248</v>
      </c>
    </row>
    <row r="80" spans="1:19" x14ac:dyDescent="0.25">
      <c r="A80" s="27"/>
      <c r="B80" s="27" t="s">
        <v>41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9"/>
      <c r="R80" s="27"/>
      <c r="S80" s="29">
        <f>S79</f>
        <v>145248</v>
      </c>
    </row>
    <row r="81" spans="1:19" ht="30" customHeight="1" x14ac:dyDescent="0.25">
      <c r="A81" s="23"/>
      <c r="B81" s="23" t="s">
        <v>42</v>
      </c>
      <c r="C81" s="23"/>
      <c r="D81" s="23"/>
      <c r="E81" s="23"/>
      <c r="F81" s="23"/>
      <c r="G81" s="26"/>
      <c r="H81" s="23"/>
      <c r="I81" s="23"/>
      <c r="J81" s="23"/>
      <c r="K81" s="23"/>
      <c r="L81" s="23"/>
      <c r="M81" s="23"/>
      <c r="N81" s="23"/>
      <c r="O81" s="23"/>
      <c r="P81" s="23"/>
      <c r="Q81" s="25"/>
      <c r="R81" s="23"/>
      <c r="S81" s="25">
        <v>0</v>
      </c>
    </row>
    <row r="82" spans="1:19" x14ac:dyDescent="0.25">
      <c r="A82" s="27"/>
      <c r="B82" s="27" t="s">
        <v>43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7"/>
      <c r="O82" s="27"/>
      <c r="P82" s="27"/>
      <c r="Q82" s="29"/>
      <c r="R82" s="27"/>
      <c r="S82" s="29">
        <f>S81</f>
        <v>0</v>
      </c>
    </row>
    <row r="83" spans="1:19" ht="30" customHeight="1" x14ac:dyDescent="0.25">
      <c r="A83" s="23"/>
      <c r="B83" s="23" t="s">
        <v>44</v>
      </c>
      <c r="C83" s="23"/>
      <c r="D83" s="23"/>
      <c r="E83" s="23"/>
      <c r="F83" s="23"/>
      <c r="G83" s="26"/>
      <c r="H83" s="23"/>
      <c r="I83" s="23"/>
      <c r="J83" s="23"/>
      <c r="K83" s="23"/>
      <c r="L83" s="23"/>
      <c r="M83" s="23"/>
      <c r="N83" s="23"/>
      <c r="O83" s="23"/>
      <c r="P83" s="23"/>
      <c r="Q83" s="25"/>
      <c r="R83" s="23"/>
      <c r="S83" s="25">
        <v>63139.43</v>
      </c>
    </row>
    <row r="84" spans="1:19" x14ac:dyDescent="0.25">
      <c r="A84" s="27"/>
      <c r="B84" s="27" t="s">
        <v>45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7"/>
      <c r="O84" s="27"/>
      <c r="P84" s="27"/>
      <c r="Q84" s="29"/>
      <c r="R84" s="27"/>
      <c r="S84" s="29">
        <f>S83</f>
        <v>63139.43</v>
      </c>
    </row>
    <row r="85" spans="1:19" ht="30" customHeight="1" x14ac:dyDescent="0.25">
      <c r="A85" s="23"/>
      <c r="B85" s="23" t="s">
        <v>46</v>
      </c>
      <c r="C85" s="23"/>
      <c r="D85" s="23"/>
      <c r="E85" s="23"/>
      <c r="F85" s="23"/>
      <c r="G85" s="26"/>
      <c r="H85" s="23"/>
      <c r="I85" s="23"/>
      <c r="J85" s="23"/>
      <c r="K85" s="23"/>
      <c r="L85" s="23"/>
      <c r="M85" s="23"/>
      <c r="N85" s="23"/>
      <c r="O85" s="23"/>
      <c r="P85" s="23"/>
      <c r="Q85" s="25"/>
      <c r="R85" s="23"/>
      <c r="S85" s="25">
        <v>1416</v>
      </c>
    </row>
    <row r="86" spans="1:19" x14ac:dyDescent="0.25">
      <c r="A86" s="27"/>
      <c r="B86" s="27" t="s">
        <v>47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7"/>
      <c r="O86" s="27"/>
      <c r="P86" s="27"/>
      <c r="Q86" s="29"/>
      <c r="R86" s="27"/>
      <c r="S86" s="29">
        <f>S85</f>
        <v>1416</v>
      </c>
    </row>
    <row r="87" spans="1:19" ht="30" customHeight="1" x14ac:dyDescent="0.25">
      <c r="A87" s="23"/>
      <c r="B87" s="23" t="s">
        <v>48</v>
      </c>
      <c r="C87" s="23"/>
      <c r="D87" s="23"/>
      <c r="E87" s="23"/>
      <c r="F87" s="23"/>
      <c r="G87" s="26"/>
      <c r="H87" s="23"/>
      <c r="I87" s="23"/>
      <c r="J87" s="23"/>
      <c r="K87" s="23"/>
      <c r="L87" s="23"/>
      <c r="M87" s="23"/>
      <c r="N87" s="23"/>
      <c r="O87" s="23"/>
      <c r="P87" s="23"/>
      <c r="Q87" s="25"/>
      <c r="R87" s="23"/>
      <c r="S87" s="25">
        <v>176358</v>
      </c>
    </row>
    <row r="88" spans="1:19" x14ac:dyDescent="0.25">
      <c r="A88" s="23"/>
      <c r="B88" s="23"/>
      <c r="C88" s="23" t="s">
        <v>49</v>
      </c>
      <c r="D88" s="23"/>
      <c r="E88" s="23"/>
      <c r="F88" s="23"/>
      <c r="G88" s="26"/>
      <c r="H88" s="23"/>
      <c r="I88" s="23"/>
      <c r="J88" s="23"/>
      <c r="K88" s="23"/>
      <c r="L88" s="23"/>
      <c r="M88" s="23"/>
      <c r="N88" s="23"/>
      <c r="O88" s="23"/>
      <c r="P88" s="23"/>
      <c r="Q88" s="25"/>
      <c r="R88" s="23"/>
      <c r="S88" s="25">
        <v>-148642</v>
      </c>
    </row>
    <row r="89" spans="1:19" x14ac:dyDescent="0.25">
      <c r="A89" s="27"/>
      <c r="B89" s="27"/>
      <c r="C89" s="27" t="s">
        <v>50</v>
      </c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7"/>
      <c r="O89" s="27"/>
      <c r="P89" s="27"/>
      <c r="Q89" s="29"/>
      <c r="R89" s="27"/>
      <c r="S89" s="29">
        <f>S88</f>
        <v>-148642</v>
      </c>
    </row>
    <row r="90" spans="1:19" ht="30" customHeight="1" x14ac:dyDescent="0.25">
      <c r="A90" s="23"/>
      <c r="B90" s="23"/>
      <c r="C90" s="23" t="s">
        <v>51</v>
      </c>
      <c r="D90" s="23"/>
      <c r="E90" s="23"/>
      <c r="F90" s="23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5"/>
      <c r="R90" s="23"/>
      <c r="S90" s="25">
        <v>325000</v>
      </c>
    </row>
    <row r="91" spans="1:19" ht="15.75" thickBot="1" x14ac:dyDescent="0.3">
      <c r="A91" s="27"/>
      <c r="B91" s="27"/>
      <c r="C91" s="27" t="s">
        <v>52</v>
      </c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30"/>
      <c r="R91" s="27"/>
      <c r="S91" s="30">
        <f>S90</f>
        <v>325000</v>
      </c>
    </row>
    <row r="92" spans="1:19" ht="30" customHeight="1" x14ac:dyDescent="0.25">
      <c r="A92" s="27"/>
      <c r="B92" s="27" t="s">
        <v>53</v>
      </c>
      <c r="C92" s="27"/>
      <c r="D92" s="27"/>
      <c r="E92" s="27"/>
      <c r="F92" s="27"/>
      <c r="G92" s="28"/>
      <c r="H92" s="27"/>
      <c r="I92" s="27"/>
      <c r="J92" s="27"/>
      <c r="K92" s="27"/>
      <c r="L92" s="27"/>
      <c r="M92" s="27"/>
      <c r="N92" s="27"/>
      <c r="O92" s="27"/>
      <c r="P92" s="27"/>
      <c r="Q92" s="29"/>
      <c r="R92" s="27"/>
      <c r="S92" s="29">
        <f>ROUND(S89+S91,5)</f>
        <v>176358</v>
      </c>
    </row>
    <row r="93" spans="1:19" ht="30" customHeight="1" x14ac:dyDescent="0.25">
      <c r="A93" s="23"/>
      <c r="B93" s="23" t="s">
        <v>54</v>
      </c>
      <c r="C93" s="23"/>
      <c r="D93" s="23"/>
      <c r="E93" s="23"/>
      <c r="F93" s="23"/>
      <c r="G93" s="26"/>
      <c r="H93" s="23"/>
      <c r="I93" s="23"/>
      <c r="J93" s="23"/>
      <c r="K93" s="23"/>
      <c r="L93" s="23"/>
      <c r="M93" s="23"/>
      <c r="N93" s="23"/>
      <c r="O93" s="23"/>
      <c r="P93" s="23"/>
      <c r="Q93" s="25"/>
      <c r="R93" s="23"/>
      <c r="S93" s="25">
        <v>153191.96</v>
      </c>
    </row>
    <row r="94" spans="1:19" ht="15.75" thickBot="1" x14ac:dyDescent="0.3">
      <c r="A94" s="22"/>
      <c r="B94" s="22"/>
      <c r="C94" s="22"/>
      <c r="D94" s="22"/>
      <c r="E94" s="27" t="s">
        <v>109</v>
      </c>
      <c r="F94" s="27"/>
      <c r="G94" s="28">
        <v>41955</v>
      </c>
      <c r="H94" s="27"/>
      <c r="I94" s="27" t="s">
        <v>584</v>
      </c>
      <c r="J94" s="27"/>
      <c r="K94" s="27" t="s">
        <v>145</v>
      </c>
      <c r="L94" s="27"/>
      <c r="M94" s="27" t="s">
        <v>635</v>
      </c>
      <c r="N94" s="27"/>
      <c r="O94" s="27" t="s">
        <v>28</v>
      </c>
      <c r="P94" s="27"/>
      <c r="Q94" s="30">
        <v>31844.09</v>
      </c>
      <c r="R94" s="27"/>
      <c r="S94" s="30">
        <f>ROUND(S93+Q94,5)</f>
        <v>185036.05</v>
      </c>
    </row>
    <row r="95" spans="1:19" x14ac:dyDescent="0.25">
      <c r="A95" s="27"/>
      <c r="B95" s="27" t="s">
        <v>55</v>
      </c>
      <c r="C95" s="27"/>
      <c r="D95" s="27"/>
      <c r="E95" s="27"/>
      <c r="F95" s="27"/>
      <c r="G95" s="28"/>
      <c r="H95" s="27"/>
      <c r="I95" s="27"/>
      <c r="J95" s="27"/>
      <c r="K95" s="27"/>
      <c r="L95" s="27"/>
      <c r="M95" s="27"/>
      <c r="N95" s="27"/>
      <c r="O95" s="27"/>
      <c r="P95" s="27"/>
      <c r="Q95" s="29">
        <f>ROUND(SUM(Q93:Q94),5)</f>
        <v>31844.09</v>
      </c>
      <c r="R95" s="27"/>
      <c r="S95" s="29">
        <f>S94</f>
        <v>185036.05</v>
      </c>
    </row>
    <row r="96" spans="1:19" ht="30" customHeight="1" x14ac:dyDescent="0.25">
      <c r="A96" s="23"/>
      <c r="B96" s="23" t="s">
        <v>56</v>
      </c>
      <c r="C96" s="23"/>
      <c r="D96" s="23"/>
      <c r="E96" s="23"/>
      <c r="F96" s="23"/>
      <c r="G96" s="26"/>
      <c r="H96" s="23"/>
      <c r="I96" s="23"/>
      <c r="J96" s="23"/>
      <c r="K96" s="23"/>
      <c r="L96" s="23"/>
      <c r="M96" s="23"/>
      <c r="N96" s="23"/>
      <c r="O96" s="23"/>
      <c r="P96" s="23"/>
      <c r="Q96" s="25"/>
      <c r="R96" s="23"/>
      <c r="S96" s="25">
        <v>0</v>
      </c>
    </row>
    <row r="97" spans="1:19" x14ac:dyDescent="0.25">
      <c r="A97" s="27"/>
      <c r="B97" s="27" t="s">
        <v>57</v>
      </c>
      <c r="C97" s="27"/>
      <c r="D97" s="27"/>
      <c r="E97" s="27"/>
      <c r="F97" s="27"/>
      <c r="G97" s="28"/>
      <c r="H97" s="27"/>
      <c r="I97" s="27"/>
      <c r="J97" s="27"/>
      <c r="K97" s="27"/>
      <c r="L97" s="27"/>
      <c r="M97" s="27"/>
      <c r="N97" s="27"/>
      <c r="O97" s="27"/>
      <c r="P97" s="27"/>
      <c r="Q97" s="29"/>
      <c r="R97" s="27"/>
      <c r="S97" s="29">
        <f>S96</f>
        <v>0</v>
      </c>
    </row>
    <row r="98" spans="1:19" ht="30" customHeight="1" x14ac:dyDescent="0.25">
      <c r="A98" s="23"/>
      <c r="B98" s="23" t="s">
        <v>58</v>
      </c>
      <c r="C98" s="23"/>
      <c r="D98" s="23"/>
      <c r="E98" s="23"/>
      <c r="F98" s="23"/>
      <c r="G98" s="26"/>
      <c r="H98" s="23"/>
      <c r="I98" s="23"/>
      <c r="J98" s="23"/>
      <c r="K98" s="23"/>
      <c r="L98" s="23"/>
      <c r="M98" s="23"/>
      <c r="N98" s="23"/>
      <c r="O98" s="23"/>
      <c r="P98" s="23"/>
      <c r="Q98" s="25"/>
      <c r="R98" s="23"/>
      <c r="S98" s="25">
        <v>-325000</v>
      </c>
    </row>
    <row r="99" spans="1:19" x14ac:dyDescent="0.25">
      <c r="A99" s="27"/>
      <c r="B99" s="27" t="s">
        <v>59</v>
      </c>
      <c r="C99" s="27"/>
      <c r="D99" s="27"/>
      <c r="E99" s="27"/>
      <c r="F99" s="27"/>
      <c r="G99" s="28"/>
      <c r="H99" s="27"/>
      <c r="I99" s="27"/>
      <c r="J99" s="27"/>
      <c r="K99" s="27"/>
      <c r="L99" s="27"/>
      <c r="M99" s="27"/>
      <c r="N99" s="27"/>
      <c r="O99" s="27"/>
      <c r="P99" s="27"/>
      <c r="Q99" s="29"/>
      <c r="R99" s="27"/>
      <c r="S99" s="29">
        <f>S98</f>
        <v>-325000</v>
      </c>
    </row>
    <row r="100" spans="1:19" ht="30" customHeight="1" x14ac:dyDescent="0.25">
      <c r="A100" s="23"/>
      <c r="B100" s="23" t="s">
        <v>60</v>
      </c>
      <c r="C100" s="23"/>
      <c r="D100" s="23"/>
      <c r="E100" s="23"/>
      <c r="F100" s="23"/>
      <c r="G100" s="26"/>
      <c r="H100" s="23"/>
      <c r="I100" s="23"/>
      <c r="J100" s="23"/>
      <c r="K100" s="23"/>
      <c r="L100" s="23"/>
      <c r="M100" s="23"/>
      <c r="N100" s="23"/>
      <c r="O100" s="23"/>
      <c r="P100" s="23"/>
      <c r="Q100" s="25"/>
      <c r="R100" s="23"/>
      <c r="S100" s="25">
        <v>-23168.86</v>
      </c>
    </row>
    <row r="101" spans="1:19" x14ac:dyDescent="0.25">
      <c r="A101" s="27"/>
      <c r="B101" s="27" t="s">
        <v>61</v>
      </c>
      <c r="C101" s="27"/>
      <c r="D101" s="27"/>
      <c r="E101" s="27"/>
      <c r="F101" s="27"/>
      <c r="G101" s="28"/>
      <c r="H101" s="27"/>
      <c r="I101" s="27"/>
      <c r="J101" s="27"/>
      <c r="K101" s="27"/>
      <c r="L101" s="27"/>
      <c r="M101" s="27"/>
      <c r="N101" s="27"/>
      <c r="O101" s="27"/>
      <c r="P101" s="27"/>
      <c r="Q101" s="29"/>
      <c r="R101" s="27"/>
      <c r="S101" s="29">
        <f>S100</f>
        <v>-23168.86</v>
      </c>
    </row>
    <row r="102" spans="1:19" ht="30" customHeight="1" x14ac:dyDescent="0.25">
      <c r="A102" s="23"/>
      <c r="B102" s="23" t="s">
        <v>62</v>
      </c>
      <c r="C102" s="23"/>
      <c r="D102" s="23"/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23"/>
      <c r="Q102" s="25"/>
      <c r="R102" s="23"/>
      <c r="S102" s="25">
        <v>-248243.83</v>
      </c>
    </row>
    <row r="103" spans="1:19" x14ac:dyDescent="0.25">
      <c r="A103" s="27"/>
      <c r="B103" s="27" t="s">
        <v>63</v>
      </c>
      <c r="C103" s="27"/>
      <c r="D103" s="27"/>
      <c r="E103" s="27"/>
      <c r="F103" s="27"/>
      <c r="G103" s="28"/>
      <c r="H103" s="27"/>
      <c r="I103" s="27"/>
      <c r="J103" s="27"/>
      <c r="K103" s="27"/>
      <c r="L103" s="27"/>
      <c r="M103" s="27"/>
      <c r="N103" s="27"/>
      <c r="O103" s="27"/>
      <c r="P103" s="27"/>
      <c r="Q103" s="29"/>
      <c r="R103" s="27"/>
      <c r="S103" s="29">
        <f>S102</f>
        <v>-248243.83</v>
      </c>
    </row>
    <row r="104" spans="1:19" ht="30" customHeight="1" x14ac:dyDescent="0.25">
      <c r="A104" s="23"/>
      <c r="B104" s="23" t="s">
        <v>64</v>
      </c>
      <c r="C104" s="23"/>
      <c r="D104" s="23"/>
      <c r="E104" s="23"/>
      <c r="F104" s="23"/>
      <c r="G104" s="26"/>
      <c r="H104" s="23"/>
      <c r="I104" s="23"/>
      <c r="J104" s="23"/>
      <c r="K104" s="23"/>
      <c r="L104" s="23"/>
      <c r="M104" s="23"/>
      <c r="N104" s="23"/>
      <c r="O104" s="23"/>
      <c r="P104" s="23"/>
      <c r="Q104" s="25"/>
      <c r="R104" s="23"/>
      <c r="S104" s="25">
        <v>-7601</v>
      </c>
    </row>
    <row r="105" spans="1:19" ht="15.75" thickBot="1" x14ac:dyDescent="0.3">
      <c r="A105" s="22"/>
      <c r="B105" s="22"/>
      <c r="C105" s="22"/>
      <c r="D105" s="22"/>
      <c r="E105" s="27" t="s">
        <v>109</v>
      </c>
      <c r="F105" s="27"/>
      <c r="G105" s="28">
        <v>41953</v>
      </c>
      <c r="H105" s="27"/>
      <c r="I105" s="27" t="s">
        <v>580</v>
      </c>
      <c r="J105" s="27"/>
      <c r="K105" s="27" t="s">
        <v>594</v>
      </c>
      <c r="L105" s="27"/>
      <c r="M105" s="27" t="s">
        <v>619</v>
      </c>
      <c r="N105" s="27"/>
      <c r="O105" s="27" t="s">
        <v>28</v>
      </c>
      <c r="P105" s="27"/>
      <c r="Q105" s="30">
        <v>1000</v>
      </c>
      <c r="R105" s="27"/>
      <c r="S105" s="30">
        <f>ROUND(S104+Q105,5)</f>
        <v>-6601</v>
      </c>
    </row>
    <row r="106" spans="1:19" x14ac:dyDescent="0.25">
      <c r="A106" s="27"/>
      <c r="B106" s="27" t="s">
        <v>65</v>
      </c>
      <c r="C106" s="27"/>
      <c r="D106" s="27"/>
      <c r="E106" s="27"/>
      <c r="F106" s="27"/>
      <c r="G106" s="28"/>
      <c r="H106" s="27"/>
      <c r="I106" s="27"/>
      <c r="J106" s="27"/>
      <c r="K106" s="27"/>
      <c r="L106" s="27"/>
      <c r="M106" s="27"/>
      <c r="N106" s="27"/>
      <c r="O106" s="27"/>
      <c r="P106" s="27"/>
      <c r="Q106" s="29">
        <f>ROUND(SUM(Q104:Q105),5)</f>
        <v>1000</v>
      </c>
      <c r="R106" s="27"/>
      <c r="S106" s="29">
        <f>S105</f>
        <v>-6601</v>
      </c>
    </row>
    <row r="107" spans="1:19" ht="30" customHeight="1" x14ac:dyDescent="0.25">
      <c r="A107" s="23"/>
      <c r="B107" s="23" t="s">
        <v>66</v>
      </c>
      <c r="C107" s="23"/>
      <c r="D107" s="23"/>
      <c r="E107" s="23"/>
      <c r="F107" s="23"/>
      <c r="G107" s="26"/>
      <c r="H107" s="23"/>
      <c r="I107" s="23"/>
      <c r="J107" s="23"/>
      <c r="K107" s="23"/>
      <c r="L107" s="23"/>
      <c r="M107" s="23"/>
      <c r="N107" s="23"/>
      <c r="O107" s="23"/>
      <c r="P107" s="23"/>
      <c r="Q107" s="25"/>
      <c r="R107" s="23"/>
      <c r="S107" s="25">
        <v>44135.63</v>
      </c>
    </row>
    <row r="108" spans="1:19" x14ac:dyDescent="0.25">
      <c r="A108" s="27"/>
      <c r="B108" s="27" t="s">
        <v>67</v>
      </c>
      <c r="C108" s="27"/>
      <c r="D108" s="27"/>
      <c r="E108" s="27"/>
      <c r="F108" s="27"/>
      <c r="G108" s="28"/>
      <c r="H108" s="27"/>
      <c r="I108" s="27"/>
      <c r="J108" s="27"/>
      <c r="K108" s="27"/>
      <c r="L108" s="27"/>
      <c r="M108" s="27"/>
      <c r="N108" s="27"/>
      <c r="O108" s="27"/>
      <c r="P108" s="27"/>
      <c r="Q108" s="29"/>
      <c r="R108" s="27"/>
      <c r="S108" s="29">
        <v>44135.63</v>
      </c>
    </row>
    <row r="109" spans="1:19" ht="30" customHeight="1" x14ac:dyDescent="0.25">
      <c r="A109" s="23"/>
      <c r="B109" s="23" t="s">
        <v>68</v>
      </c>
      <c r="C109" s="23"/>
      <c r="D109" s="23"/>
      <c r="E109" s="23"/>
      <c r="F109" s="23"/>
      <c r="G109" s="26"/>
      <c r="H109" s="23"/>
      <c r="I109" s="23"/>
      <c r="J109" s="23"/>
      <c r="K109" s="23"/>
      <c r="L109" s="23"/>
      <c r="M109" s="23"/>
      <c r="N109" s="23"/>
      <c r="O109" s="23"/>
      <c r="P109" s="23"/>
      <c r="Q109" s="25"/>
      <c r="R109" s="23"/>
      <c r="S109" s="25">
        <v>-20939.98</v>
      </c>
    </row>
    <row r="110" spans="1:19" ht="15.75" thickBot="1" x14ac:dyDescent="0.3">
      <c r="A110" s="22"/>
      <c r="B110" s="22"/>
      <c r="C110" s="22"/>
      <c r="D110" s="22"/>
      <c r="E110" s="27" t="s">
        <v>111</v>
      </c>
      <c r="F110" s="27"/>
      <c r="G110" s="28">
        <v>41949</v>
      </c>
      <c r="H110" s="27"/>
      <c r="I110" s="27"/>
      <c r="J110" s="27"/>
      <c r="K110" s="27" t="s">
        <v>531</v>
      </c>
      <c r="L110" s="27"/>
      <c r="M110" s="27" t="s">
        <v>617</v>
      </c>
      <c r="N110" s="27"/>
      <c r="O110" s="27" t="s">
        <v>28</v>
      </c>
      <c r="P110" s="27"/>
      <c r="Q110" s="30">
        <v>-5900</v>
      </c>
      <c r="R110" s="27"/>
      <c r="S110" s="30">
        <f>ROUND(S109+Q110,5)</f>
        <v>-26839.98</v>
      </c>
    </row>
    <row r="111" spans="1:19" x14ac:dyDescent="0.25">
      <c r="A111" s="27"/>
      <c r="B111" s="27" t="s">
        <v>69</v>
      </c>
      <c r="C111" s="27"/>
      <c r="D111" s="27"/>
      <c r="E111" s="27"/>
      <c r="F111" s="27"/>
      <c r="G111" s="28"/>
      <c r="H111" s="27"/>
      <c r="I111" s="27"/>
      <c r="J111" s="27"/>
      <c r="K111" s="27"/>
      <c r="L111" s="27"/>
      <c r="M111" s="27"/>
      <c r="N111" s="27"/>
      <c r="O111" s="27"/>
      <c r="P111" s="27"/>
      <c r="Q111" s="29">
        <f>ROUND(SUM(Q109:Q110),5)</f>
        <v>-5900</v>
      </c>
      <c r="R111" s="27"/>
      <c r="S111" s="29">
        <f>S110</f>
        <v>-26839.98</v>
      </c>
    </row>
    <row r="112" spans="1:19" ht="30" customHeight="1" x14ac:dyDescent="0.25">
      <c r="A112" s="23"/>
      <c r="B112" s="23" t="s">
        <v>376</v>
      </c>
      <c r="C112" s="23"/>
      <c r="D112" s="23"/>
      <c r="E112" s="23"/>
      <c r="F112" s="23"/>
      <c r="G112" s="26"/>
      <c r="H112" s="23"/>
      <c r="I112" s="23"/>
      <c r="J112" s="23"/>
      <c r="K112" s="23"/>
      <c r="L112" s="23"/>
      <c r="M112" s="23"/>
      <c r="N112" s="23"/>
      <c r="O112" s="23"/>
      <c r="P112" s="23"/>
      <c r="Q112" s="25"/>
      <c r="R112" s="23"/>
      <c r="S112" s="25">
        <v>-3629.48</v>
      </c>
    </row>
    <row r="113" spans="1:19" ht="15.75" thickBot="1" x14ac:dyDescent="0.3">
      <c r="A113" s="22"/>
      <c r="B113" s="22"/>
      <c r="C113" s="22"/>
      <c r="D113" s="22"/>
      <c r="E113" s="27" t="s">
        <v>111</v>
      </c>
      <c r="F113" s="27"/>
      <c r="G113" s="28">
        <v>41948</v>
      </c>
      <c r="H113" s="27"/>
      <c r="I113" s="27"/>
      <c r="J113" s="27"/>
      <c r="K113" s="27" t="s">
        <v>591</v>
      </c>
      <c r="L113" s="27"/>
      <c r="M113" s="27" t="s">
        <v>614</v>
      </c>
      <c r="N113" s="27"/>
      <c r="O113" s="27" t="s">
        <v>28</v>
      </c>
      <c r="P113" s="27"/>
      <c r="Q113" s="30">
        <v>-200</v>
      </c>
      <c r="R113" s="27"/>
      <c r="S113" s="30">
        <f>ROUND(S112+Q113,5)</f>
        <v>-3829.48</v>
      </c>
    </row>
    <row r="114" spans="1:19" x14ac:dyDescent="0.25">
      <c r="A114" s="27"/>
      <c r="B114" s="27" t="s">
        <v>377</v>
      </c>
      <c r="C114" s="27"/>
      <c r="D114" s="27"/>
      <c r="E114" s="27"/>
      <c r="F114" s="27"/>
      <c r="G114" s="28"/>
      <c r="H114" s="27"/>
      <c r="I114" s="27"/>
      <c r="J114" s="27"/>
      <c r="K114" s="27"/>
      <c r="L114" s="27"/>
      <c r="M114" s="27"/>
      <c r="N114" s="27"/>
      <c r="O114" s="27"/>
      <c r="P114" s="27"/>
      <c r="Q114" s="29">
        <f>ROUND(SUM(Q112:Q113),5)</f>
        <v>-200</v>
      </c>
      <c r="R114" s="27"/>
      <c r="S114" s="29">
        <f>S113</f>
        <v>-3829.48</v>
      </c>
    </row>
    <row r="115" spans="1:19" ht="30" customHeight="1" x14ac:dyDescent="0.25">
      <c r="A115" s="23"/>
      <c r="B115" s="23" t="s">
        <v>70</v>
      </c>
      <c r="C115" s="23"/>
      <c r="D115" s="23"/>
      <c r="E115" s="23"/>
      <c r="F115" s="23"/>
      <c r="G115" s="26"/>
      <c r="H115" s="23"/>
      <c r="I115" s="23"/>
      <c r="J115" s="23"/>
      <c r="K115" s="23"/>
      <c r="L115" s="23"/>
      <c r="M115" s="23"/>
      <c r="N115" s="23"/>
      <c r="O115" s="23"/>
      <c r="P115" s="23"/>
      <c r="Q115" s="25"/>
      <c r="R115" s="23"/>
      <c r="S115" s="25">
        <v>-33500</v>
      </c>
    </row>
    <row r="116" spans="1:19" ht="15.75" thickBot="1" x14ac:dyDescent="0.3">
      <c r="A116" s="22"/>
      <c r="B116" s="22"/>
      <c r="C116" s="22"/>
      <c r="D116" s="22"/>
      <c r="E116" s="27" t="s">
        <v>112</v>
      </c>
      <c r="F116" s="27"/>
      <c r="G116" s="28">
        <v>41971</v>
      </c>
      <c r="H116" s="27"/>
      <c r="I116" s="27" t="s">
        <v>586</v>
      </c>
      <c r="J116" s="27"/>
      <c r="K116" s="27" t="s">
        <v>608</v>
      </c>
      <c r="L116" s="27"/>
      <c r="M116" s="27" t="s">
        <v>636</v>
      </c>
      <c r="N116" s="27"/>
      <c r="O116" s="27" t="s">
        <v>36</v>
      </c>
      <c r="P116" s="27"/>
      <c r="Q116" s="30">
        <v>-500</v>
      </c>
      <c r="R116" s="27"/>
      <c r="S116" s="30">
        <f>ROUND(S115+Q116,5)</f>
        <v>-34000</v>
      </c>
    </row>
    <row r="117" spans="1:19" x14ac:dyDescent="0.25">
      <c r="A117" s="27"/>
      <c r="B117" s="27" t="s">
        <v>71</v>
      </c>
      <c r="C117" s="27"/>
      <c r="D117" s="27"/>
      <c r="E117" s="27"/>
      <c r="F117" s="27"/>
      <c r="G117" s="28"/>
      <c r="H117" s="27"/>
      <c r="I117" s="27"/>
      <c r="J117" s="27"/>
      <c r="K117" s="27"/>
      <c r="L117" s="27"/>
      <c r="M117" s="27"/>
      <c r="N117" s="27"/>
      <c r="O117" s="27"/>
      <c r="P117" s="27"/>
      <c r="Q117" s="29">
        <v>-500</v>
      </c>
      <c r="R117" s="27"/>
      <c r="S117" s="29">
        <v>-34000</v>
      </c>
    </row>
    <row r="118" spans="1:19" ht="30" customHeight="1" x14ac:dyDescent="0.25">
      <c r="A118" s="23"/>
      <c r="B118" s="23" t="s">
        <v>72</v>
      </c>
      <c r="C118" s="23"/>
      <c r="D118" s="23"/>
      <c r="E118" s="23"/>
      <c r="F118" s="23"/>
      <c r="G118" s="26"/>
      <c r="H118" s="23"/>
      <c r="I118" s="23"/>
      <c r="J118" s="23"/>
      <c r="K118" s="23"/>
      <c r="L118" s="23"/>
      <c r="M118" s="23"/>
      <c r="N118" s="23"/>
      <c r="O118" s="23"/>
      <c r="P118" s="23"/>
      <c r="Q118" s="25"/>
      <c r="R118" s="23"/>
      <c r="S118" s="25">
        <v>-4227.8</v>
      </c>
    </row>
    <row r="119" spans="1:19" x14ac:dyDescent="0.25">
      <c r="A119" s="27"/>
      <c r="B119" s="27" t="s">
        <v>73</v>
      </c>
      <c r="C119" s="27"/>
      <c r="D119" s="27"/>
      <c r="E119" s="27"/>
      <c r="F119" s="27"/>
      <c r="G119" s="28"/>
      <c r="H119" s="27"/>
      <c r="I119" s="27"/>
      <c r="J119" s="27"/>
      <c r="K119" s="27"/>
      <c r="L119" s="27"/>
      <c r="M119" s="27"/>
      <c r="N119" s="27"/>
      <c r="O119" s="27"/>
      <c r="P119" s="27"/>
      <c r="Q119" s="29"/>
      <c r="R119" s="27"/>
      <c r="S119" s="29">
        <f>S118</f>
        <v>-4227.8</v>
      </c>
    </row>
    <row r="120" spans="1:19" ht="30" customHeight="1" x14ac:dyDescent="0.25">
      <c r="A120" s="23"/>
      <c r="B120" s="23" t="s">
        <v>74</v>
      </c>
      <c r="C120" s="23"/>
      <c r="D120" s="23"/>
      <c r="E120" s="23"/>
      <c r="F120" s="23"/>
      <c r="G120" s="26"/>
      <c r="H120" s="23"/>
      <c r="I120" s="23"/>
      <c r="J120" s="23"/>
      <c r="K120" s="23"/>
      <c r="L120" s="23"/>
      <c r="M120" s="23"/>
      <c r="N120" s="23"/>
      <c r="O120" s="23"/>
      <c r="P120" s="23"/>
      <c r="Q120" s="25"/>
      <c r="R120" s="23"/>
      <c r="S120" s="25">
        <v>-38678.57</v>
      </c>
    </row>
    <row r="121" spans="1:19" x14ac:dyDescent="0.25">
      <c r="A121" s="27"/>
      <c r="B121" s="27" t="s">
        <v>75</v>
      </c>
      <c r="C121" s="27"/>
      <c r="D121" s="27"/>
      <c r="E121" s="27"/>
      <c r="F121" s="27"/>
      <c r="G121" s="28"/>
      <c r="H121" s="27"/>
      <c r="I121" s="27"/>
      <c r="J121" s="27"/>
      <c r="K121" s="27"/>
      <c r="L121" s="27"/>
      <c r="M121" s="27"/>
      <c r="N121" s="27"/>
      <c r="O121" s="27"/>
      <c r="P121" s="27"/>
      <c r="Q121" s="29"/>
      <c r="R121" s="27"/>
      <c r="S121" s="29">
        <f>S120</f>
        <v>-38678.57</v>
      </c>
    </row>
    <row r="122" spans="1:19" ht="30" customHeight="1" x14ac:dyDescent="0.25">
      <c r="A122" s="23"/>
      <c r="B122" s="23" t="s">
        <v>76</v>
      </c>
      <c r="C122" s="23"/>
      <c r="D122" s="23"/>
      <c r="E122" s="23"/>
      <c r="F122" s="23"/>
      <c r="G122" s="26"/>
      <c r="H122" s="23"/>
      <c r="I122" s="23"/>
      <c r="J122" s="23"/>
      <c r="K122" s="23"/>
      <c r="L122" s="23"/>
      <c r="M122" s="23"/>
      <c r="N122" s="23"/>
      <c r="O122" s="23"/>
      <c r="P122" s="23"/>
      <c r="Q122" s="25"/>
      <c r="R122" s="23"/>
      <c r="S122" s="25">
        <v>-120274</v>
      </c>
    </row>
    <row r="123" spans="1:19" x14ac:dyDescent="0.25">
      <c r="A123" s="27"/>
      <c r="B123" s="27" t="s">
        <v>77</v>
      </c>
      <c r="C123" s="27"/>
      <c r="D123" s="27"/>
      <c r="E123" s="27"/>
      <c r="F123" s="27"/>
      <c r="G123" s="28"/>
      <c r="H123" s="27"/>
      <c r="I123" s="27"/>
      <c r="J123" s="27"/>
      <c r="K123" s="27"/>
      <c r="L123" s="27"/>
      <c r="M123" s="27"/>
      <c r="N123" s="27"/>
      <c r="O123" s="27"/>
      <c r="P123" s="27"/>
      <c r="Q123" s="29"/>
      <c r="R123" s="27"/>
      <c r="S123" s="29">
        <f>S122</f>
        <v>-120274</v>
      </c>
    </row>
    <row r="124" spans="1:19" ht="30" customHeight="1" x14ac:dyDescent="0.25">
      <c r="A124" s="23"/>
      <c r="B124" s="23" t="s">
        <v>78</v>
      </c>
      <c r="C124" s="23"/>
      <c r="D124" s="23"/>
      <c r="E124" s="23"/>
      <c r="F124" s="23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5"/>
      <c r="R124" s="23"/>
      <c r="S124" s="25">
        <v>18665.669999999998</v>
      </c>
    </row>
    <row r="125" spans="1:19" x14ac:dyDescent="0.25">
      <c r="A125" s="23"/>
      <c r="B125" s="23"/>
      <c r="C125" s="23" t="s">
        <v>79</v>
      </c>
      <c r="D125" s="23"/>
      <c r="E125" s="23"/>
      <c r="F125" s="23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5"/>
      <c r="R125" s="23"/>
      <c r="S125" s="25">
        <v>4632.59</v>
      </c>
    </row>
    <row r="126" spans="1:19" x14ac:dyDescent="0.25">
      <c r="A126" s="27"/>
      <c r="B126" s="27"/>
      <c r="C126" s="27"/>
      <c r="D126" s="27"/>
      <c r="E126" s="27" t="s">
        <v>109</v>
      </c>
      <c r="F126" s="27"/>
      <c r="G126" s="28">
        <v>41946</v>
      </c>
      <c r="H126" s="27"/>
      <c r="I126" s="27"/>
      <c r="J126" s="27"/>
      <c r="K126" s="27" t="s">
        <v>588</v>
      </c>
      <c r="L126" s="27"/>
      <c r="M126" s="27" t="s">
        <v>610</v>
      </c>
      <c r="N126" s="27"/>
      <c r="O126" s="27" t="s">
        <v>28</v>
      </c>
      <c r="P126" s="27"/>
      <c r="Q126" s="29">
        <v>60.34</v>
      </c>
      <c r="R126" s="27"/>
      <c r="S126" s="29">
        <f t="shared" ref="S126:S137" si="3">ROUND(S125+Q126,5)</f>
        <v>4692.93</v>
      </c>
    </row>
    <row r="127" spans="1:19" x14ac:dyDescent="0.25">
      <c r="A127" s="27"/>
      <c r="B127" s="27"/>
      <c r="C127" s="27"/>
      <c r="D127" s="27"/>
      <c r="E127" s="27" t="s">
        <v>109</v>
      </c>
      <c r="F127" s="27"/>
      <c r="G127" s="28">
        <v>41946</v>
      </c>
      <c r="H127" s="27"/>
      <c r="I127" s="27"/>
      <c r="J127" s="27"/>
      <c r="K127" s="27" t="s">
        <v>589</v>
      </c>
      <c r="L127" s="27"/>
      <c r="M127" s="27" t="s">
        <v>611</v>
      </c>
      <c r="N127" s="27"/>
      <c r="O127" s="27" t="s">
        <v>28</v>
      </c>
      <c r="P127" s="27"/>
      <c r="Q127" s="29">
        <v>48.92</v>
      </c>
      <c r="R127" s="27"/>
      <c r="S127" s="29">
        <f t="shared" si="3"/>
        <v>4741.8500000000004</v>
      </c>
    </row>
    <row r="128" spans="1:19" x14ac:dyDescent="0.25">
      <c r="A128" s="27"/>
      <c r="B128" s="27"/>
      <c r="C128" s="27"/>
      <c r="D128" s="27"/>
      <c r="E128" s="27" t="s">
        <v>109</v>
      </c>
      <c r="F128" s="27"/>
      <c r="G128" s="28">
        <v>41948</v>
      </c>
      <c r="H128" s="27"/>
      <c r="I128" s="27"/>
      <c r="J128" s="27"/>
      <c r="K128" s="27" t="s">
        <v>593</v>
      </c>
      <c r="L128" s="27"/>
      <c r="M128" s="27" t="s">
        <v>616</v>
      </c>
      <c r="N128" s="27"/>
      <c r="O128" s="27" t="s">
        <v>28</v>
      </c>
      <c r="P128" s="27"/>
      <c r="Q128" s="29">
        <v>27.9</v>
      </c>
      <c r="R128" s="27"/>
      <c r="S128" s="29">
        <f t="shared" si="3"/>
        <v>4769.75</v>
      </c>
    </row>
    <row r="129" spans="1:19" x14ac:dyDescent="0.25">
      <c r="A129" s="27"/>
      <c r="B129" s="27"/>
      <c r="C129" s="27"/>
      <c r="D129" s="27"/>
      <c r="E129" s="27" t="s">
        <v>109</v>
      </c>
      <c r="F129" s="27"/>
      <c r="G129" s="28">
        <v>41955</v>
      </c>
      <c r="H129" s="27"/>
      <c r="I129" s="27"/>
      <c r="J129" s="27"/>
      <c r="K129" s="27" t="s">
        <v>596</v>
      </c>
      <c r="L129" s="27"/>
      <c r="M129" s="27" t="s">
        <v>624</v>
      </c>
      <c r="N129" s="27"/>
      <c r="O129" s="27" t="s">
        <v>28</v>
      </c>
      <c r="P129" s="27"/>
      <c r="Q129" s="29">
        <v>24.08</v>
      </c>
      <c r="R129" s="27"/>
      <c r="S129" s="29">
        <f t="shared" si="3"/>
        <v>4793.83</v>
      </c>
    </row>
    <row r="130" spans="1:19" x14ac:dyDescent="0.25">
      <c r="A130" s="27"/>
      <c r="B130" s="27"/>
      <c r="C130" s="27"/>
      <c r="D130" s="27"/>
      <c r="E130" s="27" t="s">
        <v>109</v>
      </c>
      <c r="F130" s="27"/>
      <c r="G130" s="28">
        <v>41955</v>
      </c>
      <c r="H130" s="27"/>
      <c r="I130" s="27"/>
      <c r="J130" s="27"/>
      <c r="K130" s="27" t="s">
        <v>597</v>
      </c>
      <c r="L130" s="27"/>
      <c r="M130" s="27" t="s">
        <v>624</v>
      </c>
      <c r="N130" s="27"/>
      <c r="O130" s="27" t="s">
        <v>28</v>
      </c>
      <c r="P130" s="27"/>
      <c r="Q130" s="29">
        <v>216.73</v>
      </c>
      <c r="R130" s="27"/>
      <c r="S130" s="29">
        <f t="shared" si="3"/>
        <v>5010.5600000000004</v>
      </c>
    </row>
    <row r="131" spans="1:19" x14ac:dyDescent="0.25">
      <c r="A131" s="27"/>
      <c r="B131" s="27"/>
      <c r="C131" s="27"/>
      <c r="D131" s="27"/>
      <c r="E131" s="27" t="s">
        <v>109</v>
      </c>
      <c r="F131" s="27"/>
      <c r="G131" s="28">
        <v>41957</v>
      </c>
      <c r="H131" s="27"/>
      <c r="I131" s="27"/>
      <c r="J131" s="27"/>
      <c r="K131" s="27" t="s">
        <v>598</v>
      </c>
      <c r="L131" s="27"/>
      <c r="M131" s="27" t="s">
        <v>625</v>
      </c>
      <c r="N131" s="27"/>
      <c r="O131" s="27" t="s">
        <v>28</v>
      </c>
      <c r="P131" s="27"/>
      <c r="Q131" s="29">
        <v>81.680000000000007</v>
      </c>
      <c r="R131" s="27"/>
      <c r="S131" s="29">
        <f t="shared" si="3"/>
        <v>5092.24</v>
      </c>
    </row>
    <row r="132" spans="1:19" x14ac:dyDescent="0.25">
      <c r="A132" s="27"/>
      <c r="B132" s="27"/>
      <c r="C132" s="27"/>
      <c r="D132" s="27"/>
      <c r="E132" s="27" t="s">
        <v>109</v>
      </c>
      <c r="F132" s="27"/>
      <c r="G132" s="28">
        <v>41960</v>
      </c>
      <c r="H132" s="27"/>
      <c r="I132" s="27"/>
      <c r="J132" s="27"/>
      <c r="K132" s="27" t="s">
        <v>598</v>
      </c>
      <c r="L132" s="27"/>
      <c r="M132" s="27" t="s">
        <v>626</v>
      </c>
      <c r="N132" s="27"/>
      <c r="O132" s="27" t="s">
        <v>28</v>
      </c>
      <c r="P132" s="27"/>
      <c r="Q132" s="29">
        <v>68.06</v>
      </c>
      <c r="R132" s="27"/>
      <c r="S132" s="29">
        <f t="shared" si="3"/>
        <v>5160.3</v>
      </c>
    </row>
    <row r="133" spans="1:19" x14ac:dyDescent="0.25">
      <c r="A133" s="27"/>
      <c r="B133" s="27"/>
      <c r="C133" s="27"/>
      <c r="D133" s="27"/>
      <c r="E133" s="27" t="s">
        <v>109</v>
      </c>
      <c r="F133" s="27"/>
      <c r="G133" s="28">
        <v>41960</v>
      </c>
      <c r="H133" s="27"/>
      <c r="I133" s="27"/>
      <c r="J133" s="27"/>
      <c r="K133" s="27" t="s">
        <v>600</v>
      </c>
      <c r="L133" s="27"/>
      <c r="M133" s="27" t="s">
        <v>624</v>
      </c>
      <c r="N133" s="27"/>
      <c r="O133" s="27" t="s">
        <v>28</v>
      </c>
      <c r="P133" s="27"/>
      <c r="Q133" s="29">
        <v>15.79</v>
      </c>
      <c r="R133" s="27"/>
      <c r="S133" s="29">
        <f t="shared" si="3"/>
        <v>5176.09</v>
      </c>
    </row>
    <row r="134" spans="1:19" x14ac:dyDescent="0.25">
      <c r="A134" s="27"/>
      <c r="B134" s="27"/>
      <c r="C134" s="27"/>
      <c r="D134" s="27"/>
      <c r="E134" s="27" t="s">
        <v>109</v>
      </c>
      <c r="F134" s="27"/>
      <c r="G134" s="28">
        <v>41960</v>
      </c>
      <c r="H134" s="27"/>
      <c r="I134" s="27"/>
      <c r="J134" s="27"/>
      <c r="K134" s="27" t="s">
        <v>601</v>
      </c>
      <c r="L134" s="27"/>
      <c r="M134" s="27" t="s">
        <v>624</v>
      </c>
      <c r="N134" s="27"/>
      <c r="O134" s="27" t="s">
        <v>28</v>
      </c>
      <c r="P134" s="27"/>
      <c r="Q134" s="29">
        <v>15.79</v>
      </c>
      <c r="R134" s="27"/>
      <c r="S134" s="29">
        <f t="shared" si="3"/>
        <v>5191.88</v>
      </c>
    </row>
    <row r="135" spans="1:19" x14ac:dyDescent="0.25">
      <c r="A135" s="27"/>
      <c r="B135" s="27"/>
      <c r="C135" s="27"/>
      <c r="D135" s="27"/>
      <c r="E135" s="27" t="s">
        <v>109</v>
      </c>
      <c r="F135" s="27"/>
      <c r="G135" s="28">
        <v>41962</v>
      </c>
      <c r="H135" s="27"/>
      <c r="I135" s="27"/>
      <c r="J135" s="27"/>
      <c r="K135" s="27" t="s">
        <v>603</v>
      </c>
      <c r="L135" s="27"/>
      <c r="M135" s="27" t="s">
        <v>630</v>
      </c>
      <c r="N135" s="27"/>
      <c r="O135" s="27" t="s">
        <v>28</v>
      </c>
      <c r="P135" s="27"/>
      <c r="Q135" s="29">
        <v>4.2300000000000004</v>
      </c>
      <c r="R135" s="27"/>
      <c r="S135" s="29">
        <f t="shared" si="3"/>
        <v>5196.1099999999997</v>
      </c>
    </row>
    <row r="136" spans="1:19" x14ac:dyDescent="0.25">
      <c r="A136" s="27"/>
      <c r="B136" s="27"/>
      <c r="C136" s="27"/>
      <c r="D136" s="27"/>
      <c r="E136" s="27" t="s">
        <v>109</v>
      </c>
      <c r="F136" s="27"/>
      <c r="G136" s="28">
        <v>41962</v>
      </c>
      <c r="H136" s="27"/>
      <c r="I136" s="27"/>
      <c r="J136" s="27"/>
      <c r="K136" s="27" t="s">
        <v>603</v>
      </c>
      <c r="L136" s="27"/>
      <c r="M136" s="27" t="s">
        <v>630</v>
      </c>
      <c r="N136" s="27"/>
      <c r="O136" s="27" t="s">
        <v>28</v>
      </c>
      <c r="P136" s="27"/>
      <c r="Q136" s="29">
        <v>5.21</v>
      </c>
      <c r="R136" s="27"/>
      <c r="S136" s="29">
        <f t="shared" si="3"/>
        <v>5201.32</v>
      </c>
    </row>
    <row r="137" spans="1:19" ht="15.75" thickBot="1" x14ac:dyDescent="0.3">
      <c r="A137" s="27"/>
      <c r="B137" s="27"/>
      <c r="C137" s="27"/>
      <c r="D137" s="27"/>
      <c r="E137" s="27" t="s">
        <v>109</v>
      </c>
      <c r="F137" s="27"/>
      <c r="G137" s="28">
        <v>41967</v>
      </c>
      <c r="H137" s="27"/>
      <c r="I137" s="27"/>
      <c r="J137" s="27"/>
      <c r="K137" s="27" t="s">
        <v>606</v>
      </c>
      <c r="L137" s="27"/>
      <c r="M137" s="27" t="s">
        <v>633</v>
      </c>
      <c r="N137" s="27"/>
      <c r="O137" s="27" t="s">
        <v>28</v>
      </c>
      <c r="P137" s="27"/>
      <c r="Q137" s="30">
        <v>55.18</v>
      </c>
      <c r="R137" s="27"/>
      <c r="S137" s="30">
        <f t="shared" si="3"/>
        <v>5256.5</v>
      </c>
    </row>
    <row r="138" spans="1:19" x14ac:dyDescent="0.25">
      <c r="A138" s="27"/>
      <c r="B138" s="27"/>
      <c r="C138" s="27" t="s">
        <v>80</v>
      </c>
      <c r="D138" s="27"/>
      <c r="E138" s="27"/>
      <c r="F138" s="27"/>
      <c r="G138" s="28"/>
      <c r="H138" s="27"/>
      <c r="I138" s="27"/>
      <c r="J138" s="27"/>
      <c r="K138" s="27"/>
      <c r="L138" s="27"/>
      <c r="M138" s="27"/>
      <c r="N138" s="27"/>
      <c r="O138" s="27"/>
      <c r="P138" s="27"/>
      <c r="Q138" s="29">
        <f>ROUND(SUM(Q125:Q137),5)</f>
        <v>623.91</v>
      </c>
      <c r="R138" s="27"/>
      <c r="S138" s="29">
        <f>S137</f>
        <v>5256.5</v>
      </c>
    </row>
    <row r="139" spans="1:19" ht="30" customHeight="1" x14ac:dyDescent="0.25">
      <c r="A139" s="23"/>
      <c r="B139" s="23"/>
      <c r="C139" s="23" t="s">
        <v>81</v>
      </c>
      <c r="D139" s="23"/>
      <c r="E139" s="23"/>
      <c r="F139" s="23"/>
      <c r="G139" s="26"/>
      <c r="H139" s="23"/>
      <c r="I139" s="23"/>
      <c r="J139" s="23"/>
      <c r="K139" s="23"/>
      <c r="L139" s="23"/>
      <c r="M139" s="23"/>
      <c r="N139" s="23"/>
      <c r="O139" s="23"/>
      <c r="P139" s="23"/>
      <c r="Q139" s="25"/>
      <c r="R139" s="23"/>
      <c r="S139" s="25">
        <v>2313.09</v>
      </c>
    </row>
    <row r="140" spans="1:19" x14ac:dyDescent="0.25">
      <c r="A140" s="27"/>
      <c r="B140" s="27"/>
      <c r="C140" s="27" t="s">
        <v>82</v>
      </c>
      <c r="D140" s="27"/>
      <c r="E140" s="27"/>
      <c r="F140" s="27"/>
      <c r="G140" s="28"/>
      <c r="H140" s="27"/>
      <c r="I140" s="27"/>
      <c r="J140" s="27"/>
      <c r="K140" s="27"/>
      <c r="L140" s="27"/>
      <c r="M140" s="27"/>
      <c r="N140" s="27"/>
      <c r="O140" s="27"/>
      <c r="P140" s="27"/>
      <c r="Q140" s="29"/>
      <c r="R140" s="27"/>
      <c r="S140" s="29">
        <f>S139</f>
        <v>2313.09</v>
      </c>
    </row>
    <row r="141" spans="1:19" ht="30" customHeight="1" x14ac:dyDescent="0.25">
      <c r="A141" s="23"/>
      <c r="B141" s="23"/>
      <c r="C141" s="23" t="s">
        <v>575</v>
      </c>
      <c r="D141" s="23"/>
      <c r="E141" s="23"/>
      <c r="F141" s="23"/>
      <c r="G141" s="26"/>
      <c r="H141" s="23"/>
      <c r="I141" s="23"/>
      <c r="J141" s="23"/>
      <c r="K141" s="23"/>
      <c r="L141" s="23"/>
      <c r="M141" s="23"/>
      <c r="N141" s="23"/>
      <c r="O141" s="23"/>
      <c r="P141" s="23"/>
      <c r="Q141" s="25"/>
      <c r="R141" s="23"/>
      <c r="S141" s="25">
        <v>0</v>
      </c>
    </row>
    <row r="142" spans="1:19" ht="15.75" thickBot="1" x14ac:dyDescent="0.3">
      <c r="A142" s="22"/>
      <c r="B142" s="22"/>
      <c r="C142" s="22"/>
      <c r="D142" s="22"/>
      <c r="E142" s="27" t="s">
        <v>109</v>
      </c>
      <c r="F142" s="27"/>
      <c r="G142" s="28">
        <v>41968</v>
      </c>
      <c r="H142" s="27"/>
      <c r="I142" s="27"/>
      <c r="J142" s="27"/>
      <c r="K142" s="27" t="s">
        <v>607</v>
      </c>
      <c r="L142" s="27"/>
      <c r="M142" s="27" t="s">
        <v>634</v>
      </c>
      <c r="N142" s="27"/>
      <c r="O142" s="27" t="s">
        <v>28</v>
      </c>
      <c r="P142" s="27"/>
      <c r="Q142" s="30">
        <v>1580</v>
      </c>
      <c r="R142" s="27"/>
      <c r="S142" s="30">
        <f>ROUND(S141+Q142,5)</f>
        <v>1580</v>
      </c>
    </row>
    <row r="143" spans="1:19" x14ac:dyDescent="0.25">
      <c r="A143" s="27"/>
      <c r="B143" s="27"/>
      <c r="C143" s="27" t="s">
        <v>576</v>
      </c>
      <c r="D143" s="27"/>
      <c r="E143" s="27"/>
      <c r="F143" s="27"/>
      <c r="G143" s="28"/>
      <c r="H143" s="27"/>
      <c r="I143" s="27"/>
      <c r="J143" s="27"/>
      <c r="K143" s="27"/>
      <c r="L143" s="27"/>
      <c r="M143" s="27"/>
      <c r="N143" s="27"/>
      <c r="O143" s="27"/>
      <c r="P143" s="27"/>
      <c r="Q143" s="29">
        <f>ROUND(SUM(Q141:Q142),5)</f>
        <v>1580</v>
      </c>
      <c r="R143" s="27"/>
      <c r="S143" s="29">
        <f>S142</f>
        <v>1580</v>
      </c>
    </row>
    <row r="144" spans="1:19" ht="30" customHeight="1" x14ac:dyDescent="0.25">
      <c r="A144" s="23"/>
      <c r="B144" s="23"/>
      <c r="C144" s="23" t="s">
        <v>83</v>
      </c>
      <c r="D144" s="23"/>
      <c r="E144" s="23"/>
      <c r="F144" s="23"/>
      <c r="G144" s="26"/>
      <c r="H144" s="23"/>
      <c r="I144" s="23"/>
      <c r="J144" s="23"/>
      <c r="K144" s="23"/>
      <c r="L144" s="23"/>
      <c r="M144" s="23"/>
      <c r="N144" s="23"/>
      <c r="O144" s="23"/>
      <c r="P144" s="23"/>
      <c r="Q144" s="25"/>
      <c r="R144" s="23"/>
      <c r="S144" s="25">
        <v>79.040000000000006</v>
      </c>
    </row>
    <row r="145" spans="1:19" ht="15.75" thickBot="1" x14ac:dyDescent="0.3">
      <c r="A145" s="22"/>
      <c r="B145" s="22"/>
      <c r="C145" s="22"/>
      <c r="D145" s="22"/>
      <c r="E145" s="27" t="s">
        <v>109</v>
      </c>
      <c r="F145" s="27"/>
      <c r="G145" s="28">
        <v>41953</v>
      </c>
      <c r="H145" s="27"/>
      <c r="I145" s="27"/>
      <c r="J145" s="27"/>
      <c r="K145" s="27" t="s">
        <v>227</v>
      </c>
      <c r="L145" s="27"/>
      <c r="M145" s="27" t="s">
        <v>237</v>
      </c>
      <c r="N145" s="27"/>
      <c r="O145" s="27" t="s">
        <v>28</v>
      </c>
      <c r="P145" s="27"/>
      <c r="Q145" s="30">
        <v>9</v>
      </c>
      <c r="R145" s="27"/>
      <c r="S145" s="30">
        <f>ROUND(S144+Q145,5)</f>
        <v>88.04</v>
      </c>
    </row>
    <row r="146" spans="1:19" x14ac:dyDescent="0.25">
      <c r="A146" s="27"/>
      <c r="B146" s="27"/>
      <c r="C146" s="27" t="s">
        <v>84</v>
      </c>
      <c r="D146" s="27"/>
      <c r="E146" s="27"/>
      <c r="F146" s="27"/>
      <c r="G146" s="28"/>
      <c r="H146" s="27"/>
      <c r="I146" s="27"/>
      <c r="J146" s="27"/>
      <c r="K146" s="27"/>
      <c r="L146" s="27"/>
      <c r="M146" s="27"/>
      <c r="N146" s="27"/>
      <c r="O146" s="27"/>
      <c r="P146" s="27"/>
      <c r="Q146" s="29">
        <f>ROUND(SUM(Q144:Q145),5)</f>
        <v>9</v>
      </c>
      <c r="R146" s="27"/>
      <c r="S146" s="29">
        <f>S145</f>
        <v>88.04</v>
      </c>
    </row>
    <row r="147" spans="1:19" ht="30" customHeight="1" x14ac:dyDescent="0.25">
      <c r="A147" s="23"/>
      <c r="B147" s="23"/>
      <c r="C147" s="23" t="s">
        <v>85</v>
      </c>
      <c r="D147" s="23"/>
      <c r="E147" s="23"/>
      <c r="F147" s="23"/>
      <c r="G147" s="26"/>
      <c r="H147" s="23"/>
      <c r="I147" s="23"/>
      <c r="J147" s="23"/>
      <c r="K147" s="23"/>
      <c r="L147" s="23"/>
      <c r="M147" s="23"/>
      <c r="N147" s="23"/>
      <c r="O147" s="23"/>
      <c r="P147" s="23"/>
      <c r="Q147" s="25"/>
      <c r="R147" s="23"/>
      <c r="S147" s="25">
        <v>11640.95</v>
      </c>
    </row>
    <row r="148" spans="1:19" x14ac:dyDescent="0.25">
      <c r="A148" s="23"/>
      <c r="B148" s="23"/>
      <c r="C148" s="23"/>
      <c r="D148" s="23" t="s">
        <v>86</v>
      </c>
      <c r="E148" s="23"/>
      <c r="F148" s="23"/>
      <c r="G148" s="26"/>
      <c r="H148" s="23"/>
      <c r="I148" s="23"/>
      <c r="J148" s="23"/>
      <c r="K148" s="23"/>
      <c r="L148" s="23"/>
      <c r="M148" s="23"/>
      <c r="N148" s="23"/>
      <c r="O148" s="23"/>
      <c r="P148" s="23"/>
      <c r="Q148" s="25"/>
      <c r="R148" s="23"/>
      <c r="S148" s="25">
        <v>11565.95</v>
      </c>
    </row>
    <row r="149" spans="1:19" x14ac:dyDescent="0.25">
      <c r="A149" s="27"/>
      <c r="B149" s="27"/>
      <c r="C149" s="27"/>
      <c r="D149" s="27" t="s">
        <v>87</v>
      </c>
      <c r="E149" s="27"/>
      <c r="F149" s="27"/>
      <c r="G149" s="28"/>
      <c r="H149" s="27"/>
      <c r="I149" s="27"/>
      <c r="J149" s="27"/>
      <c r="K149" s="27"/>
      <c r="L149" s="27"/>
      <c r="M149" s="27"/>
      <c r="N149" s="27"/>
      <c r="O149" s="27"/>
      <c r="P149" s="27"/>
      <c r="Q149" s="29"/>
      <c r="R149" s="27"/>
      <c r="S149" s="29">
        <f>S148</f>
        <v>11565.95</v>
      </c>
    </row>
    <row r="150" spans="1:19" ht="30" customHeight="1" x14ac:dyDescent="0.25">
      <c r="A150" s="23"/>
      <c r="B150" s="23"/>
      <c r="C150" s="23"/>
      <c r="D150" s="23" t="s">
        <v>88</v>
      </c>
      <c r="E150" s="23"/>
      <c r="F150" s="23"/>
      <c r="G150" s="26"/>
      <c r="H150" s="23"/>
      <c r="I150" s="23"/>
      <c r="J150" s="23"/>
      <c r="K150" s="23"/>
      <c r="L150" s="23"/>
      <c r="M150" s="23"/>
      <c r="N150" s="23"/>
      <c r="O150" s="23"/>
      <c r="P150" s="23"/>
      <c r="Q150" s="25"/>
      <c r="R150" s="23"/>
      <c r="S150" s="25">
        <v>75</v>
      </c>
    </row>
    <row r="151" spans="1:19" x14ac:dyDescent="0.25">
      <c r="A151" s="27"/>
      <c r="B151" s="27"/>
      <c r="C151" s="27"/>
      <c r="D151" s="27" t="s">
        <v>89</v>
      </c>
      <c r="E151" s="27"/>
      <c r="F151" s="27"/>
      <c r="G151" s="28"/>
      <c r="H151" s="27"/>
      <c r="I151" s="27"/>
      <c r="J151" s="27"/>
      <c r="K151" s="27"/>
      <c r="L151" s="27"/>
      <c r="M151" s="27"/>
      <c r="N151" s="27"/>
      <c r="O151" s="27"/>
      <c r="P151" s="27"/>
      <c r="Q151" s="29"/>
      <c r="R151" s="27"/>
      <c r="S151" s="29">
        <f>S150</f>
        <v>75</v>
      </c>
    </row>
    <row r="152" spans="1:19" ht="30" customHeight="1" x14ac:dyDescent="0.25">
      <c r="A152" s="23"/>
      <c r="B152" s="23"/>
      <c r="C152" s="23"/>
      <c r="D152" s="23" t="s">
        <v>577</v>
      </c>
      <c r="E152" s="23"/>
      <c r="F152" s="23"/>
      <c r="G152" s="26"/>
      <c r="H152" s="23"/>
      <c r="I152" s="23"/>
      <c r="J152" s="23"/>
      <c r="K152" s="23"/>
      <c r="L152" s="23"/>
      <c r="M152" s="23"/>
      <c r="N152" s="23"/>
      <c r="O152" s="23"/>
      <c r="P152" s="23"/>
      <c r="Q152" s="25"/>
      <c r="R152" s="23"/>
      <c r="S152" s="25">
        <v>0</v>
      </c>
    </row>
    <row r="153" spans="1:19" ht="15.75" thickBot="1" x14ac:dyDescent="0.3">
      <c r="A153" s="22"/>
      <c r="B153" s="22"/>
      <c r="C153" s="22"/>
      <c r="D153" s="22"/>
      <c r="E153" s="27" t="s">
        <v>109</v>
      </c>
      <c r="F153" s="27"/>
      <c r="G153" s="28">
        <v>41948</v>
      </c>
      <c r="H153" s="27"/>
      <c r="I153" s="27"/>
      <c r="J153" s="27"/>
      <c r="K153" s="27" t="s">
        <v>592</v>
      </c>
      <c r="L153" s="27"/>
      <c r="M153" s="27" t="s">
        <v>615</v>
      </c>
      <c r="N153" s="27"/>
      <c r="O153" s="27" t="s">
        <v>28</v>
      </c>
      <c r="P153" s="27"/>
      <c r="Q153" s="31">
        <v>30.02</v>
      </c>
      <c r="R153" s="27"/>
      <c r="S153" s="31">
        <f>ROUND(S152+Q153,5)</f>
        <v>30.02</v>
      </c>
    </row>
    <row r="154" spans="1:19" ht="15.75" thickBot="1" x14ac:dyDescent="0.3">
      <c r="A154" s="27"/>
      <c r="B154" s="27"/>
      <c r="C154" s="27"/>
      <c r="D154" s="27" t="s">
        <v>578</v>
      </c>
      <c r="E154" s="27"/>
      <c r="F154" s="27"/>
      <c r="G154" s="28"/>
      <c r="H154" s="27"/>
      <c r="I154" s="27"/>
      <c r="J154" s="27"/>
      <c r="K154" s="27"/>
      <c r="L154" s="27"/>
      <c r="M154" s="27"/>
      <c r="N154" s="27"/>
      <c r="O154" s="27"/>
      <c r="P154" s="27"/>
      <c r="Q154" s="32">
        <f>ROUND(SUM(Q152:Q153),5)</f>
        <v>30.02</v>
      </c>
      <c r="R154" s="27"/>
      <c r="S154" s="32">
        <f>S153</f>
        <v>30.02</v>
      </c>
    </row>
    <row r="155" spans="1:19" ht="30" customHeight="1" thickBot="1" x14ac:dyDescent="0.3">
      <c r="A155" s="27"/>
      <c r="B155" s="27"/>
      <c r="C155" s="27" t="s">
        <v>90</v>
      </c>
      <c r="D155" s="27"/>
      <c r="E155" s="27"/>
      <c r="F155" s="27"/>
      <c r="G155" s="28"/>
      <c r="H155" s="27"/>
      <c r="I155" s="27"/>
      <c r="J155" s="27"/>
      <c r="K155" s="27"/>
      <c r="L155" s="27"/>
      <c r="M155" s="27"/>
      <c r="N155" s="27"/>
      <c r="O155" s="27"/>
      <c r="P155" s="27"/>
      <c r="Q155" s="33">
        <f>ROUND(Q149+Q151+Q154,5)</f>
        <v>30.02</v>
      </c>
      <c r="R155" s="27"/>
      <c r="S155" s="33">
        <f>ROUND(S149+S151+S154,5)</f>
        <v>11670.97</v>
      </c>
    </row>
    <row r="156" spans="1:19" ht="30" customHeight="1" x14ac:dyDescent="0.25">
      <c r="A156" s="27"/>
      <c r="B156" s="27" t="s">
        <v>91</v>
      </c>
      <c r="C156" s="27"/>
      <c r="D156" s="27"/>
      <c r="E156" s="27"/>
      <c r="F156" s="27"/>
      <c r="G156" s="28"/>
      <c r="H156" s="27"/>
      <c r="I156" s="27"/>
      <c r="J156" s="27"/>
      <c r="K156" s="27"/>
      <c r="L156" s="27"/>
      <c r="M156" s="27"/>
      <c r="N156" s="27"/>
      <c r="O156" s="27"/>
      <c r="P156" s="27"/>
      <c r="Q156" s="29">
        <f>ROUND(Q138+Q140+Q143+Q146+Q155,5)</f>
        <v>2242.9299999999998</v>
      </c>
      <c r="R156" s="27"/>
      <c r="S156" s="29">
        <f>ROUND(S138+S140+S143+S146+S155,5)</f>
        <v>20908.599999999999</v>
      </c>
    </row>
    <row r="157" spans="1:19" ht="30" customHeight="1" x14ac:dyDescent="0.25">
      <c r="A157" s="23"/>
      <c r="B157" s="23" t="s">
        <v>92</v>
      </c>
      <c r="C157" s="23"/>
      <c r="D157" s="23"/>
      <c r="E157" s="23"/>
      <c r="F157" s="23"/>
      <c r="G157" s="26"/>
      <c r="H157" s="23"/>
      <c r="I157" s="23"/>
      <c r="J157" s="23"/>
      <c r="K157" s="23"/>
      <c r="L157" s="23"/>
      <c r="M157" s="23"/>
      <c r="N157" s="23"/>
      <c r="O157" s="23"/>
      <c r="P157" s="23"/>
      <c r="Q157" s="25"/>
      <c r="R157" s="23"/>
      <c r="S157" s="25">
        <v>29000</v>
      </c>
    </row>
    <row r="158" spans="1:19" x14ac:dyDescent="0.25">
      <c r="A158" s="27"/>
      <c r="B158" s="27" t="s">
        <v>93</v>
      </c>
      <c r="C158" s="27"/>
      <c r="D158" s="27"/>
      <c r="E158" s="27"/>
      <c r="F158" s="27"/>
      <c r="G158" s="28"/>
      <c r="H158" s="27"/>
      <c r="I158" s="27"/>
      <c r="J158" s="27"/>
      <c r="K158" s="27"/>
      <c r="L158" s="27"/>
      <c r="M158" s="27"/>
      <c r="N158" s="27"/>
      <c r="O158" s="27"/>
      <c r="P158" s="27"/>
      <c r="Q158" s="29"/>
      <c r="R158" s="27"/>
      <c r="S158" s="29">
        <f>S157</f>
        <v>29000</v>
      </c>
    </row>
    <row r="159" spans="1:19" ht="30" customHeight="1" x14ac:dyDescent="0.25">
      <c r="A159" s="23"/>
      <c r="B159" s="23" t="s">
        <v>94</v>
      </c>
      <c r="C159" s="23"/>
      <c r="D159" s="23"/>
      <c r="E159" s="23"/>
      <c r="F159" s="23"/>
      <c r="G159" s="26"/>
      <c r="H159" s="23"/>
      <c r="I159" s="23"/>
      <c r="J159" s="23"/>
      <c r="K159" s="23"/>
      <c r="L159" s="23"/>
      <c r="M159" s="23"/>
      <c r="N159" s="23"/>
      <c r="O159" s="23"/>
      <c r="P159" s="23"/>
      <c r="Q159" s="25"/>
      <c r="R159" s="23"/>
      <c r="S159" s="25">
        <v>5211.95</v>
      </c>
    </row>
    <row r="160" spans="1:19" x14ac:dyDescent="0.25">
      <c r="A160" s="23"/>
      <c r="B160" s="23"/>
      <c r="C160" s="23" t="s">
        <v>217</v>
      </c>
      <c r="D160" s="23"/>
      <c r="E160" s="23"/>
      <c r="F160" s="23"/>
      <c r="G160" s="26"/>
      <c r="H160" s="23"/>
      <c r="I160" s="23"/>
      <c r="J160" s="23"/>
      <c r="K160" s="23"/>
      <c r="L160" s="23"/>
      <c r="M160" s="23"/>
      <c r="N160" s="23"/>
      <c r="O160" s="23"/>
      <c r="P160" s="23"/>
      <c r="Q160" s="25"/>
      <c r="R160" s="23"/>
      <c r="S160" s="25">
        <v>797.49</v>
      </c>
    </row>
    <row r="161" spans="1:19" x14ac:dyDescent="0.25">
      <c r="A161" s="27"/>
      <c r="B161" s="27"/>
      <c r="C161" s="27" t="s">
        <v>218</v>
      </c>
      <c r="D161" s="27"/>
      <c r="E161" s="27"/>
      <c r="F161" s="27"/>
      <c r="G161" s="28"/>
      <c r="H161" s="27"/>
      <c r="I161" s="27"/>
      <c r="J161" s="27"/>
      <c r="K161" s="27"/>
      <c r="L161" s="27"/>
      <c r="M161" s="27"/>
      <c r="N161" s="27"/>
      <c r="O161" s="27"/>
      <c r="P161" s="27"/>
      <c r="Q161" s="29"/>
      <c r="R161" s="27"/>
      <c r="S161" s="29">
        <f>S160</f>
        <v>797.49</v>
      </c>
    </row>
    <row r="162" spans="1:19" ht="30" customHeight="1" x14ac:dyDescent="0.25">
      <c r="A162" s="23"/>
      <c r="B162" s="23"/>
      <c r="C162" s="23" t="s">
        <v>97</v>
      </c>
      <c r="D162" s="23"/>
      <c r="E162" s="23"/>
      <c r="F162" s="23"/>
      <c r="G162" s="26"/>
      <c r="H162" s="23"/>
      <c r="I162" s="23"/>
      <c r="J162" s="23"/>
      <c r="K162" s="23"/>
      <c r="L162" s="23"/>
      <c r="M162" s="23"/>
      <c r="N162" s="23"/>
      <c r="O162" s="23"/>
      <c r="P162" s="23"/>
      <c r="Q162" s="25"/>
      <c r="R162" s="23"/>
      <c r="S162" s="25">
        <v>1978.49</v>
      </c>
    </row>
    <row r="163" spans="1:19" x14ac:dyDescent="0.25">
      <c r="A163" s="27"/>
      <c r="B163" s="27"/>
      <c r="C163" s="27" t="s">
        <v>98</v>
      </c>
      <c r="D163" s="27"/>
      <c r="E163" s="27"/>
      <c r="F163" s="27"/>
      <c r="G163" s="28"/>
      <c r="H163" s="27"/>
      <c r="I163" s="27"/>
      <c r="J163" s="27"/>
      <c r="K163" s="27"/>
      <c r="L163" s="27"/>
      <c r="M163" s="27"/>
      <c r="N163" s="27"/>
      <c r="O163" s="27"/>
      <c r="P163" s="27"/>
      <c r="Q163" s="29"/>
      <c r="R163" s="27"/>
      <c r="S163" s="29">
        <f>S162</f>
        <v>1978.49</v>
      </c>
    </row>
    <row r="164" spans="1:19" ht="30" customHeight="1" x14ac:dyDescent="0.25">
      <c r="A164" s="23"/>
      <c r="B164" s="23"/>
      <c r="C164" s="23" t="s">
        <v>257</v>
      </c>
      <c r="D164" s="23"/>
      <c r="E164" s="23"/>
      <c r="F164" s="23"/>
      <c r="G164" s="26"/>
      <c r="H164" s="23"/>
      <c r="I164" s="23"/>
      <c r="J164" s="23"/>
      <c r="K164" s="23"/>
      <c r="L164" s="23"/>
      <c r="M164" s="23"/>
      <c r="N164" s="23"/>
      <c r="O164" s="23"/>
      <c r="P164" s="23"/>
      <c r="Q164" s="25"/>
      <c r="R164" s="23"/>
      <c r="S164" s="25">
        <v>1435.97</v>
      </c>
    </row>
    <row r="165" spans="1:19" x14ac:dyDescent="0.25">
      <c r="A165" s="27"/>
      <c r="B165" s="27"/>
      <c r="C165" s="27" t="s">
        <v>258</v>
      </c>
      <c r="D165" s="27"/>
      <c r="E165" s="27"/>
      <c r="F165" s="27"/>
      <c r="G165" s="28"/>
      <c r="H165" s="27"/>
      <c r="I165" s="27"/>
      <c r="J165" s="27"/>
      <c r="K165" s="27"/>
      <c r="L165" s="27"/>
      <c r="M165" s="27"/>
      <c r="N165" s="27"/>
      <c r="O165" s="27"/>
      <c r="P165" s="27"/>
      <c r="Q165" s="29"/>
      <c r="R165" s="27"/>
      <c r="S165" s="29">
        <f>S164</f>
        <v>1435.97</v>
      </c>
    </row>
    <row r="166" spans="1:19" ht="30" customHeight="1" x14ac:dyDescent="0.25">
      <c r="A166" s="23"/>
      <c r="B166" s="23"/>
      <c r="C166" s="23" t="s">
        <v>337</v>
      </c>
      <c r="D166" s="23"/>
      <c r="E166" s="23"/>
      <c r="F166" s="23"/>
      <c r="G166" s="26"/>
      <c r="H166" s="23"/>
      <c r="I166" s="23"/>
      <c r="J166" s="23"/>
      <c r="K166" s="23"/>
      <c r="L166" s="23"/>
      <c r="M166" s="23"/>
      <c r="N166" s="23"/>
      <c r="O166" s="23"/>
      <c r="P166" s="23"/>
      <c r="Q166" s="25"/>
      <c r="R166" s="23"/>
      <c r="S166" s="25">
        <v>1000</v>
      </c>
    </row>
    <row r="167" spans="1:19" ht="15.75" thickBot="1" x14ac:dyDescent="0.3">
      <c r="A167" s="27"/>
      <c r="B167" s="27"/>
      <c r="C167" s="27" t="s">
        <v>338</v>
      </c>
      <c r="D167" s="27"/>
      <c r="E167" s="27"/>
      <c r="F167" s="27"/>
      <c r="G167" s="28"/>
      <c r="H167" s="27"/>
      <c r="I167" s="27"/>
      <c r="J167" s="27"/>
      <c r="K167" s="27"/>
      <c r="L167" s="27"/>
      <c r="M167" s="27"/>
      <c r="N167" s="27"/>
      <c r="O167" s="27"/>
      <c r="P167" s="27"/>
      <c r="Q167" s="30"/>
      <c r="R167" s="27"/>
      <c r="S167" s="30">
        <f>S166</f>
        <v>1000</v>
      </c>
    </row>
    <row r="168" spans="1:19" ht="30" customHeight="1" x14ac:dyDescent="0.25">
      <c r="A168" s="27"/>
      <c r="B168" s="27" t="s">
        <v>99</v>
      </c>
      <c r="C168" s="27"/>
      <c r="D168" s="27"/>
      <c r="E168" s="27"/>
      <c r="F168" s="27"/>
      <c r="G168" s="28"/>
      <c r="H168" s="27"/>
      <c r="I168" s="27"/>
      <c r="J168" s="27"/>
      <c r="K168" s="27"/>
      <c r="L168" s="27"/>
      <c r="M168" s="27"/>
      <c r="N168" s="27"/>
      <c r="O168" s="27"/>
      <c r="P168" s="27"/>
      <c r="Q168" s="29"/>
      <c r="R168" s="27"/>
      <c r="S168" s="29">
        <f>ROUND(S161+S163+S165+S167,5)</f>
        <v>5211.95</v>
      </c>
    </row>
    <row r="169" spans="1:19" ht="30" customHeight="1" x14ac:dyDescent="0.25">
      <c r="A169" s="23"/>
      <c r="B169" s="23" t="s">
        <v>380</v>
      </c>
      <c r="C169" s="23"/>
      <c r="D169" s="23"/>
      <c r="E169" s="23"/>
      <c r="F169" s="23"/>
      <c r="G169" s="26"/>
      <c r="H169" s="23"/>
      <c r="I169" s="23"/>
      <c r="J169" s="23"/>
      <c r="K169" s="23"/>
      <c r="L169" s="23"/>
      <c r="M169" s="23"/>
      <c r="N169" s="23"/>
      <c r="O169" s="23"/>
      <c r="P169" s="23"/>
      <c r="Q169" s="25"/>
      <c r="R169" s="23"/>
      <c r="S169" s="25">
        <v>2160</v>
      </c>
    </row>
    <row r="170" spans="1:19" x14ac:dyDescent="0.25">
      <c r="A170" s="23"/>
      <c r="B170" s="23"/>
      <c r="C170" s="23" t="s">
        <v>381</v>
      </c>
      <c r="D170" s="23"/>
      <c r="E170" s="23"/>
      <c r="F170" s="23"/>
      <c r="G170" s="26"/>
      <c r="H170" s="23"/>
      <c r="I170" s="23"/>
      <c r="J170" s="23"/>
      <c r="K170" s="23"/>
      <c r="L170" s="23"/>
      <c r="M170" s="23"/>
      <c r="N170" s="23"/>
      <c r="O170" s="23"/>
      <c r="P170" s="23"/>
      <c r="Q170" s="25"/>
      <c r="R170" s="23"/>
      <c r="S170" s="25">
        <v>2160</v>
      </c>
    </row>
    <row r="171" spans="1:19" ht="15.75" thickBot="1" x14ac:dyDescent="0.3">
      <c r="A171" s="27"/>
      <c r="B171" s="27"/>
      <c r="C171" s="27" t="s">
        <v>382</v>
      </c>
      <c r="D171" s="27"/>
      <c r="E171" s="27"/>
      <c r="F171" s="27"/>
      <c r="G171" s="28"/>
      <c r="H171" s="27"/>
      <c r="I171" s="27"/>
      <c r="J171" s="27"/>
      <c r="K171" s="27"/>
      <c r="L171" s="27"/>
      <c r="M171" s="27"/>
      <c r="N171" s="27"/>
      <c r="O171" s="27"/>
      <c r="P171" s="27"/>
      <c r="Q171" s="30"/>
      <c r="R171" s="27"/>
      <c r="S171" s="30">
        <f>S170</f>
        <v>2160</v>
      </c>
    </row>
    <row r="172" spans="1:19" ht="30" customHeight="1" x14ac:dyDescent="0.25">
      <c r="A172" s="27"/>
      <c r="B172" s="27" t="s">
        <v>383</v>
      </c>
      <c r="C172" s="27"/>
      <c r="D172" s="27"/>
      <c r="E172" s="27"/>
      <c r="F172" s="27"/>
      <c r="G172" s="28"/>
      <c r="H172" s="27"/>
      <c r="I172" s="27"/>
      <c r="J172" s="27"/>
      <c r="K172" s="27"/>
      <c r="L172" s="27"/>
      <c r="M172" s="27"/>
      <c r="N172" s="27"/>
      <c r="O172" s="27"/>
      <c r="P172" s="27"/>
      <c r="Q172" s="29"/>
      <c r="R172" s="27"/>
      <c r="S172" s="29">
        <f>S171</f>
        <v>2160</v>
      </c>
    </row>
    <row r="173" spans="1:19" ht="30" customHeight="1" x14ac:dyDescent="0.25">
      <c r="A173" s="23"/>
      <c r="B173" s="23" t="s">
        <v>100</v>
      </c>
      <c r="C173" s="23"/>
      <c r="D173" s="23"/>
      <c r="E173" s="23"/>
      <c r="F173" s="23"/>
      <c r="G173" s="26"/>
      <c r="H173" s="23"/>
      <c r="I173" s="23"/>
      <c r="J173" s="23"/>
      <c r="K173" s="23"/>
      <c r="L173" s="23"/>
      <c r="M173" s="23"/>
      <c r="N173" s="23"/>
      <c r="O173" s="23"/>
      <c r="P173" s="23"/>
      <c r="Q173" s="25"/>
      <c r="R173" s="23"/>
      <c r="S173" s="25">
        <v>2363.4499999999998</v>
      </c>
    </row>
    <row r="174" spans="1:19" x14ac:dyDescent="0.25">
      <c r="A174" s="23"/>
      <c r="B174" s="23"/>
      <c r="C174" s="23" t="s">
        <v>259</v>
      </c>
      <c r="D174" s="23"/>
      <c r="E174" s="23"/>
      <c r="F174" s="23"/>
      <c r="G174" s="26"/>
      <c r="H174" s="23"/>
      <c r="I174" s="23"/>
      <c r="J174" s="23"/>
      <c r="K174" s="23"/>
      <c r="L174" s="23"/>
      <c r="M174" s="23"/>
      <c r="N174" s="23"/>
      <c r="O174" s="23"/>
      <c r="P174" s="23"/>
      <c r="Q174" s="25"/>
      <c r="R174" s="23"/>
      <c r="S174" s="25">
        <v>1160.75</v>
      </c>
    </row>
    <row r="175" spans="1:19" x14ac:dyDescent="0.25">
      <c r="A175" s="27"/>
      <c r="B175" s="27"/>
      <c r="C175" s="27" t="s">
        <v>260</v>
      </c>
      <c r="D175" s="27"/>
      <c r="E175" s="27"/>
      <c r="F175" s="27"/>
      <c r="G175" s="28"/>
      <c r="H175" s="27"/>
      <c r="I175" s="27"/>
      <c r="J175" s="27"/>
      <c r="K175" s="27"/>
      <c r="L175" s="27"/>
      <c r="M175" s="27"/>
      <c r="N175" s="27"/>
      <c r="O175" s="27"/>
      <c r="P175" s="27"/>
      <c r="Q175" s="29"/>
      <c r="R175" s="27"/>
      <c r="S175" s="29">
        <f>S174</f>
        <v>1160.75</v>
      </c>
    </row>
    <row r="176" spans="1:19" ht="30" customHeight="1" x14ac:dyDescent="0.25">
      <c r="A176" s="23"/>
      <c r="B176" s="23"/>
      <c r="C176" s="23" t="s">
        <v>261</v>
      </c>
      <c r="D176" s="23"/>
      <c r="E176" s="23"/>
      <c r="F176" s="23"/>
      <c r="G176" s="26"/>
      <c r="H176" s="23"/>
      <c r="I176" s="23"/>
      <c r="J176" s="23"/>
      <c r="K176" s="23"/>
      <c r="L176" s="23"/>
      <c r="M176" s="23"/>
      <c r="N176" s="23"/>
      <c r="O176" s="23"/>
      <c r="P176" s="23"/>
      <c r="Q176" s="25"/>
      <c r="R176" s="23"/>
      <c r="S176" s="25">
        <v>1202.7</v>
      </c>
    </row>
    <row r="177" spans="1:19" ht="15.75" thickBot="1" x14ac:dyDescent="0.3">
      <c r="A177" s="22"/>
      <c r="B177" s="22"/>
      <c r="C177" s="22"/>
      <c r="D177" s="22"/>
      <c r="E177" s="27" t="s">
        <v>109</v>
      </c>
      <c r="F177" s="27"/>
      <c r="G177" s="28">
        <v>41967</v>
      </c>
      <c r="H177" s="27"/>
      <c r="I177" s="27"/>
      <c r="J177" s="27"/>
      <c r="K177" s="27" t="s">
        <v>355</v>
      </c>
      <c r="L177" s="27"/>
      <c r="M177" s="27" t="s">
        <v>370</v>
      </c>
      <c r="N177" s="27"/>
      <c r="O177" s="27" t="s">
        <v>28</v>
      </c>
      <c r="P177" s="27"/>
      <c r="Q177" s="31">
        <v>55</v>
      </c>
      <c r="R177" s="27"/>
      <c r="S177" s="31">
        <f>ROUND(S176+Q177,5)</f>
        <v>1257.7</v>
      </c>
    </row>
    <row r="178" spans="1:19" ht="15.75" thickBot="1" x14ac:dyDescent="0.3">
      <c r="A178" s="27"/>
      <c r="B178" s="27"/>
      <c r="C178" s="27" t="s">
        <v>262</v>
      </c>
      <c r="D178" s="27"/>
      <c r="E178" s="27"/>
      <c r="F178" s="27"/>
      <c r="G178" s="28"/>
      <c r="H178" s="27"/>
      <c r="I178" s="27"/>
      <c r="J178" s="27"/>
      <c r="K178" s="27"/>
      <c r="L178" s="27"/>
      <c r="M178" s="27"/>
      <c r="N178" s="27"/>
      <c r="O178" s="27"/>
      <c r="P178" s="27"/>
      <c r="Q178" s="33">
        <f>ROUND(SUM(Q176:Q177),5)</f>
        <v>55</v>
      </c>
      <c r="R178" s="27"/>
      <c r="S178" s="33">
        <f>S177</f>
        <v>1257.7</v>
      </c>
    </row>
    <row r="179" spans="1:19" ht="30" customHeight="1" x14ac:dyDescent="0.25">
      <c r="A179" s="27"/>
      <c r="B179" s="27" t="s">
        <v>101</v>
      </c>
      <c r="C179" s="27"/>
      <c r="D179" s="27"/>
      <c r="E179" s="27"/>
      <c r="F179" s="27"/>
      <c r="G179" s="28"/>
      <c r="H179" s="27"/>
      <c r="I179" s="27"/>
      <c r="J179" s="27"/>
      <c r="K179" s="27"/>
      <c r="L179" s="27"/>
      <c r="M179" s="27"/>
      <c r="N179" s="27"/>
      <c r="O179" s="27"/>
      <c r="P179" s="27"/>
      <c r="Q179" s="29">
        <f>ROUND(Q175+Q178,5)</f>
        <v>55</v>
      </c>
      <c r="R179" s="27"/>
      <c r="S179" s="29">
        <f>ROUND(S175+S178,5)</f>
        <v>2418.4499999999998</v>
      </c>
    </row>
    <row r="180" spans="1:19" ht="30" customHeight="1" x14ac:dyDescent="0.25">
      <c r="A180" s="23"/>
      <c r="B180" s="23" t="s">
        <v>102</v>
      </c>
      <c r="C180" s="23"/>
      <c r="D180" s="23"/>
      <c r="E180" s="23"/>
      <c r="F180" s="23"/>
      <c r="G180" s="26"/>
      <c r="H180" s="23"/>
      <c r="I180" s="23"/>
      <c r="J180" s="23"/>
      <c r="K180" s="23"/>
      <c r="L180" s="23"/>
      <c r="M180" s="23"/>
      <c r="N180" s="23"/>
      <c r="O180" s="23"/>
      <c r="P180" s="23"/>
      <c r="Q180" s="25"/>
      <c r="R180" s="23"/>
      <c r="S180" s="25">
        <v>6959.21</v>
      </c>
    </row>
    <row r="181" spans="1:19" x14ac:dyDescent="0.25">
      <c r="A181" s="27"/>
      <c r="B181" s="27"/>
      <c r="C181" s="27"/>
      <c r="D181" s="27"/>
      <c r="E181" s="27" t="s">
        <v>109</v>
      </c>
      <c r="F181" s="27"/>
      <c r="G181" s="28">
        <v>41953</v>
      </c>
      <c r="H181" s="27"/>
      <c r="I181" s="27"/>
      <c r="J181" s="27"/>
      <c r="K181" s="27" t="s">
        <v>595</v>
      </c>
      <c r="L181" s="27"/>
      <c r="M181" s="27" t="s">
        <v>620</v>
      </c>
      <c r="N181" s="27"/>
      <c r="O181" s="27" t="s">
        <v>28</v>
      </c>
      <c r="P181" s="27"/>
      <c r="Q181" s="29">
        <v>275</v>
      </c>
      <c r="R181" s="27"/>
      <c r="S181" s="29">
        <f>ROUND(S180+Q181,5)</f>
        <v>7234.21</v>
      </c>
    </row>
    <row r="182" spans="1:19" x14ac:dyDescent="0.25">
      <c r="A182" s="27"/>
      <c r="B182" s="27"/>
      <c r="C182" s="27"/>
      <c r="D182" s="27"/>
      <c r="E182" s="27" t="s">
        <v>109</v>
      </c>
      <c r="F182" s="27"/>
      <c r="G182" s="28">
        <v>41960</v>
      </c>
      <c r="H182" s="27"/>
      <c r="I182" s="27"/>
      <c r="J182" s="27"/>
      <c r="K182" s="27" t="s">
        <v>599</v>
      </c>
      <c r="L182" s="27"/>
      <c r="M182" s="27" t="s">
        <v>627</v>
      </c>
      <c r="N182" s="27"/>
      <c r="O182" s="27" t="s">
        <v>28</v>
      </c>
      <c r="P182" s="27"/>
      <c r="Q182" s="29">
        <v>46.36</v>
      </c>
      <c r="R182" s="27"/>
      <c r="S182" s="29">
        <f>ROUND(S181+Q182,5)</f>
        <v>7280.57</v>
      </c>
    </row>
    <row r="183" spans="1:19" x14ac:dyDescent="0.25">
      <c r="A183" s="27"/>
      <c r="B183" s="27"/>
      <c r="C183" s="27"/>
      <c r="D183" s="27"/>
      <c r="E183" s="27" t="s">
        <v>109</v>
      </c>
      <c r="F183" s="27"/>
      <c r="G183" s="28">
        <v>41962</v>
      </c>
      <c r="H183" s="27"/>
      <c r="I183" s="27"/>
      <c r="J183" s="27"/>
      <c r="K183" s="27" t="s">
        <v>602</v>
      </c>
      <c r="L183" s="27"/>
      <c r="M183" s="27" t="s">
        <v>629</v>
      </c>
      <c r="N183" s="27"/>
      <c r="O183" s="27" t="s">
        <v>28</v>
      </c>
      <c r="P183" s="27"/>
      <c r="Q183" s="29">
        <v>23.98</v>
      </c>
      <c r="R183" s="27"/>
      <c r="S183" s="29">
        <f>ROUND(S182+Q183,5)</f>
        <v>7304.55</v>
      </c>
    </row>
    <row r="184" spans="1:19" x14ac:dyDescent="0.25">
      <c r="A184" s="27"/>
      <c r="B184" s="27"/>
      <c r="C184" s="27"/>
      <c r="D184" s="27"/>
      <c r="E184" s="27" t="s">
        <v>109</v>
      </c>
      <c r="F184" s="27"/>
      <c r="G184" s="28">
        <v>41967</v>
      </c>
      <c r="H184" s="27"/>
      <c r="I184" s="27"/>
      <c r="J184" s="27"/>
      <c r="K184" s="27" t="s">
        <v>604</v>
      </c>
      <c r="L184" s="27"/>
      <c r="M184" s="27" t="s">
        <v>631</v>
      </c>
      <c r="N184" s="27"/>
      <c r="O184" s="27" t="s">
        <v>28</v>
      </c>
      <c r="P184" s="27"/>
      <c r="Q184" s="29">
        <v>6236.92</v>
      </c>
      <c r="R184" s="27"/>
      <c r="S184" s="29">
        <f>ROUND(S183+Q184,5)</f>
        <v>13541.47</v>
      </c>
    </row>
    <row r="185" spans="1:19" ht="15.75" thickBot="1" x14ac:dyDescent="0.3">
      <c r="A185" s="27"/>
      <c r="B185" s="27"/>
      <c r="C185" s="27"/>
      <c r="D185" s="27"/>
      <c r="E185" s="27" t="s">
        <v>109</v>
      </c>
      <c r="F185" s="27"/>
      <c r="G185" s="28">
        <v>41967</v>
      </c>
      <c r="H185" s="27"/>
      <c r="I185" s="27"/>
      <c r="J185" s="27"/>
      <c r="K185" s="27" t="s">
        <v>605</v>
      </c>
      <c r="L185" s="27"/>
      <c r="M185" s="27" t="s">
        <v>632</v>
      </c>
      <c r="N185" s="27"/>
      <c r="O185" s="27" t="s">
        <v>28</v>
      </c>
      <c r="P185" s="27"/>
      <c r="Q185" s="30">
        <v>657.34</v>
      </c>
      <c r="R185" s="27"/>
      <c r="S185" s="30">
        <f>ROUND(S184+Q185,5)</f>
        <v>14198.81</v>
      </c>
    </row>
    <row r="186" spans="1:19" x14ac:dyDescent="0.25">
      <c r="A186" s="27"/>
      <c r="B186" s="27" t="s">
        <v>103</v>
      </c>
      <c r="C186" s="27"/>
      <c r="D186" s="27"/>
      <c r="E186" s="27"/>
      <c r="F186" s="27"/>
      <c r="G186" s="28"/>
      <c r="H186" s="27"/>
      <c r="I186" s="27"/>
      <c r="J186" s="27"/>
      <c r="K186" s="27"/>
      <c r="L186" s="27"/>
      <c r="M186" s="27"/>
      <c r="N186" s="27"/>
      <c r="O186" s="27"/>
      <c r="P186" s="27"/>
      <c r="Q186" s="29">
        <f>ROUND(SUM(Q180:Q185),5)</f>
        <v>7239.6</v>
      </c>
      <c r="R186" s="27"/>
      <c r="S186" s="29">
        <f>S185</f>
        <v>14198.81</v>
      </c>
    </row>
    <row r="187" spans="1:19" ht="30" customHeight="1" x14ac:dyDescent="0.25">
      <c r="A187" s="23"/>
      <c r="B187" s="23" t="s">
        <v>104</v>
      </c>
      <c r="C187" s="23"/>
      <c r="D187" s="23"/>
      <c r="E187" s="23"/>
      <c r="F187" s="23"/>
      <c r="G187" s="26"/>
      <c r="H187" s="23"/>
      <c r="I187" s="23"/>
      <c r="J187" s="23"/>
      <c r="K187" s="23"/>
      <c r="L187" s="23"/>
      <c r="M187" s="23"/>
      <c r="N187" s="23"/>
      <c r="O187" s="23"/>
      <c r="P187" s="23"/>
      <c r="Q187" s="25"/>
      <c r="R187" s="23"/>
      <c r="S187" s="25">
        <v>15282.88</v>
      </c>
    </row>
    <row r="188" spans="1:19" x14ac:dyDescent="0.25">
      <c r="A188" s="27"/>
      <c r="B188" s="27"/>
      <c r="C188" s="27"/>
      <c r="D188" s="27"/>
      <c r="E188" s="27" t="s">
        <v>109</v>
      </c>
      <c r="F188" s="27"/>
      <c r="G188" s="28">
        <v>41948</v>
      </c>
      <c r="H188" s="27"/>
      <c r="I188" s="27"/>
      <c r="J188" s="27"/>
      <c r="K188" s="27" t="s">
        <v>147</v>
      </c>
      <c r="L188" s="27"/>
      <c r="M188" s="27" t="s">
        <v>185</v>
      </c>
      <c r="N188" s="27"/>
      <c r="O188" s="27" t="s">
        <v>28</v>
      </c>
      <c r="P188" s="27"/>
      <c r="Q188" s="29">
        <v>9.98</v>
      </c>
      <c r="R188" s="27"/>
      <c r="S188" s="29">
        <f t="shared" ref="S188:S193" si="4">ROUND(S187+Q188,5)</f>
        <v>15292.86</v>
      </c>
    </row>
    <row r="189" spans="1:19" x14ac:dyDescent="0.25">
      <c r="A189" s="27"/>
      <c r="B189" s="27"/>
      <c r="C189" s="27"/>
      <c r="D189" s="27"/>
      <c r="E189" s="27" t="s">
        <v>109</v>
      </c>
      <c r="F189" s="27"/>
      <c r="G189" s="28">
        <v>41953</v>
      </c>
      <c r="H189" s="27"/>
      <c r="I189" s="27"/>
      <c r="J189" s="27"/>
      <c r="K189" s="27" t="s">
        <v>229</v>
      </c>
      <c r="L189" s="27"/>
      <c r="M189" s="27" t="s">
        <v>562</v>
      </c>
      <c r="N189" s="27"/>
      <c r="O189" s="27" t="s">
        <v>28</v>
      </c>
      <c r="P189" s="27"/>
      <c r="Q189" s="29">
        <v>118.88</v>
      </c>
      <c r="R189" s="27"/>
      <c r="S189" s="29">
        <f t="shared" si="4"/>
        <v>15411.74</v>
      </c>
    </row>
    <row r="190" spans="1:19" x14ac:dyDescent="0.25">
      <c r="A190" s="27"/>
      <c r="B190" s="27"/>
      <c r="C190" s="27"/>
      <c r="D190" s="27"/>
      <c r="E190" s="27" t="s">
        <v>109</v>
      </c>
      <c r="F190" s="27"/>
      <c r="G190" s="28">
        <v>41955</v>
      </c>
      <c r="H190" s="27"/>
      <c r="I190" s="27"/>
      <c r="J190" s="27"/>
      <c r="K190" s="27" t="s">
        <v>349</v>
      </c>
      <c r="L190" s="27"/>
      <c r="M190" s="27" t="s">
        <v>360</v>
      </c>
      <c r="N190" s="27"/>
      <c r="O190" s="27" t="s">
        <v>28</v>
      </c>
      <c r="P190" s="27"/>
      <c r="Q190" s="29">
        <v>165</v>
      </c>
      <c r="R190" s="27"/>
      <c r="S190" s="29">
        <f t="shared" si="4"/>
        <v>15576.74</v>
      </c>
    </row>
    <row r="191" spans="1:19" x14ac:dyDescent="0.25">
      <c r="A191" s="27"/>
      <c r="B191" s="27"/>
      <c r="C191" s="27"/>
      <c r="D191" s="27"/>
      <c r="E191" s="27" t="s">
        <v>109</v>
      </c>
      <c r="F191" s="27"/>
      <c r="G191" s="28">
        <v>41962</v>
      </c>
      <c r="H191" s="27"/>
      <c r="I191" s="27"/>
      <c r="J191" s="27"/>
      <c r="K191" s="27" t="s">
        <v>144</v>
      </c>
      <c r="L191" s="27"/>
      <c r="M191" s="27" t="s">
        <v>177</v>
      </c>
      <c r="N191" s="27"/>
      <c r="O191" s="27" t="s">
        <v>28</v>
      </c>
      <c r="P191" s="27"/>
      <c r="Q191" s="29">
        <v>83.75</v>
      </c>
      <c r="R191" s="27"/>
      <c r="S191" s="29">
        <f t="shared" si="4"/>
        <v>15660.49</v>
      </c>
    </row>
    <row r="192" spans="1:19" x14ac:dyDescent="0.25">
      <c r="A192" s="27"/>
      <c r="B192" s="27"/>
      <c r="C192" s="27"/>
      <c r="D192" s="27"/>
      <c r="E192" s="27" t="s">
        <v>109</v>
      </c>
      <c r="F192" s="27"/>
      <c r="G192" s="28">
        <v>41962</v>
      </c>
      <c r="H192" s="27"/>
      <c r="I192" s="27"/>
      <c r="J192" s="27"/>
      <c r="K192" s="27" t="s">
        <v>147</v>
      </c>
      <c r="L192" s="27"/>
      <c r="M192" s="27" t="s">
        <v>185</v>
      </c>
      <c r="N192" s="27"/>
      <c r="O192" s="27" t="s">
        <v>28</v>
      </c>
      <c r="P192" s="27"/>
      <c r="Q192" s="29">
        <v>31.2</v>
      </c>
      <c r="R192" s="27"/>
      <c r="S192" s="29">
        <f t="shared" si="4"/>
        <v>15691.69</v>
      </c>
    </row>
    <row r="193" spans="1:19" ht="15.75" thickBot="1" x14ac:dyDescent="0.3">
      <c r="A193" s="27"/>
      <c r="B193" s="27"/>
      <c r="C193" s="27"/>
      <c r="D193" s="27"/>
      <c r="E193" s="27" t="s">
        <v>109</v>
      </c>
      <c r="F193" s="27"/>
      <c r="G193" s="28">
        <v>41962</v>
      </c>
      <c r="H193" s="27"/>
      <c r="I193" s="27"/>
      <c r="J193" s="27"/>
      <c r="K193" s="27" t="s">
        <v>147</v>
      </c>
      <c r="L193" s="27"/>
      <c r="M193" s="27" t="s">
        <v>185</v>
      </c>
      <c r="N193" s="27"/>
      <c r="O193" s="27" t="s">
        <v>28</v>
      </c>
      <c r="P193" s="27"/>
      <c r="Q193" s="30">
        <v>14.97</v>
      </c>
      <c r="R193" s="27"/>
      <c r="S193" s="30">
        <f t="shared" si="4"/>
        <v>15706.66</v>
      </c>
    </row>
    <row r="194" spans="1:19" x14ac:dyDescent="0.25">
      <c r="A194" s="27"/>
      <c r="B194" s="27" t="s">
        <v>105</v>
      </c>
      <c r="C194" s="27"/>
      <c r="D194" s="27"/>
      <c r="E194" s="27"/>
      <c r="F194" s="27"/>
      <c r="G194" s="28"/>
      <c r="H194" s="27"/>
      <c r="I194" s="27"/>
      <c r="J194" s="27"/>
      <c r="K194" s="27"/>
      <c r="L194" s="27"/>
      <c r="M194" s="27"/>
      <c r="N194" s="27"/>
      <c r="O194" s="27"/>
      <c r="P194" s="27"/>
      <c r="Q194" s="29">
        <f>ROUND(SUM(Q187:Q193),5)</f>
        <v>423.78</v>
      </c>
      <c r="R194" s="27"/>
      <c r="S194" s="29">
        <f>S193</f>
        <v>15706.66</v>
      </c>
    </row>
    <row r="195" spans="1:19" ht="30" customHeight="1" x14ac:dyDescent="0.25">
      <c r="A195" s="23"/>
      <c r="B195" s="23" t="s">
        <v>106</v>
      </c>
      <c r="C195" s="23"/>
      <c r="D195" s="23"/>
      <c r="E195" s="23"/>
      <c r="F195" s="23"/>
      <c r="G195" s="26"/>
      <c r="H195" s="23"/>
      <c r="I195" s="23"/>
      <c r="J195" s="23"/>
      <c r="K195" s="23"/>
      <c r="L195" s="23"/>
      <c r="M195" s="23"/>
      <c r="N195" s="23"/>
      <c r="O195" s="23"/>
      <c r="P195" s="23"/>
      <c r="Q195" s="25"/>
      <c r="R195" s="23"/>
      <c r="S195" s="25">
        <v>6090.33</v>
      </c>
    </row>
    <row r="196" spans="1:19" x14ac:dyDescent="0.25">
      <c r="A196" s="27"/>
      <c r="B196" s="27"/>
      <c r="C196" s="27"/>
      <c r="D196" s="27"/>
      <c r="E196" s="27" t="s">
        <v>109</v>
      </c>
      <c r="F196" s="27"/>
      <c r="G196" s="28">
        <v>41946</v>
      </c>
      <c r="H196" s="27"/>
      <c r="I196" s="27"/>
      <c r="J196" s="27"/>
      <c r="K196" s="27" t="s">
        <v>139</v>
      </c>
      <c r="L196" s="27"/>
      <c r="M196" s="27" t="s">
        <v>541</v>
      </c>
      <c r="N196" s="27"/>
      <c r="O196" s="27" t="s">
        <v>28</v>
      </c>
      <c r="P196" s="27"/>
      <c r="Q196" s="29">
        <v>1.46</v>
      </c>
      <c r="R196" s="27"/>
      <c r="S196" s="29">
        <f t="shared" ref="S196:S213" si="5">ROUND(S195+Q196,5)</f>
        <v>6091.79</v>
      </c>
    </row>
    <row r="197" spans="1:19" x14ac:dyDescent="0.25">
      <c r="A197" s="27"/>
      <c r="B197" s="27"/>
      <c r="C197" s="27"/>
      <c r="D197" s="27"/>
      <c r="E197" s="27" t="s">
        <v>109</v>
      </c>
      <c r="F197" s="27"/>
      <c r="G197" s="28">
        <v>41948</v>
      </c>
      <c r="H197" s="27"/>
      <c r="I197" s="27"/>
      <c r="J197" s="27"/>
      <c r="K197" s="27" t="s">
        <v>139</v>
      </c>
      <c r="L197" s="27"/>
      <c r="M197" s="27" t="s">
        <v>541</v>
      </c>
      <c r="N197" s="27"/>
      <c r="O197" s="27" t="s">
        <v>28</v>
      </c>
      <c r="P197" s="27"/>
      <c r="Q197" s="29">
        <v>0.83</v>
      </c>
      <c r="R197" s="27"/>
      <c r="S197" s="29">
        <f t="shared" si="5"/>
        <v>6092.62</v>
      </c>
    </row>
    <row r="198" spans="1:19" x14ac:dyDescent="0.25">
      <c r="A198" s="27"/>
      <c r="B198" s="27"/>
      <c r="C198" s="27"/>
      <c r="D198" s="27"/>
      <c r="E198" s="27" t="s">
        <v>109</v>
      </c>
      <c r="F198" s="27"/>
      <c r="G198" s="28">
        <v>41955</v>
      </c>
      <c r="H198" s="27"/>
      <c r="I198" s="27"/>
      <c r="J198" s="27"/>
      <c r="K198" s="27" t="s">
        <v>139</v>
      </c>
      <c r="L198" s="27"/>
      <c r="M198" s="27" t="s">
        <v>195</v>
      </c>
      <c r="N198" s="27"/>
      <c r="O198" s="27" t="s">
        <v>28</v>
      </c>
      <c r="P198" s="27"/>
      <c r="Q198" s="29">
        <v>6.5</v>
      </c>
      <c r="R198" s="27"/>
      <c r="S198" s="29">
        <f t="shared" si="5"/>
        <v>6099.12</v>
      </c>
    </row>
    <row r="199" spans="1:19" x14ac:dyDescent="0.25">
      <c r="A199" s="27"/>
      <c r="B199" s="27"/>
      <c r="C199" s="27"/>
      <c r="D199" s="27"/>
      <c r="E199" s="27" t="s">
        <v>109</v>
      </c>
      <c r="F199" s="27"/>
      <c r="G199" s="28">
        <v>41957</v>
      </c>
      <c r="H199" s="27"/>
      <c r="I199" s="27"/>
      <c r="J199" s="27"/>
      <c r="K199" s="27" t="s">
        <v>139</v>
      </c>
      <c r="L199" s="27"/>
      <c r="M199" s="27" t="s">
        <v>238</v>
      </c>
      <c r="N199" s="27"/>
      <c r="O199" s="27" t="s">
        <v>28</v>
      </c>
      <c r="P199" s="27"/>
      <c r="Q199" s="29">
        <v>190.63</v>
      </c>
      <c r="R199" s="27"/>
      <c r="S199" s="29">
        <f t="shared" si="5"/>
        <v>6289.75</v>
      </c>
    </row>
    <row r="200" spans="1:19" x14ac:dyDescent="0.25">
      <c r="A200" s="27"/>
      <c r="B200" s="27"/>
      <c r="C200" s="27"/>
      <c r="D200" s="27"/>
      <c r="E200" s="27" t="s">
        <v>109</v>
      </c>
      <c r="F200" s="27"/>
      <c r="G200" s="28">
        <v>41957</v>
      </c>
      <c r="H200" s="27"/>
      <c r="I200" s="27"/>
      <c r="J200" s="27"/>
      <c r="K200" s="27" t="s">
        <v>139</v>
      </c>
      <c r="L200" s="27"/>
      <c r="M200" s="27" t="s">
        <v>549</v>
      </c>
      <c r="N200" s="27"/>
      <c r="O200" s="27" t="s">
        <v>28</v>
      </c>
      <c r="P200" s="27"/>
      <c r="Q200" s="29">
        <v>63.11</v>
      </c>
      <c r="R200" s="27"/>
      <c r="S200" s="29">
        <f t="shared" si="5"/>
        <v>6352.86</v>
      </c>
    </row>
    <row r="201" spans="1:19" x14ac:dyDescent="0.25">
      <c r="A201" s="27"/>
      <c r="B201" s="27"/>
      <c r="C201" s="27"/>
      <c r="D201" s="27"/>
      <c r="E201" s="27" t="s">
        <v>109</v>
      </c>
      <c r="F201" s="27"/>
      <c r="G201" s="28">
        <v>41957</v>
      </c>
      <c r="H201" s="27"/>
      <c r="I201" s="27"/>
      <c r="J201" s="27"/>
      <c r="K201" s="27" t="s">
        <v>139</v>
      </c>
      <c r="L201" s="27"/>
      <c r="M201" s="27" t="s">
        <v>241</v>
      </c>
      <c r="N201" s="27"/>
      <c r="O201" s="27" t="s">
        <v>28</v>
      </c>
      <c r="P201" s="27"/>
      <c r="Q201" s="29">
        <v>59.65</v>
      </c>
      <c r="R201" s="27"/>
      <c r="S201" s="29">
        <f t="shared" si="5"/>
        <v>6412.51</v>
      </c>
    </row>
    <row r="202" spans="1:19" x14ac:dyDescent="0.25">
      <c r="A202" s="27"/>
      <c r="B202" s="27"/>
      <c r="C202" s="27"/>
      <c r="D202" s="27"/>
      <c r="E202" s="27" t="s">
        <v>109</v>
      </c>
      <c r="F202" s="27"/>
      <c r="G202" s="28">
        <v>41957</v>
      </c>
      <c r="H202" s="27"/>
      <c r="I202" s="27"/>
      <c r="J202" s="27"/>
      <c r="K202" s="27" t="s">
        <v>139</v>
      </c>
      <c r="L202" s="27"/>
      <c r="M202" s="27" t="s">
        <v>239</v>
      </c>
      <c r="N202" s="27"/>
      <c r="O202" s="27" t="s">
        <v>28</v>
      </c>
      <c r="P202" s="27"/>
      <c r="Q202" s="29">
        <v>41.52</v>
      </c>
      <c r="R202" s="27"/>
      <c r="S202" s="29">
        <f t="shared" si="5"/>
        <v>6454.03</v>
      </c>
    </row>
    <row r="203" spans="1:19" x14ac:dyDescent="0.25">
      <c r="A203" s="27"/>
      <c r="B203" s="27"/>
      <c r="C203" s="27"/>
      <c r="D203" s="27"/>
      <c r="E203" s="27" t="s">
        <v>109</v>
      </c>
      <c r="F203" s="27"/>
      <c r="G203" s="28">
        <v>41957</v>
      </c>
      <c r="H203" s="27"/>
      <c r="I203" s="27"/>
      <c r="J203" s="27"/>
      <c r="K203" s="27" t="s">
        <v>139</v>
      </c>
      <c r="L203" s="27"/>
      <c r="M203" s="27" t="s">
        <v>195</v>
      </c>
      <c r="N203" s="27"/>
      <c r="O203" s="27" t="s">
        <v>28</v>
      </c>
      <c r="P203" s="27"/>
      <c r="Q203" s="29">
        <v>19.72</v>
      </c>
      <c r="R203" s="27"/>
      <c r="S203" s="29">
        <f t="shared" si="5"/>
        <v>6473.75</v>
      </c>
    </row>
    <row r="204" spans="1:19" x14ac:dyDescent="0.25">
      <c r="A204" s="27"/>
      <c r="B204" s="27"/>
      <c r="C204" s="27"/>
      <c r="D204" s="27"/>
      <c r="E204" s="27" t="s">
        <v>109</v>
      </c>
      <c r="F204" s="27"/>
      <c r="G204" s="28">
        <v>41957</v>
      </c>
      <c r="H204" s="27"/>
      <c r="I204" s="27"/>
      <c r="J204" s="27"/>
      <c r="K204" s="27" t="s">
        <v>139</v>
      </c>
      <c r="L204" s="27"/>
      <c r="M204" s="27" t="s">
        <v>172</v>
      </c>
      <c r="N204" s="27"/>
      <c r="O204" s="27" t="s">
        <v>28</v>
      </c>
      <c r="P204" s="27"/>
      <c r="Q204" s="29">
        <v>5</v>
      </c>
      <c r="R204" s="27"/>
      <c r="S204" s="29">
        <f t="shared" si="5"/>
        <v>6478.75</v>
      </c>
    </row>
    <row r="205" spans="1:19" x14ac:dyDescent="0.25">
      <c r="A205" s="27"/>
      <c r="B205" s="27"/>
      <c r="C205" s="27"/>
      <c r="D205" s="27"/>
      <c r="E205" s="27" t="s">
        <v>109</v>
      </c>
      <c r="F205" s="27"/>
      <c r="G205" s="28">
        <v>41960</v>
      </c>
      <c r="H205" s="27"/>
      <c r="I205" s="27"/>
      <c r="J205" s="27"/>
      <c r="K205" s="27" t="s">
        <v>139</v>
      </c>
      <c r="L205" s="27"/>
      <c r="M205" s="27" t="s">
        <v>195</v>
      </c>
      <c r="N205" s="27"/>
      <c r="O205" s="27" t="s">
        <v>28</v>
      </c>
      <c r="P205" s="27"/>
      <c r="Q205" s="29">
        <v>2.04</v>
      </c>
      <c r="R205" s="27"/>
      <c r="S205" s="29">
        <f t="shared" si="5"/>
        <v>6480.79</v>
      </c>
    </row>
    <row r="206" spans="1:19" x14ac:dyDescent="0.25">
      <c r="A206" s="27"/>
      <c r="B206" s="27"/>
      <c r="C206" s="27"/>
      <c r="D206" s="27"/>
      <c r="E206" s="27" t="s">
        <v>109</v>
      </c>
      <c r="F206" s="27"/>
      <c r="G206" s="28">
        <v>41960</v>
      </c>
      <c r="H206" s="27"/>
      <c r="I206" s="27"/>
      <c r="J206" s="27"/>
      <c r="K206" s="27" t="s">
        <v>139</v>
      </c>
      <c r="L206" s="27"/>
      <c r="M206" s="27" t="s">
        <v>195</v>
      </c>
      <c r="N206" s="27"/>
      <c r="O206" s="27" t="s">
        <v>28</v>
      </c>
      <c r="P206" s="27"/>
      <c r="Q206" s="29">
        <v>1.65</v>
      </c>
      <c r="R206" s="27"/>
      <c r="S206" s="29">
        <f t="shared" si="5"/>
        <v>6482.44</v>
      </c>
    </row>
    <row r="207" spans="1:19" x14ac:dyDescent="0.25">
      <c r="A207" s="27"/>
      <c r="B207" s="27"/>
      <c r="C207" s="27"/>
      <c r="D207" s="27"/>
      <c r="E207" s="27" t="s">
        <v>109</v>
      </c>
      <c r="F207" s="27"/>
      <c r="G207" s="28">
        <v>41960</v>
      </c>
      <c r="H207" s="27"/>
      <c r="I207" s="27"/>
      <c r="J207" s="27"/>
      <c r="K207" s="27" t="s">
        <v>139</v>
      </c>
      <c r="L207" s="27"/>
      <c r="M207" s="27" t="s">
        <v>195</v>
      </c>
      <c r="N207" s="27"/>
      <c r="O207" s="27" t="s">
        <v>28</v>
      </c>
      <c r="P207" s="27"/>
      <c r="Q207" s="29">
        <v>1.39</v>
      </c>
      <c r="R207" s="27"/>
      <c r="S207" s="29">
        <f t="shared" si="5"/>
        <v>6483.83</v>
      </c>
    </row>
    <row r="208" spans="1:19" x14ac:dyDescent="0.25">
      <c r="A208" s="27"/>
      <c r="B208" s="27"/>
      <c r="C208" s="27"/>
      <c r="D208" s="27"/>
      <c r="E208" s="27" t="s">
        <v>109</v>
      </c>
      <c r="F208" s="27"/>
      <c r="G208" s="28">
        <v>41960</v>
      </c>
      <c r="H208" s="27"/>
      <c r="I208" s="27"/>
      <c r="J208" s="27"/>
      <c r="K208" s="27" t="s">
        <v>139</v>
      </c>
      <c r="L208" s="27"/>
      <c r="M208" s="27" t="s">
        <v>195</v>
      </c>
      <c r="N208" s="27"/>
      <c r="O208" s="27" t="s">
        <v>28</v>
      </c>
      <c r="P208" s="27"/>
      <c r="Q208" s="29">
        <v>0.72</v>
      </c>
      <c r="R208" s="27"/>
      <c r="S208" s="29">
        <f t="shared" si="5"/>
        <v>6484.55</v>
      </c>
    </row>
    <row r="209" spans="1:19" x14ac:dyDescent="0.25">
      <c r="A209" s="27"/>
      <c r="B209" s="27"/>
      <c r="C209" s="27"/>
      <c r="D209" s="27"/>
      <c r="E209" s="27" t="s">
        <v>109</v>
      </c>
      <c r="F209" s="27"/>
      <c r="G209" s="28">
        <v>41962</v>
      </c>
      <c r="H209" s="27"/>
      <c r="I209" s="27"/>
      <c r="J209" s="27"/>
      <c r="K209" s="27" t="s">
        <v>139</v>
      </c>
      <c r="L209" s="27"/>
      <c r="M209" s="27" t="s">
        <v>195</v>
      </c>
      <c r="N209" s="27"/>
      <c r="O209" s="27" t="s">
        <v>28</v>
      </c>
      <c r="P209" s="27"/>
      <c r="Q209" s="29">
        <v>0.71</v>
      </c>
      <c r="R209" s="27"/>
      <c r="S209" s="29">
        <f t="shared" si="5"/>
        <v>6485.26</v>
      </c>
    </row>
    <row r="210" spans="1:19" x14ac:dyDescent="0.25">
      <c r="A210" s="27"/>
      <c r="B210" s="27"/>
      <c r="C210" s="27"/>
      <c r="D210" s="27"/>
      <c r="E210" s="27" t="s">
        <v>109</v>
      </c>
      <c r="F210" s="27"/>
      <c r="G210" s="28">
        <v>41962</v>
      </c>
      <c r="H210" s="27"/>
      <c r="I210" s="27"/>
      <c r="J210" s="27"/>
      <c r="K210" s="27" t="s">
        <v>139</v>
      </c>
      <c r="L210" s="27"/>
      <c r="M210" s="27" t="s">
        <v>195</v>
      </c>
      <c r="N210" s="27"/>
      <c r="O210" s="27" t="s">
        <v>28</v>
      </c>
      <c r="P210" s="27"/>
      <c r="Q210" s="29">
        <v>0.47</v>
      </c>
      <c r="R210" s="27"/>
      <c r="S210" s="29">
        <f t="shared" si="5"/>
        <v>6485.73</v>
      </c>
    </row>
    <row r="211" spans="1:19" x14ac:dyDescent="0.25">
      <c r="A211" s="27"/>
      <c r="B211" s="27"/>
      <c r="C211" s="27"/>
      <c r="D211" s="27"/>
      <c r="E211" s="27" t="s">
        <v>109</v>
      </c>
      <c r="F211" s="27"/>
      <c r="G211" s="28">
        <v>41962</v>
      </c>
      <c r="H211" s="27"/>
      <c r="I211" s="27"/>
      <c r="J211" s="27"/>
      <c r="K211" s="27" t="s">
        <v>139</v>
      </c>
      <c r="L211" s="27"/>
      <c r="M211" s="27" t="s">
        <v>195</v>
      </c>
      <c r="N211" s="27"/>
      <c r="O211" s="27" t="s">
        <v>28</v>
      </c>
      <c r="P211" s="27"/>
      <c r="Q211" s="29">
        <v>0.47</v>
      </c>
      <c r="R211" s="27"/>
      <c r="S211" s="29">
        <f t="shared" si="5"/>
        <v>6486.2</v>
      </c>
    </row>
    <row r="212" spans="1:19" x14ac:dyDescent="0.25">
      <c r="A212" s="27"/>
      <c r="B212" s="27"/>
      <c r="C212" s="27"/>
      <c r="D212" s="27"/>
      <c r="E212" s="27" t="s">
        <v>109</v>
      </c>
      <c r="F212" s="27"/>
      <c r="G212" s="28">
        <v>41962</v>
      </c>
      <c r="H212" s="27"/>
      <c r="I212" s="27"/>
      <c r="J212" s="27"/>
      <c r="K212" s="27" t="s">
        <v>139</v>
      </c>
      <c r="L212" s="27"/>
      <c r="M212" s="27" t="s">
        <v>195</v>
      </c>
      <c r="N212" s="27"/>
      <c r="O212" s="27" t="s">
        <v>28</v>
      </c>
      <c r="P212" s="27"/>
      <c r="Q212" s="29">
        <v>0.15</v>
      </c>
      <c r="R212" s="27"/>
      <c r="S212" s="29">
        <f t="shared" si="5"/>
        <v>6486.35</v>
      </c>
    </row>
    <row r="213" spans="1:19" ht="15.75" thickBot="1" x14ac:dyDescent="0.3">
      <c r="A213" s="27"/>
      <c r="B213" s="27"/>
      <c r="C213" s="27"/>
      <c r="D213" s="27"/>
      <c r="E213" s="27" t="s">
        <v>109</v>
      </c>
      <c r="F213" s="27"/>
      <c r="G213" s="28">
        <v>41962</v>
      </c>
      <c r="H213" s="27"/>
      <c r="I213" s="27"/>
      <c r="J213" s="27"/>
      <c r="K213" s="27" t="s">
        <v>139</v>
      </c>
      <c r="L213" s="27"/>
      <c r="M213" s="27" t="s">
        <v>195</v>
      </c>
      <c r="N213" s="27"/>
      <c r="O213" s="27" t="s">
        <v>28</v>
      </c>
      <c r="P213" s="27"/>
      <c r="Q213" s="30">
        <v>0.12</v>
      </c>
      <c r="R213" s="27"/>
      <c r="S213" s="30">
        <f t="shared" si="5"/>
        <v>6486.47</v>
      </c>
    </row>
    <row r="214" spans="1:19" x14ac:dyDescent="0.25">
      <c r="A214" s="27"/>
      <c r="B214" s="27" t="s">
        <v>107</v>
      </c>
      <c r="C214" s="27"/>
      <c r="D214" s="27"/>
      <c r="E214" s="27"/>
      <c r="F214" s="27"/>
      <c r="G214" s="28"/>
      <c r="H214" s="27"/>
      <c r="I214" s="27"/>
      <c r="J214" s="27"/>
      <c r="K214" s="27"/>
      <c r="L214" s="27"/>
      <c r="M214" s="27"/>
      <c r="N214" s="27"/>
      <c r="O214" s="27"/>
      <c r="P214" s="27"/>
      <c r="Q214" s="29">
        <f>ROUND(SUM(Q195:Q213),5)</f>
        <v>396.14</v>
      </c>
      <c r="R214" s="27"/>
      <c r="S214" s="29">
        <f>S213</f>
        <v>6486.47</v>
      </c>
    </row>
    <row r="215" spans="1:19" ht="30" customHeight="1" x14ac:dyDescent="0.25">
      <c r="A215" s="23"/>
      <c r="B215" s="23" t="s">
        <v>378</v>
      </c>
      <c r="C215" s="23"/>
      <c r="D215" s="23"/>
      <c r="E215" s="23"/>
      <c r="F215" s="23"/>
      <c r="G215" s="26"/>
      <c r="H215" s="23"/>
      <c r="I215" s="23"/>
      <c r="J215" s="23"/>
      <c r="K215" s="23"/>
      <c r="L215" s="23"/>
      <c r="M215" s="23"/>
      <c r="N215" s="23"/>
      <c r="O215" s="23"/>
      <c r="P215" s="23"/>
      <c r="Q215" s="25"/>
      <c r="R215" s="23"/>
      <c r="S215" s="25">
        <v>-714.3</v>
      </c>
    </row>
    <row r="216" spans="1:19" ht="15.75" thickBot="1" x14ac:dyDescent="0.3">
      <c r="A216" s="22"/>
      <c r="B216" s="22"/>
      <c r="C216" s="22"/>
      <c r="D216" s="22"/>
      <c r="E216" s="27" t="s">
        <v>109</v>
      </c>
      <c r="F216" s="27"/>
      <c r="G216" s="28">
        <v>41947</v>
      </c>
      <c r="H216" s="27"/>
      <c r="I216" s="27" t="s">
        <v>579</v>
      </c>
      <c r="J216" s="27"/>
      <c r="K216" s="27" t="s">
        <v>590</v>
      </c>
      <c r="L216" s="27"/>
      <c r="M216" s="27" t="s">
        <v>612</v>
      </c>
      <c r="N216" s="27"/>
      <c r="O216" s="27" t="s">
        <v>28</v>
      </c>
      <c r="P216" s="27"/>
      <c r="Q216" s="30">
        <v>289.04000000000002</v>
      </c>
      <c r="R216" s="27"/>
      <c r="S216" s="30">
        <f>ROUND(S215+Q216,5)</f>
        <v>-425.26</v>
      </c>
    </row>
    <row r="217" spans="1:19" x14ac:dyDescent="0.25">
      <c r="A217" s="27"/>
      <c r="B217" s="27" t="s">
        <v>379</v>
      </c>
      <c r="C217" s="27"/>
      <c r="D217" s="27"/>
      <c r="E217" s="27"/>
      <c r="F217" s="27"/>
      <c r="G217" s="28"/>
      <c r="H217" s="27"/>
      <c r="I217" s="27"/>
      <c r="J217" s="27"/>
      <c r="K217" s="27"/>
      <c r="L217" s="27"/>
      <c r="M217" s="27"/>
      <c r="N217" s="27"/>
      <c r="O217" s="27"/>
      <c r="P217" s="27"/>
      <c r="Q217" s="29">
        <f>ROUND(SUM(Q215:Q216),5)</f>
        <v>289.04000000000002</v>
      </c>
      <c r="R217" s="27"/>
      <c r="S217" s="29">
        <f>S216</f>
        <v>-425.26</v>
      </c>
    </row>
    <row r="218" spans="1:19" ht="30" customHeight="1" x14ac:dyDescent="0.25">
      <c r="A218" s="23"/>
      <c r="B218" s="23" t="s">
        <v>263</v>
      </c>
      <c r="C218" s="23"/>
      <c r="D218" s="23"/>
      <c r="E218" s="23"/>
      <c r="F218" s="23"/>
      <c r="G218" s="26"/>
      <c r="H218" s="23"/>
      <c r="I218" s="23"/>
      <c r="J218" s="23"/>
      <c r="K218" s="23"/>
      <c r="L218" s="23"/>
      <c r="M218" s="23"/>
      <c r="N218" s="23"/>
      <c r="O218" s="23"/>
      <c r="P218" s="23"/>
      <c r="Q218" s="25"/>
      <c r="R218" s="23"/>
      <c r="S218" s="25">
        <v>2000</v>
      </c>
    </row>
    <row r="219" spans="1:19" ht="15.75" thickBot="1" x14ac:dyDescent="0.3">
      <c r="A219" s="27"/>
      <c r="B219" s="27" t="s">
        <v>264</v>
      </c>
      <c r="C219" s="27"/>
      <c r="D219" s="27"/>
      <c r="E219" s="27"/>
      <c r="F219" s="27"/>
      <c r="G219" s="28"/>
      <c r="H219" s="27"/>
      <c r="I219" s="27"/>
      <c r="J219" s="27"/>
      <c r="K219" s="27"/>
      <c r="L219" s="27"/>
      <c r="M219" s="27"/>
      <c r="N219" s="27"/>
      <c r="O219" s="27"/>
      <c r="P219" s="27"/>
      <c r="Q219" s="30"/>
      <c r="R219" s="27"/>
      <c r="S219" s="30">
        <f>S218</f>
        <v>2000</v>
      </c>
    </row>
    <row r="220" spans="1:19" ht="30" customHeight="1" x14ac:dyDescent="0.25">
      <c r="A220" s="27"/>
      <c r="B220" s="27" t="s">
        <v>219</v>
      </c>
      <c r="C220" s="27"/>
      <c r="D220" s="27"/>
      <c r="E220" s="27"/>
      <c r="F220" s="27"/>
      <c r="G220" s="28"/>
      <c r="H220" s="27"/>
      <c r="I220" s="27"/>
      <c r="J220" s="27"/>
      <c r="K220" s="27"/>
      <c r="L220" s="27"/>
      <c r="M220" s="27"/>
      <c r="N220" s="27"/>
      <c r="O220" s="27"/>
      <c r="P220" s="27"/>
      <c r="Q220" s="29"/>
      <c r="R220" s="27"/>
      <c r="S220" s="29">
        <v>8798.09</v>
      </c>
    </row>
    <row r="221" spans="1:19" ht="30" customHeight="1" x14ac:dyDescent="0.25">
      <c r="A221" s="23"/>
      <c r="B221" s="23" t="s">
        <v>384</v>
      </c>
      <c r="C221" s="23"/>
      <c r="D221" s="23"/>
      <c r="E221" s="23"/>
      <c r="F221" s="23"/>
      <c r="G221" s="26"/>
      <c r="H221" s="23"/>
      <c r="I221" s="23"/>
      <c r="J221" s="23"/>
      <c r="K221" s="23"/>
      <c r="L221" s="23"/>
      <c r="M221" s="23"/>
      <c r="N221" s="23"/>
      <c r="O221" s="23"/>
      <c r="P221" s="23"/>
      <c r="Q221" s="25"/>
      <c r="R221" s="23"/>
      <c r="S221" s="25">
        <v>20</v>
      </c>
    </row>
    <row r="222" spans="1:19" ht="15.75" thickBot="1" x14ac:dyDescent="0.3">
      <c r="A222" s="27"/>
      <c r="B222" s="27" t="s">
        <v>385</v>
      </c>
      <c r="C222" s="27"/>
      <c r="D222" s="27"/>
      <c r="E222" s="27"/>
      <c r="F222" s="27"/>
      <c r="G222" s="28"/>
      <c r="H222" s="27"/>
      <c r="I222" s="27"/>
      <c r="J222" s="27"/>
      <c r="K222" s="27"/>
      <c r="L222" s="27"/>
      <c r="M222" s="27"/>
      <c r="N222" s="27"/>
      <c r="O222" s="27"/>
      <c r="P222" s="27"/>
      <c r="Q222" s="31"/>
      <c r="R222" s="27"/>
      <c r="S222" s="31">
        <f>S221</f>
        <v>20</v>
      </c>
    </row>
    <row r="223" spans="1:19" s="35" customFormat="1" ht="30" customHeight="1" thickBot="1" x14ac:dyDescent="0.25">
      <c r="A223" s="23" t="s">
        <v>108</v>
      </c>
      <c r="B223" s="23"/>
      <c r="C223" s="23"/>
      <c r="D223" s="23"/>
      <c r="E223" s="23"/>
      <c r="F223" s="23"/>
      <c r="G223" s="26"/>
      <c r="H223" s="23"/>
      <c r="I223" s="23"/>
      <c r="J223" s="23"/>
      <c r="K223" s="23"/>
      <c r="L223" s="23"/>
      <c r="M223" s="23"/>
      <c r="N223" s="23"/>
      <c r="O223" s="23"/>
      <c r="P223" s="23"/>
      <c r="Q223" s="34">
        <f>ROUND(Q60+Q62+Q64+Q67+Q76+Q78+Q80+Q82+Q84+Q86+Q92+Q95+Q97+Q99+Q101+Q103+Q106+Q108+Q111+Q114+Q117+Q119+Q121+Q123+Q156+Q158+Q168+Q172+Q179+Q186+Q194+Q214+Q217+SUM(Q219:Q220)+Q222,5)</f>
        <v>0</v>
      </c>
      <c r="R223" s="23"/>
      <c r="S223" s="34">
        <f>ROUND(S60+S62+S64+S67+S76+S78+S80+S82+S84+S86+S92+S95+S97+S99+S101+S103+S106+S108+S111+S114+S117+S119+S121+S123+S156+S158+S168+S172+S179+S186+S194+S214+S217+SUM(S219:S220)+S222,5)</f>
        <v>0</v>
      </c>
    </row>
    <row r="224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12:09 PM
&amp;"Arial,Bold"&amp;8 12/10/14
&amp;"Arial,Bold"&amp;8 Accrual Basis&amp;C&amp;"Arial,Bold"&amp;12 ICSB - International Council for Small Business
&amp;"Arial,Bold"&amp;14 General Ledger
&amp;"Arial,Bold"&amp;10 As of November 30,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4403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44034" r:id="rId4" name="HEADER"/>
      </mc:Fallback>
    </mc:AlternateContent>
    <mc:AlternateContent xmlns:mc="http://schemas.openxmlformats.org/markup-compatibility/2006">
      <mc:Choice Requires="x14">
        <control shapeId="4403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44033" r:id="rId6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U227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30.28515625" style="39" customWidth="1"/>
    <col min="5" max="5" width="9.4257812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17.85546875" style="39" bestFit="1" customWidth="1"/>
    <col min="10" max="10" width="2.28515625" style="39" customWidth="1"/>
    <col min="11" max="11" width="24.855468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29.42578125" style="39" bestFit="1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36641.440000000002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41913</v>
      </c>
      <c r="H3" s="27"/>
      <c r="I3" s="27" t="s">
        <v>514</v>
      </c>
      <c r="J3" s="27"/>
      <c r="K3" s="27" t="s">
        <v>519</v>
      </c>
      <c r="L3" s="27"/>
      <c r="M3" s="27" t="s">
        <v>538</v>
      </c>
      <c r="N3" s="27"/>
      <c r="O3" s="27" t="s">
        <v>97</v>
      </c>
      <c r="P3" s="27"/>
      <c r="Q3" s="29">
        <v>-500</v>
      </c>
      <c r="R3" s="27"/>
      <c r="S3" s="29">
        <f t="shared" ref="S3:S34" si="0">ROUND(S2+Q3,5)</f>
        <v>36141.440000000002</v>
      </c>
    </row>
    <row r="4" spans="1:21" x14ac:dyDescent="0.25">
      <c r="A4" s="27"/>
      <c r="B4" s="27"/>
      <c r="C4" s="27"/>
      <c r="D4" s="27"/>
      <c r="E4" s="27" t="s">
        <v>109</v>
      </c>
      <c r="F4" s="27"/>
      <c r="G4" s="28">
        <v>41913</v>
      </c>
      <c r="H4" s="27"/>
      <c r="I4" s="27"/>
      <c r="J4" s="27"/>
      <c r="K4" s="27" t="s">
        <v>144</v>
      </c>
      <c r="L4" s="27"/>
      <c r="M4" s="27" t="s">
        <v>177</v>
      </c>
      <c r="N4" s="27"/>
      <c r="O4" s="27" t="s">
        <v>104</v>
      </c>
      <c r="P4" s="27"/>
      <c r="Q4" s="29">
        <v>-69.55</v>
      </c>
      <c r="R4" s="27"/>
      <c r="S4" s="29">
        <f t="shared" si="0"/>
        <v>36071.89</v>
      </c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41913</v>
      </c>
      <c r="H5" s="27"/>
      <c r="I5" s="27"/>
      <c r="J5" s="27"/>
      <c r="K5" s="27" t="s">
        <v>147</v>
      </c>
      <c r="L5" s="27"/>
      <c r="M5" s="27" t="s">
        <v>185</v>
      </c>
      <c r="N5" s="27"/>
      <c r="O5" s="27" t="s">
        <v>104</v>
      </c>
      <c r="P5" s="27"/>
      <c r="Q5" s="29">
        <v>-29.94</v>
      </c>
      <c r="R5" s="27"/>
      <c r="S5" s="29">
        <f t="shared" si="0"/>
        <v>36041.949999999997</v>
      </c>
      <c r="U5" s="24"/>
    </row>
    <row r="6" spans="1:21" x14ac:dyDescent="0.25">
      <c r="A6" s="27"/>
      <c r="B6" s="27"/>
      <c r="C6" s="27"/>
      <c r="D6" s="27"/>
      <c r="E6" s="27" t="s">
        <v>111</v>
      </c>
      <c r="F6" s="27"/>
      <c r="G6" s="28">
        <v>41914</v>
      </c>
      <c r="H6" s="27"/>
      <c r="I6" s="27"/>
      <c r="J6" s="27"/>
      <c r="K6" s="27" t="s">
        <v>520</v>
      </c>
      <c r="L6" s="27"/>
      <c r="M6" s="27" t="s">
        <v>539</v>
      </c>
      <c r="N6" s="27"/>
      <c r="O6" s="27" t="s">
        <v>102</v>
      </c>
      <c r="P6" s="27"/>
      <c r="Q6" s="29">
        <v>1500</v>
      </c>
      <c r="R6" s="27"/>
      <c r="S6" s="29">
        <f t="shared" si="0"/>
        <v>37541.949999999997</v>
      </c>
      <c r="U6" s="24"/>
    </row>
    <row r="7" spans="1:21" x14ac:dyDescent="0.25">
      <c r="A7" s="27"/>
      <c r="B7" s="27"/>
      <c r="C7" s="27"/>
      <c r="D7" s="27"/>
      <c r="E7" s="27" t="s">
        <v>110</v>
      </c>
      <c r="F7" s="27"/>
      <c r="G7" s="28">
        <v>41914</v>
      </c>
      <c r="H7" s="27"/>
      <c r="I7" s="27" t="s">
        <v>515</v>
      </c>
      <c r="J7" s="27"/>
      <c r="K7" s="27" t="s">
        <v>165</v>
      </c>
      <c r="L7" s="27"/>
      <c r="M7" s="27" t="s">
        <v>540</v>
      </c>
      <c r="N7" s="27"/>
      <c r="O7" s="27" t="s">
        <v>36</v>
      </c>
      <c r="P7" s="27"/>
      <c r="Q7" s="29">
        <v>1653.4</v>
      </c>
      <c r="R7" s="27"/>
      <c r="S7" s="29">
        <f t="shared" si="0"/>
        <v>39195.35</v>
      </c>
    </row>
    <row r="8" spans="1:21" x14ac:dyDescent="0.25">
      <c r="A8" s="27"/>
      <c r="B8" s="27"/>
      <c r="C8" s="27"/>
      <c r="D8" s="27"/>
      <c r="E8" s="27" t="s">
        <v>109</v>
      </c>
      <c r="F8" s="27"/>
      <c r="G8" s="28">
        <v>41915</v>
      </c>
      <c r="H8" s="27"/>
      <c r="I8" s="27"/>
      <c r="J8" s="27"/>
      <c r="K8" s="27" t="s">
        <v>139</v>
      </c>
      <c r="L8" s="27"/>
      <c r="M8" s="27" t="s">
        <v>195</v>
      </c>
      <c r="N8" s="27"/>
      <c r="O8" s="27" t="s">
        <v>106</v>
      </c>
      <c r="P8" s="27"/>
      <c r="Q8" s="29">
        <v>-14.65</v>
      </c>
      <c r="R8" s="27"/>
      <c r="S8" s="29">
        <f t="shared" si="0"/>
        <v>39180.699999999997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41915</v>
      </c>
      <c r="H9" s="27"/>
      <c r="I9" s="27"/>
      <c r="J9" s="27"/>
      <c r="K9" s="27" t="s">
        <v>139</v>
      </c>
      <c r="L9" s="27"/>
      <c r="M9" s="27" t="s">
        <v>541</v>
      </c>
      <c r="N9" s="27"/>
      <c r="O9" s="27" t="s">
        <v>106</v>
      </c>
      <c r="P9" s="27"/>
      <c r="Q9" s="29">
        <v>-11.54</v>
      </c>
      <c r="R9" s="27"/>
      <c r="S9" s="29">
        <f t="shared" si="0"/>
        <v>39169.160000000003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41915</v>
      </c>
      <c r="H10" s="27"/>
      <c r="I10" s="27"/>
      <c r="J10" s="27"/>
      <c r="K10" s="27" t="s">
        <v>521</v>
      </c>
      <c r="L10" s="27"/>
      <c r="M10" s="27" t="s">
        <v>542</v>
      </c>
      <c r="N10" s="27"/>
      <c r="O10" s="27" t="s">
        <v>102</v>
      </c>
      <c r="P10" s="27"/>
      <c r="Q10" s="29">
        <v>-488.55</v>
      </c>
      <c r="R10" s="27"/>
      <c r="S10" s="29">
        <f t="shared" si="0"/>
        <v>38680.61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41915</v>
      </c>
      <c r="H11" s="27"/>
      <c r="I11" s="27"/>
      <c r="J11" s="27"/>
      <c r="K11" s="27" t="s">
        <v>522</v>
      </c>
      <c r="L11" s="27"/>
      <c r="M11" s="27" t="s">
        <v>543</v>
      </c>
      <c r="N11" s="27"/>
      <c r="O11" s="27" t="s">
        <v>102</v>
      </c>
      <c r="P11" s="27"/>
      <c r="Q11" s="29">
        <v>-384.88</v>
      </c>
      <c r="R11" s="27"/>
      <c r="S11" s="29">
        <f t="shared" si="0"/>
        <v>38295.730000000003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41915</v>
      </c>
      <c r="H12" s="27"/>
      <c r="I12" s="27"/>
      <c r="J12" s="27"/>
      <c r="K12" s="27" t="s">
        <v>143</v>
      </c>
      <c r="L12" s="27"/>
      <c r="M12" s="27" t="s">
        <v>176</v>
      </c>
      <c r="N12" s="27"/>
      <c r="O12" s="27" t="s">
        <v>104</v>
      </c>
      <c r="P12" s="27"/>
      <c r="Q12" s="29">
        <v>-175</v>
      </c>
      <c r="R12" s="27"/>
      <c r="S12" s="29">
        <f t="shared" si="0"/>
        <v>38120.730000000003</v>
      </c>
    </row>
    <row r="13" spans="1:21" x14ac:dyDescent="0.25">
      <c r="A13" s="27"/>
      <c r="B13" s="27"/>
      <c r="C13" s="27"/>
      <c r="D13" s="27"/>
      <c r="E13" s="27" t="s">
        <v>111</v>
      </c>
      <c r="F13" s="27"/>
      <c r="G13" s="28">
        <v>41918</v>
      </c>
      <c r="H13" s="27"/>
      <c r="I13" s="27"/>
      <c r="J13" s="27"/>
      <c r="K13" s="27" t="s">
        <v>155</v>
      </c>
      <c r="L13" s="27"/>
      <c r="M13" s="27" t="s">
        <v>544</v>
      </c>
      <c r="N13" s="27"/>
      <c r="O13" s="27" t="s">
        <v>102</v>
      </c>
      <c r="P13" s="27"/>
      <c r="Q13" s="29">
        <v>15304.31</v>
      </c>
      <c r="R13" s="27"/>
      <c r="S13" s="29">
        <f t="shared" si="0"/>
        <v>53425.04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41918</v>
      </c>
      <c r="H14" s="27"/>
      <c r="I14" s="27"/>
      <c r="J14" s="27"/>
      <c r="K14" s="27" t="s">
        <v>523</v>
      </c>
      <c r="L14" s="27"/>
      <c r="M14" s="27" t="s">
        <v>545</v>
      </c>
      <c r="N14" s="27"/>
      <c r="O14" s="27" t="s">
        <v>102</v>
      </c>
      <c r="P14" s="27"/>
      <c r="Q14" s="29">
        <v>-429.77</v>
      </c>
      <c r="R14" s="27"/>
      <c r="S14" s="29">
        <f t="shared" si="0"/>
        <v>52995.27</v>
      </c>
    </row>
    <row r="15" spans="1:21" x14ac:dyDescent="0.25">
      <c r="A15" s="27"/>
      <c r="B15" s="27"/>
      <c r="C15" s="27"/>
      <c r="D15" s="27"/>
      <c r="E15" s="27" t="s">
        <v>109</v>
      </c>
      <c r="F15" s="27"/>
      <c r="G15" s="28">
        <v>41918</v>
      </c>
      <c r="H15" s="27"/>
      <c r="I15" s="27"/>
      <c r="J15" s="27"/>
      <c r="K15" s="27" t="s">
        <v>231</v>
      </c>
      <c r="L15" s="27"/>
      <c r="M15" s="27" t="s">
        <v>546</v>
      </c>
      <c r="N15" s="27"/>
      <c r="O15" s="27" t="s">
        <v>102</v>
      </c>
      <c r="P15" s="27"/>
      <c r="Q15" s="29">
        <v>-265</v>
      </c>
      <c r="R15" s="27"/>
      <c r="S15" s="29">
        <f t="shared" si="0"/>
        <v>52730.27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41919</v>
      </c>
      <c r="H16" s="27"/>
      <c r="I16" s="27"/>
      <c r="J16" s="27"/>
      <c r="K16" s="27" t="s">
        <v>349</v>
      </c>
      <c r="L16" s="27"/>
      <c r="M16" s="27" t="s">
        <v>360</v>
      </c>
      <c r="N16" s="27"/>
      <c r="O16" s="27" t="s">
        <v>104</v>
      </c>
      <c r="P16" s="27"/>
      <c r="Q16" s="29">
        <v>-165</v>
      </c>
      <c r="R16" s="27"/>
      <c r="S16" s="29">
        <f t="shared" si="0"/>
        <v>52565.27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41919</v>
      </c>
      <c r="H17" s="27"/>
      <c r="I17" s="27"/>
      <c r="J17" s="27"/>
      <c r="K17" s="27" t="s">
        <v>524</v>
      </c>
      <c r="L17" s="27"/>
      <c r="M17" s="27" t="s">
        <v>547</v>
      </c>
      <c r="N17" s="27"/>
      <c r="O17" s="27" t="s">
        <v>102</v>
      </c>
      <c r="P17" s="27"/>
      <c r="Q17" s="29">
        <v>-34.1</v>
      </c>
      <c r="R17" s="27"/>
      <c r="S17" s="29">
        <f t="shared" si="0"/>
        <v>52531.17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41919</v>
      </c>
      <c r="H18" s="27"/>
      <c r="I18" s="27"/>
      <c r="J18" s="27"/>
      <c r="K18" s="27" t="s">
        <v>417</v>
      </c>
      <c r="L18" s="27"/>
      <c r="M18" s="27" t="s">
        <v>548</v>
      </c>
      <c r="N18" s="27"/>
      <c r="O18" s="27" t="s">
        <v>102</v>
      </c>
      <c r="P18" s="27"/>
      <c r="Q18" s="29">
        <v>-13.95</v>
      </c>
      <c r="R18" s="27"/>
      <c r="S18" s="29">
        <f t="shared" si="0"/>
        <v>52517.22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41921</v>
      </c>
      <c r="H19" s="27"/>
      <c r="I19" s="27"/>
      <c r="J19" s="27"/>
      <c r="K19" s="27" t="s">
        <v>227</v>
      </c>
      <c r="L19" s="27"/>
      <c r="M19" s="27" t="s">
        <v>237</v>
      </c>
      <c r="N19" s="27"/>
      <c r="O19" s="27" t="s">
        <v>83</v>
      </c>
      <c r="P19" s="27"/>
      <c r="Q19" s="29">
        <v>-9</v>
      </c>
      <c r="R19" s="27"/>
      <c r="S19" s="29">
        <f t="shared" si="0"/>
        <v>52508.22</v>
      </c>
    </row>
    <row r="20" spans="1:19" x14ac:dyDescent="0.25">
      <c r="A20" s="27"/>
      <c r="B20" s="27"/>
      <c r="C20" s="27"/>
      <c r="D20" s="27"/>
      <c r="E20" s="27" t="s">
        <v>109</v>
      </c>
      <c r="F20" s="27"/>
      <c r="G20" s="28">
        <v>41922</v>
      </c>
      <c r="H20" s="27"/>
      <c r="I20" s="27"/>
      <c r="J20" s="27"/>
      <c r="K20" s="27" t="s">
        <v>139</v>
      </c>
      <c r="L20" s="27"/>
      <c r="M20" s="27" t="s">
        <v>549</v>
      </c>
      <c r="N20" s="27"/>
      <c r="O20" s="27" t="s">
        <v>106</v>
      </c>
      <c r="P20" s="27"/>
      <c r="Q20" s="29">
        <v>-63.75</v>
      </c>
      <c r="R20" s="27"/>
      <c r="S20" s="29">
        <f t="shared" si="0"/>
        <v>52444.47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41922</v>
      </c>
      <c r="H21" s="27"/>
      <c r="I21" s="27"/>
      <c r="J21" s="27"/>
      <c r="K21" s="27" t="s">
        <v>139</v>
      </c>
      <c r="L21" s="27"/>
      <c r="M21" s="27" t="s">
        <v>179</v>
      </c>
      <c r="N21" s="27"/>
      <c r="O21" s="27" t="s">
        <v>106</v>
      </c>
      <c r="P21" s="27"/>
      <c r="Q21" s="29">
        <v>-42.47</v>
      </c>
      <c r="R21" s="27"/>
      <c r="S21" s="29">
        <f t="shared" si="0"/>
        <v>52402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41922</v>
      </c>
      <c r="H22" s="27"/>
      <c r="I22" s="27"/>
      <c r="J22" s="27"/>
      <c r="K22" s="27" t="s">
        <v>139</v>
      </c>
      <c r="L22" s="27"/>
      <c r="M22" s="27" t="s">
        <v>182</v>
      </c>
      <c r="N22" s="27"/>
      <c r="O22" s="27" t="s">
        <v>106</v>
      </c>
      <c r="P22" s="27"/>
      <c r="Q22" s="29">
        <v>-42.16</v>
      </c>
      <c r="R22" s="27"/>
      <c r="S22" s="29">
        <f t="shared" si="0"/>
        <v>52359.839999999997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41926</v>
      </c>
      <c r="H23" s="27"/>
      <c r="I23" s="27"/>
      <c r="J23" s="27"/>
      <c r="K23" s="27" t="s">
        <v>147</v>
      </c>
      <c r="L23" s="27"/>
      <c r="M23" s="27" t="s">
        <v>185</v>
      </c>
      <c r="N23" s="27"/>
      <c r="O23" s="27" t="s">
        <v>104</v>
      </c>
      <c r="P23" s="27"/>
      <c r="Q23" s="29">
        <v>-18.84</v>
      </c>
      <c r="R23" s="27"/>
      <c r="S23" s="29">
        <f t="shared" si="0"/>
        <v>52341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41926</v>
      </c>
      <c r="H24" s="27"/>
      <c r="I24" s="27"/>
      <c r="J24" s="27"/>
      <c r="K24" s="27" t="s">
        <v>139</v>
      </c>
      <c r="L24" s="27"/>
      <c r="M24" s="27" t="s">
        <v>238</v>
      </c>
      <c r="N24" s="27"/>
      <c r="O24" s="27" t="s">
        <v>106</v>
      </c>
      <c r="P24" s="27"/>
      <c r="Q24" s="29">
        <v>-178.01</v>
      </c>
      <c r="R24" s="27"/>
      <c r="S24" s="29">
        <f t="shared" si="0"/>
        <v>52162.99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41926</v>
      </c>
      <c r="H25" s="27"/>
      <c r="I25" s="27"/>
      <c r="J25" s="27"/>
      <c r="K25" s="27" t="s">
        <v>525</v>
      </c>
      <c r="L25" s="27"/>
      <c r="M25" s="27" t="s">
        <v>550</v>
      </c>
      <c r="N25" s="27"/>
      <c r="O25" s="27" t="s">
        <v>378</v>
      </c>
      <c r="P25" s="27"/>
      <c r="Q25" s="29">
        <v>-3701.75</v>
      </c>
      <c r="R25" s="27"/>
      <c r="S25" s="29">
        <f t="shared" si="0"/>
        <v>48461.24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41927</v>
      </c>
      <c r="H26" s="27"/>
      <c r="I26" s="27"/>
      <c r="J26" s="27"/>
      <c r="K26" s="27" t="s">
        <v>526</v>
      </c>
      <c r="L26" s="27"/>
      <c r="M26" s="27" t="s">
        <v>551</v>
      </c>
      <c r="N26" s="27"/>
      <c r="O26" s="27" t="s">
        <v>378</v>
      </c>
      <c r="P26" s="27"/>
      <c r="Q26" s="29">
        <v>-820</v>
      </c>
      <c r="R26" s="27"/>
      <c r="S26" s="29">
        <f t="shared" si="0"/>
        <v>47641.24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41927</v>
      </c>
      <c r="H27" s="27"/>
      <c r="I27" s="27"/>
      <c r="J27" s="27"/>
      <c r="K27" s="27" t="s">
        <v>286</v>
      </c>
      <c r="L27" s="27"/>
      <c r="M27" s="27" t="s">
        <v>552</v>
      </c>
      <c r="N27" s="27"/>
      <c r="O27" s="27" t="s">
        <v>378</v>
      </c>
      <c r="P27" s="27"/>
      <c r="Q27" s="29">
        <v>-294</v>
      </c>
      <c r="R27" s="27"/>
      <c r="S27" s="29">
        <f t="shared" si="0"/>
        <v>47347.24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41928</v>
      </c>
      <c r="H28" s="27"/>
      <c r="I28" s="27"/>
      <c r="J28" s="27"/>
      <c r="K28" s="27" t="s">
        <v>147</v>
      </c>
      <c r="L28" s="27"/>
      <c r="M28" s="27" t="s">
        <v>185</v>
      </c>
      <c r="N28" s="27"/>
      <c r="O28" s="27" t="s">
        <v>104</v>
      </c>
      <c r="P28" s="27"/>
      <c r="Q28" s="29">
        <v>-35.97</v>
      </c>
      <c r="R28" s="27"/>
      <c r="S28" s="29">
        <f t="shared" si="0"/>
        <v>47311.27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41928</v>
      </c>
      <c r="H29" s="27"/>
      <c r="I29" s="27"/>
      <c r="J29" s="27"/>
      <c r="K29" s="27" t="s">
        <v>526</v>
      </c>
      <c r="L29" s="27"/>
      <c r="M29" s="27" t="s">
        <v>551</v>
      </c>
      <c r="N29" s="27"/>
      <c r="O29" s="27" t="s">
        <v>378</v>
      </c>
      <c r="P29" s="27"/>
      <c r="Q29" s="29">
        <v>-820</v>
      </c>
      <c r="R29" s="27"/>
      <c r="S29" s="29">
        <f t="shared" si="0"/>
        <v>46491.27</v>
      </c>
    </row>
    <row r="30" spans="1:19" x14ac:dyDescent="0.25">
      <c r="A30" s="27"/>
      <c r="B30" s="27"/>
      <c r="C30" s="27"/>
      <c r="D30" s="27"/>
      <c r="E30" s="27" t="s">
        <v>109</v>
      </c>
      <c r="F30" s="27"/>
      <c r="G30" s="28">
        <v>41929</v>
      </c>
      <c r="H30" s="27"/>
      <c r="I30" s="27"/>
      <c r="J30" s="27"/>
      <c r="K30" s="27" t="s">
        <v>526</v>
      </c>
      <c r="L30" s="27"/>
      <c r="M30" s="27" t="s">
        <v>551</v>
      </c>
      <c r="N30" s="27"/>
      <c r="O30" s="27" t="s">
        <v>378</v>
      </c>
      <c r="P30" s="27"/>
      <c r="Q30" s="29">
        <v>-410</v>
      </c>
      <c r="R30" s="27"/>
      <c r="S30" s="29">
        <f t="shared" si="0"/>
        <v>46081.27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41929</v>
      </c>
      <c r="H31" s="27"/>
      <c r="I31" s="27"/>
      <c r="J31" s="27"/>
      <c r="K31" s="27" t="s">
        <v>527</v>
      </c>
      <c r="L31" s="27"/>
      <c r="M31" s="27" t="s">
        <v>553</v>
      </c>
      <c r="N31" s="27"/>
      <c r="O31" s="27" t="s">
        <v>378</v>
      </c>
      <c r="P31" s="27"/>
      <c r="Q31" s="29">
        <v>-156.66999999999999</v>
      </c>
      <c r="R31" s="27"/>
      <c r="S31" s="29">
        <f t="shared" si="0"/>
        <v>45924.6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41929</v>
      </c>
      <c r="H32" s="27"/>
      <c r="I32" s="27"/>
      <c r="J32" s="27"/>
      <c r="K32" s="27" t="s">
        <v>232</v>
      </c>
      <c r="L32" s="27"/>
      <c r="M32" s="27" t="s">
        <v>554</v>
      </c>
      <c r="N32" s="27"/>
      <c r="O32" s="27" t="s">
        <v>378</v>
      </c>
      <c r="P32" s="27"/>
      <c r="Q32" s="29">
        <v>-90.2</v>
      </c>
      <c r="R32" s="27"/>
      <c r="S32" s="29">
        <f t="shared" si="0"/>
        <v>45834.400000000001</v>
      </c>
    </row>
    <row r="33" spans="1:19" x14ac:dyDescent="0.25">
      <c r="A33" s="27"/>
      <c r="B33" s="27"/>
      <c r="C33" s="27"/>
      <c r="D33" s="27"/>
      <c r="E33" s="27" t="s">
        <v>111</v>
      </c>
      <c r="F33" s="27"/>
      <c r="G33" s="28">
        <v>41932</v>
      </c>
      <c r="H33" s="27"/>
      <c r="I33" s="27"/>
      <c r="J33" s="27"/>
      <c r="K33" s="27" t="s">
        <v>485</v>
      </c>
      <c r="L33" s="27"/>
      <c r="M33" s="27" t="s">
        <v>555</v>
      </c>
      <c r="N33" s="27"/>
      <c r="O33" s="27" t="s">
        <v>102</v>
      </c>
      <c r="P33" s="27"/>
      <c r="Q33" s="29">
        <v>6236.92</v>
      </c>
      <c r="R33" s="27"/>
      <c r="S33" s="29">
        <f t="shared" si="0"/>
        <v>52071.32</v>
      </c>
    </row>
    <row r="34" spans="1:19" x14ac:dyDescent="0.25">
      <c r="A34" s="27"/>
      <c r="B34" s="27"/>
      <c r="C34" s="27"/>
      <c r="D34" s="27"/>
      <c r="E34" s="27" t="s">
        <v>111</v>
      </c>
      <c r="F34" s="27"/>
      <c r="G34" s="28">
        <v>41932</v>
      </c>
      <c r="H34" s="27"/>
      <c r="I34" s="27"/>
      <c r="J34" s="27"/>
      <c r="K34" s="27" t="s">
        <v>526</v>
      </c>
      <c r="L34" s="27"/>
      <c r="M34" s="27" t="s">
        <v>556</v>
      </c>
      <c r="N34" s="27"/>
      <c r="O34" s="27" t="s">
        <v>378</v>
      </c>
      <c r="P34" s="27"/>
      <c r="Q34" s="29">
        <v>820</v>
      </c>
      <c r="R34" s="27"/>
      <c r="S34" s="29">
        <f t="shared" si="0"/>
        <v>52891.32</v>
      </c>
    </row>
    <row r="35" spans="1:19" x14ac:dyDescent="0.25">
      <c r="A35" s="27"/>
      <c r="B35" s="27"/>
      <c r="C35" s="27"/>
      <c r="D35" s="27"/>
      <c r="E35" s="27" t="s">
        <v>111</v>
      </c>
      <c r="F35" s="27"/>
      <c r="G35" s="28">
        <v>41932</v>
      </c>
      <c r="H35" s="27"/>
      <c r="I35" s="27"/>
      <c r="J35" s="27"/>
      <c r="K35" s="27" t="s">
        <v>526</v>
      </c>
      <c r="L35" s="27"/>
      <c r="M35" s="27" t="s">
        <v>557</v>
      </c>
      <c r="N35" s="27"/>
      <c r="O35" s="27" t="s">
        <v>378</v>
      </c>
      <c r="P35" s="27"/>
      <c r="Q35" s="29">
        <v>820</v>
      </c>
      <c r="R35" s="27"/>
      <c r="S35" s="29">
        <f t="shared" ref="S35:S62" si="1">ROUND(S34+Q35,5)</f>
        <v>53711.32</v>
      </c>
    </row>
    <row r="36" spans="1:19" x14ac:dyDescent="0.25">
      <c r="A36" s="27"/>
      <c r="B36" s="27"/>
      <c r="C36" s="27"/>
      <c r="D36" s="27"/>
      <c r="E36" s="27" t="s">
        <v>111</v>
      </c>
      <c r="F36" s="27"/>
      <c r="G36" s="28">
        <v>41932</v>
      </c>
      <c r="H36" s="27"/>
      <c r="I36" s="27"/>
      <c r="J36" s="27"/>
      <c r="K36" s="27" t="s">
        <v>526</v>
      </c>
      <c r="L36" s="27"/>
      <c r="M36" s="27" t="s">
        <v>557</v>
      </c>
      <c r="N36" s="27"/>
      <c r="O36" s="27" t="s">
        <v>378</v>
      </c>
      <c r="P36" s="27"/>
      <c r="Q36" s="29">
        <v>410</v>
      </c>
      <c r="R36" s="27"/>
      <c r="S36" s="29">
        <f t="shared" si="1"/>
        <v>54121.32</v>
      </c>
    </row>
    <row r="37" spans="1:19" x14ac:dyDescent="0.25">
      <c r="A37" s="27"/>
      <c r="B37" s="27"/>
      <c r="C37" s="27"/>
      <c r="D37" s="27"/>
      <c r="E37" s="27" t="s">
        <v>109</v>
      </c>
      <c r="F37" s="27"/>
      <c r="G37" s="28">
        <v>41932</v>
      </c>
      <c r="H37" s="27"/>
      <c r="I37" s="27"/>
      <c r="J37" s="27"/>
      <c r="K37" s="27" t="s">
        <v>147</v>
      </c>
      <c r="L37" s="27"/>
      <c r="M37" s="27" t="s">
        <v>185</v>
      </c>
      <c r="N37" s="27"/>
      <c r="O37" s="27" t="s">
        <v>104</v>
      </c>
      <c r="P37" s="27"/>
      <c r="Q37" s="29">
        <v>-29.98</v>
      </c>
      <c r="R37" s="27"/>
      <c r="S37" s="29">
        <f t="shared" si="1"/>
        <v>54091.34</v>
      </c>
    </row>
    <row r="38" spans="1:19" x14ac:dyDescent="0.25">
      <c r="A38" s="27"/>
      <c r="B38" s="27"/>
      <c r="C38" s="27"/>
      <c r="D38" s="27"/>
      <c r="E38" s="27" t="s">
        <v>109</v>
      </c>
      <c r="F38" s="27"/>
      <c r="G38" s="28">
        <v>41932</v>
      </c>
      <c r="H38" s="27"/>
      <c r="I38" s="27"/>
      <c r="J38" s="27"/>
      <c r="K38" s="27" t="s">
        <v>139</v>
      </c>
      <c r="L38" s="27"/>
      <c r="M38" s="27" t="s">
        <v>541</v>
      </c>
      <c r="N38" s="27"/>
      <c r="O38" s="27" t="s">
        <v>106</v>
      </c>
      <c r="P38" s="27"/>
      <c r="Q38" s="29">
        <v>-0.89</v>
      </c>
      <c r="R38" s="27"/>
      <c r="S38" s="29">
        <f t="shared" si="1"/>
        <v>54090.45</v>
      </c>
    </row>
    <row r="39" spans="1:19" x14ac:dyDescent="0.25">
      <c r="A39" s="27"/>
      <c r="B39" s="27"/>
      <c r="C39" s="27"/>
      <c r="D39" s="27"/>
      <c r="E39" s="27" t="s">
        <v>109</v>
      </c>
      <c r="F39" s="27"/>
      <c r="G39" s="28">
        <v>41932</v>
      </c>
      <c r="H39" s="27"/>
      <c r="I39" s="27"/>
      <c r="J39" s="27"/>
      <c r="K39" s="27" t="s">
        <v>528</v>
      </c>
      <c r="L39" s="27"/>
      <c r="M39" s="27" t="s">
        <v>558</v>
      </c>
      <c r="N39" s="27"/>
      <c r="O39" s="27" t="s">
        <v>102</v>
      </c>
      <c r="P39" s="27"/>
      <c r="Q39" s="29">
        <v>-299.95</v>
      </c>
      <c r="R39" s="27"/>
      <c r="S39" s="29">
        <f t="shared" si="1"/>
        <v>53790.5</v>
      </c>
    </row>
    <row r="40" spans="1:19" x14ac:dyDescent="0.25">
      <c r="A40" s="27"/>
      <c r="B40" s="27"/>
      <c r="C40" s="27"/>
      <c r="D40" s="27"/>
      <c r="E40" s="27" t="s">
        <v>109</v>
      </c>
      <c r="F40" s="27"/>
      <c r="G40" s="28">
        <v>41932</v>
      </c>
      <c r="H40" s="27"/>
      <c r="I40" s="27"/>
      <c r="J40" s="27"/>
      <c r="K40" s="27" t="s">
        <v>529</v>
      </c>
      <c r="L40" s="27"/>
      <c r="M40" s="27" t="s">
        <v>559</v>
      </c>
      <c r="N40" s="27"/>
      <c r="O40" s="27" t="s">
        <v>102</v>
      </c>
      <c r="P40" s="27"/>
      <c r="Q40" s="29">
        <v>-100</v>
      </c>
      <c r="R40" s="27"/>
      <c r="S40" s="29">
        <f t="shared" si="1"/>
        <v>53690.5</v>
      </c>
    </row>
    <row r="41" spans="1:19" x14ac:dyDescent="0.25">
      <c r="A41" s="27"/>
      <c r="B41" s="27"/>
      <c r="C41" s="27"/>
      <c r="D41" s="27"/>
      <c r="E41" s="27" t="s">
        <v>109</v>
      </c>
      <c r="F41" s="27"/>
      <c r="G41" s="28">
        <v>41932</v>
      </c>
      <c r="H41" s="27"/>
      <c r="I41" s="27"/>
      <c r="J41" s="27"/>
      <c r="K41" s="27" t="s">
        <v>530</v>
      </c>
      <c r="L41" s="27"/>
      <c r="M41" s="27" t="s">
        <v>560</v>
      </c>
      <c r="N41" s="27"/>
      <c r="O41" s="27" t="s">
        <v>102</v>
      </c>
      <c r="P41" s="27"/>
      <c r="Q41" s="29">
        <v>-29.78</v>
      </c>
      <c r="R41" s="27"/>
      <c r="S41" s="29">
        <f t="shared" si="1"/>
        <v>53660.72</v>
      </c>
    </row>
    <row r="42" spans="1:19" x14ac:dyDescent="0.25">
      <c r="A42" s="27"/>
      <c r="B42" s="27"/>
      <c r="C42" s="27"/>
      <c r="D42" s="27"/>
      <c r="E42" s="27" t="s">
        <v>111</v>
      </c>
      <c r="F42" s="27"/>
      <c r="G42" s="28">
        <v>41934</v>
      </c>
      <c r="H42" s="27"/>
      <c r="I42" s="27"/>
      <c r="J42" s="27"/>
      <c r="K42" s="27" t="s">
        <v>531</v>
      </c>
      <c r="L42" s="27"/>
      <c r="M42" s="27" t="s">
        <v>561</v>
      </c>
      <c r="N42" s="27"/>
      <c r="O42" s="27" t="s">
        <v>102</v>
      </c>
      <c r="P42" s="27"/>
      <c r="Q42" s="29">
        <v>15300</v>
      </c>
      <c r="R42" s="27"/>
      <c r="S42" s="29">
        <f t="shared" si="1"/>
        <v>68960.72</v>
      </c>
    </row>
    <row r="43" spans="1:19" x14ac:dyDescent="0.25">
      <c r="A43" s="27"/>
      <c r="B43" s="27"/>
      <c r="C43" s="27"/>
      <c r="D43" s="27"/>
      <c r="E43" s="27" t="s">
        <v>109</v>
      </c>
      <c r="F43" s="27"/>
      <c r="G43" s="28">
        <v>41934</v>
      </c>
      <c r="H43" s="27"/>
      <c r="I43" s="27"/>
      <c r="J43" s="27"/>
      <c r="K43" s="27" t="s">
        <v>229</v>
      </c>
      <c r="L43" s="27"/>
      <c r="M43" s="27" t="s">
        <v>562</v>
      </c>
      <c r="N43" s="27"/>
      <c r="O43" s="27" t="s">
        <v>104</v>
      </c>
      <c r="P43" s="27"/>
      <c r="Q43" s="29">
        <v>-118.88</v>
      </c>
      <c r="R43" s="27"/>
      <c r="S43" s="29">
        <f t="shared" si="1"/>
        <v>68841.84</v>
      </c>
    </row>
    <row r="44" spans="1:19" x14ac:dyDescent="0.25">
      <c r="A44" s="27"/>
      <c r="B44" s="27"/>
      <c r="C44" s="27"/>
      <c r="D44" s="27"/>
      <c r="E44" s="27" t="s">
        <v>109</v>
      </c>
      <c r="F44" s="27"/>
      <c r="G44" s="28">
        <v>41935</v>
      </c>
      <c r="H44" s="27"/>
      <c r="I44" s="27"/>
      <c r="J44" s="27"/>
      <c r="K44" s="27" t="s">
        <v>139</v>
      </c>
      <c r="L44" s="27"/>
      <c r="M44" s="27" t="s">
        <v>541</v>
      </c>
      <c r="N44" s="27"/>
      <c r="O44" s="27" t="s">
        <v>106</v>
      </c>
      <c r="P44" s="27"/>
      <c r="Q44" s="29">
        <v>-8.11</v>
      </c>
      <c r="R44" s="27"/>
      <c r="S44" s="29">
        <f t="shared" si="1"/>
        <v>68833.73</v>
      </c>
    </row>
    <row r="45" spans="1:19" x14ac:dyDescent="0.25">
      <c r="A45" s="27"/>
      <c r="B45" s="27"/>
      <c r="C45" s="27"/>
      <c r="D45" s="27"/>
      <c r="E45" s="27" t="s">
        <v>109</v>
      </c>
      <c r="F45" s="27"/>
      <c r="G45" s="28">
        <v>41935</v>
      </c>
      <c r="H45" s="27"/>
      <c r="I45" s="27"/>
      <c r="J45" s="27"/>
      <c r="K45" s="27" t="s">
        <v>139</v>
      </c>
      <c r="L45" s="27"/>
      <c r="M45" s="27" t="s">
        <v>541</v>
      </c>
      <c r="N45" s="27"/>
      <c r="O45" s="27" t="s">
        <v>106</v>
      </c>
      <c r="P45" s="27"/>
      <c r="Q45" s="29">
        <v>-2.72</v>
      </c>
      <c r="R45" s="27"/>
      <c r="S45" s="29">
        <f t="shared" si="1"/>
        <v>68831.009999999995</v>
      </c>
    </row>
    <row r="46" spans="1:19" x14ac:dyDescent="0.25">
      <c r="A46" s="27"/>
      <c r="B46" s="27"/>
      <c r="C46" s="27"/>
      <c r="D46" s="27"/>
      <c r="E46" s="27" t="s">
        <v>109</v>
      </c>
      <c r="F46" s="27"/>
      <c r="G46" s="28">
        <v>41935</v>
      </c>
      <c r="H46" s="27"/>
      <c r="I46" s="27"/>
      <c r="J46" s="27"/>
      <c r="K46" s="27" t="s">
        <v>532</v>
      </c>
      <c r="L46" s="27"/>
      <c r="M46" s="27" t="s">
        <v>563</v>
      </c>
      <c r="N46" s="27"/>
      <c r="O46" s="27" t="s">
        <v>102</v>
      </c>
      <c r="P46" s="27"/>
      <c r="Q46" s="29">
        <v>-270.42</v>
      </c>
      <c r="R46" s="27"/>
      <c r="S46" s="29">
        <f t="shared" si="1"/>
        <v>68560.59</v>
      </c>
    </row>
    <row r="47" spans="1:19" x14ac:dyDescent="0.25">
      <c r="A47" s="27"/>
      <c r="B47" s="27"/>
      <c r="C47" s="27"/>
      <c r="D47" s="27"/>
      <c r="E47" s="27" t="s">
        <v>109</v>
      </c>
      <c r="F47" s="27"/>
      <c r="G47" s="28">
        <v>41935</v>
      </c>
      <c r="H47" s="27"/>
      <c r="I47" s="27"/>
      <c r="J47" s="27"/>
      <c r="K47" s="27" t="s">
        <v>533</v>
      </c>
      <c r="L47" s="27"/>
      <c r="M47" s="27" t="s">
        <v>564</v>
      </c>
      <c r="N47" s="27"/>
      <c r="O47" s="27" t="s">
        <v>102</v>
      </c>
      <c r="P47" s="27"/>
      <c r="Q47" s="29">
        <v>-90.71</v>
      </c>
      <c r="R47" s="27"/>
      <c r="S47" s="29">
        <f t="shared" si="1"/>
        <v>68469.88</v>
      </c>
    </row>
    <row r="48" spans="1:19" x14ac:dyDescent="0.25">
      <c r="A48" s="27"/>
      <c r="B48" s="27"/>
      <c r="C48" s="27"/>
      <c r="D48" s="27"/>
      <c r="E48" s="27" t="s">
        <v>109</v>
      </c>
      <c r="F48" s="27"/>
      <c r="G48" s="28">
        <v>41935</v>
      </c>
      <c r="H48" s="27"/>
      <c r="I48" s="27"/>
      <c r="J48" s="27"/>
      <c r="K48" s="27" t="s">
        <v>355</v>
      </c>
      <c r="L48" s="27"/>
      <c r="M48" s="27" t="s">
        <v>370</v>
      </c>
      <c r="N48" s="27"/>
      <c r="O48" s="27" t="s">
        <v>100</v>
      </c>
      <c r="P48" s="27"/>
      <c r="Q48" s="29">
        <v>-55</v>
      </c>
      <c r="R48" s="27"/>
      <c r="S48" s="29">
        <f t="shared" si="1"/>
        <v>68414.880000000005</v>
      </c>
    </row>
    <row r="49" spans="1:19" x14ac:dyDescent="0.25">
      <c r="A49" s="27"/>
      <c r="B49" s="27"/>
      <c r="C49" s="27"/>
      <c r="D49" s="27"/>
      <c r="E49" s="27" t="s">
        <v>111</v>
      </c>
      <c r="F49" s="27"/>
      <c r="G49" s="28">
        <v>41936</v>
      </c>
      <c r="H49" s="27"/>
      <c r="I49" s="27"/>
      <c r="J49" s="27"/>
      <c r="K49" s="27" t="s">
        <v>531</v>
      </c>
      <c r="L49" s="27"/>
      <c r="M49" s="27" t="s">
        <v>565</v>
      </c>
      <c r="N49" s="27"/>
      <c r="O49" s="27" t="s">
        <v>102</v>
      </c>
      <c r="P49" s="27"/>
      <c r="Q49" s="29">
        <v>10550</v>
      </c>
      <c r="R49" s="27"/>
      <c r="S49" s="29">
        <f t="shared" si="1"/>
        <v>78964.88</v>
      </c>
    </row>
    <row r="50" spans="1:19" x14ac:dyDescent="0.25">
      <c r="A50" s="27"/>
      <c r="B50" s="27"/>
      <c r="C50" s="27"/>
      <c r="D50" s="27"/>
      <c r="E50" s="27" t="s">
        <v>109</v>
      </c>
      <c r="F50" s="27"/>
      <c r="G50" s="28">
        <v>41936</v>
      </c>
      <c r="H50" s="27"/>
      <c r="I50" s="27"/>
      <c r="J50" s="27"/>
      <c r="K50" s="27" t="s">
        <v>147</v>
      </c>
      <c r="L50" s="27"/>
      <c r="M50" s="27" t="s">
        <v>185</v>
      </c>
      <c r="N50" s="27"/>
      <c r="O50" s="27" t="s">
        <v>104</v>
      </c>
      <c r="P50" s="27"/>
      <c r="Q50" s="29">
        <v>-29.97</v>
      </c>
      <c r="R50" s="27"/>
      <c r="S50" s="29">
        <f t="shared" si="1"/>
        <v>78934.91</v>
      </c>
    </row>
    <row r="51" spans="1:19" x14ac:dyDescent="0.25">
      <c r="A51" s="27"/>
      <c r="B51" s="27"/>
      <c r="C51" s="27"/>
      <c r="D51" s="27"/>
      <c r="E51" s="27" t="s">
        <v>109</v>
      </c>
      <c r="F51" s="27"/>
      <c r="G51" s="28">
        <v>41936</v>
      </c>
      <c r="H51" s="27"/>
      <c r="I51" s="27"/>
      <c r="J51" s="27"/>
      <c r="K51" s="27" t="s">
        <v>169</v>
      </c>
      <c r="L51" s="27"/>
      <c r="M51" s="27" t="s">
        <v>566</v>
      </c>
      <c r="N51" s="27"/>
      <c r="O51" s="27" t="s">
        <v>102</v>
      </c>
      <c r="P51" s="27"/>
      <c r="Q51" s="29">
        <v>-9225</v>
      </c>
      <c r="R51" s="27"/>
      <c r="S51" s="29">
        <f t="shared" si="1"/>
        <v>69709.91</v>
      </c>
    </row>
    <row r="52" spans="1:19" x14ac:dyDescent="0.25">
      <c r="A52" s="27"/>
      <c r="B52" s="27"/>
      <c r="C52" s="27"/>
      <c r="D52" s="27"/>
      <c r="E52" s="27" t="s">
        <v>110</v>
      </c>
      <c r="F52" s="27"/>
      <c r="G52" s="28">
        <v>41939</v>
      </c>
      <c r="H52" s="27"/>
      <c r="I52" s="27" t="s">
        <v>516</v>
      </c>
      <c r="J52" s="27"/>
      <c r="K52" s="27" t="s">
        <v>421</v>
      </c>
      <c r="L52" s="27"/>
      <c r="M52" s="27" t="s">
        <v>567</v>
      </c>
      <c r="N52" s="27"/>
      <c r="O52" s="27" t="s">
        <v>36</v>
      </c>
      <c r="P52" s="27"/>
      <c r="Q52" s="29">
        <v>975</v>
      </c>
      <c r="R52" s="27"/>
      <c r="S52" s="29">
        <f t="shared" si="1"/>
        <v>70684.91</v>
      </c>
    </row>
    <row r="53" spans="1:19" x14ac:dyDescent="0.25">
      <c r="A53" s="27"/>
      <c r="B53" s="27"/>
      <c r="C53" s="27"/>
      <c r="D53" s="27"/>
      <c r="E53" s="27" t="s">
        <v>109</v>
      </c>
      <c r="F53" s="27"/>
      <c r="G53" s="28">
        <v>41939</v>
      </c>
      <c r="H53" s="27"/>
      <c r="I53" s="27"/>
      <c r="J53" s="27"/>
      <c r="K53" s="27" t="s">
        <v>169</v>
      </c>
      <c r="L53" s="27"/>
      <c r="M53" s="27" t="s">
        <v>566</v>
      </c>
      <c r="N53" s="27"/>
      <c r="O53" s="27" t="s">
        <v>102</v>
      </c>
      <c r="P53" s="27"/>
      <c r="Q53" s="29">
        <v>-9225</v>
      </c>
      <c r="R53" s="27"/>
      <c r="S53" s="29">
        <f t="shared" si="1"/>
        <v>61459.91</v>
      </c>
    </row>
    <row r="54" spans="1:19" x14ac:dyDescent="0.25">
      <c r="A54" s="27"/>
      <c r="B54" s="27"/>
      <c r="C54" s="27"/>
      <c r="D54" s="27"/>
      <c r="E54" s="27" t="s">
        <v>109</v>
      </c>
      <c r="F54" s="27"/>
      <c r="G54" s="28">
        <v>41939</v>
      </c>
      <c r="H54" s="27"/>
      <c r="I54" s="27"/>
      <c r="J54" s="27"/>
      <c r="K54" s="27" t="s">
        <v>534</v>
      </c>
      <c r="L54" s="27"/>
      <c r="M54" s="27" t="s">
        <v>568</v>
      </c>
      <c r="N54" s="27"/>
      <c r="O54" s="27" t="s">
        <v>102</v>
      </c>
      <c r="P54" s="27"/>
      <c r="Q54" s="29">
        <v>-284.47000000000003</v>
      </c>
      <c r="R54" s="27"/>
      <c r="S54" s="29">
        <f t="shared" si="1"/>
        <v>61175.44</v>
      </c>
    </row>
    <row r="55" spans="1:19" x14ac:dyDescent="0.25">
      <c r="A55" s="27"/>
      <c r="B55" s="27"/>
      <c r="C55" s="27"/>
      <c r="D55" s="27"/>
      <c r="E55" s="27" t="s">
        <v>109</v>
      </c>
      <c r="F55" s="27"/>
      <c r="G55" s="28">
        <v>41939</v>
      </c>
      <c r="H55" s="27"/>
      <c r="I55" s="27"/>
      <c r="J55" s="27"/>
      <c r="K55" s="27" t="s">
        <v>139</v>
      </c>
      <c r="L55" s="27"/>
      <c r="M55" s="27" t="s">
        <v>569</v>
      </c>
      <c r="N55" s="27"/>
      <c r="O55" s="27" t="s">
        <v>106</v>
      </c>
      <c r="P55" s="27"/>
      <c r="Q55" s="29">
        <v>-5</v>
      </c>
      <c r="R55" s="27"/>
      <c r="S55" s="29">
        <f t="shared" si="1"/>
        <v>61170.44</v>
      </c>
    </row>
    <row r="56" spans="1:19" x14ac:dyDescent="0.25">
      <c r="A56" s="27"/>
      <c r="B56" s="27"/>
      <c r="C56" s="27"/>
      <c r="D56" s="27"/>
      <c r="E56" s="27" t="s">
        <v>109</v>
      </c>
      <c r="F56" s="27"/>
      <c r="G56" s="28">
        <v>41939</v>
      </c>
      <c r="H56" s="27"/>
      <c r="I56" s="27"/>
      <c r="J56" s="27"/>
      <c r="K56" s="27" t="s">
        <v>139</v>
      </c>
      <c r="L56" s="27"/>
      <c r="M56" s="27" t="s">
        <v>541</v>
      </c>
      <c r="N56" s="27"/>
      <c r="O56" s="27" t="s">
        <v>106</v>
      </c>
      <c r="P56" s="27"/>
      <c r="Q56" s="29">
        <v>-1.1399999999999999</v>
      </c>
      <c r="R56" s="27"/>
      <c r="S56" s="29">
        <f t="shared" si="1"/>
        <v>61169.3</v>
      </c>
    </row>
    <row r="57" spans="1:19" x14ac:dyDescent="0.25">
      <c r="A57" s="27"/>
      <c r="B57" s="27"/>
      <c r="C57" s="27"/>
      <c r="D57" s="27"/>
      <c r="E57" s="27" t="s">
        <v>109</v>
      </c>
      <c r="F57" s="27"/>
      <c r="G57" s="28">
        <v>41939</v>
      </c>
      <c r="H57" s="27"/>
      <c r="I57" s="27"/>
      <c r="J57" s="27"/>
      <c r="K57" s="27" t="s">
        <v>139</v>
      </c>
      <c r="L57" s="27"/>
      <c r="M57" s="27" t="s">
        <v>541</v>
      </c>
      <c r="N57" s="27"/>
      <c r="O57" s="27" t="s">
        <v>106</v>
      </c>
      <c r="P57" s="27"/>
      <c r="Q57" s="29">
        <v>-0.47</v>
      </c>
      <c r="R57" s="27"/>
      <c r="S57" s="29">
        <f t="shared" si="1"/>
        <v>61168.83</v>
      </c>
    </row>
    <row r="58" spans="1:19" x14ac:dyDescent="0.25">
      <c r="A58" s="27"/>
      <c r="B58" s="27"/>
      <c r="C58" s="27"/>
      <c r="D58" s="27"/>
      <c r="E58" s="27" t="s">
        <v>109</v>
      </c>
      <c r="F58" s="27"/>
      <c r="G58" s="28">
        <v>41939</v>
      </c>
      <c r="H58" s="27"/>
      <c r="I58" s="27"/>
      <c r="J58" s="27"/>
      <c r="K58" s="27" t="s">
        <v>535</v>
      </c>
      <c r="L58" s="27"/>
      <c r="M58" s="27" t="s">
        <v>570</v>
      </c>
      <c r="N58" s="27"/>
      <c r="O58" s="27" t="s">
        <v>100</v>
      </c>
      <c r="P58" s="27"/>
      <c r="Q58" s="29">
        <v>-739.2</v>
      </c>
      <c r="R58" s="27"/>
      <c r="S58" s="29">
        <f t="shared" si="1"/>
        <v>60429.63</v>
      </c>
    </row>
    <row r="59" spans="1:19" x14ac:dyDescent="0.25">
      <c r="A59" s="27"/>
      <c r="B59" s="27"/>
      <c r="C59" s="27"/>
      <c r="D59" s="27"/>
      <c r="E59" s="27" t="s">
        <v>109</v>
      </c>
      <c r="F59" s="27"/>
      <c r="G59" s="28">
        <v>41939</v>
      </c>
      <c r="H59" s="27"/>
      <c r="I59" s="27"/>
      <c r="J59" s="27"/>
      <c r="K59" s="27" t="s">
        <v>536</v>
      </c>
      <c r="L59" s="27"/>
      <c r="M59" s="27" t="s">
        <v>571</v>
      </c>
      <c r="N59" s="27"/>
      <c r="O59" s="27" t="s">
        <v>102</v>
      </c>
      <c r="P59" s="27"/>
      <c r="Q59" s="29">
        <v>-38.08</v>
      </c>
      <c r="R59" s="27"/>
      <c r="S59" s="29">
        <f t="shared" si="1"/>
        <v>60391.55</v>
      </c>
    </row>
    <row r="60" spans="1:19" x14ac:dyDescent="0.25">
      <c r="A60" s="27"/>
      <c r="B60" s="27"/>
      <c r="C60" s="27"/>
      <c r="D60" s="27"/>
      <c r="E60" s="27" t="s">
        <v>109</v>
      </c>
      <c r="F60" s="27"/>
      <c r="G60" s="28">
        <v>41939</v>
      </c>
      <c r="H60" s="27"/>
      <c r="I60" s="27"/>
      <c r="J60" s="27"/>
      <c r="K60" s="27" t="s">
        <v>537</v>
      </c>
      <c r="L60" s="27"/>
      <c r="M60" s="27" t="s">
        <v>571</v>
      </c>
      <c r="N60" s="27"/>
      <c r="O60" s="27" t="s">
        <v>102</v>
      </c>
      <c r="P60" s="27"/>
      <c r="Q60" s="29">
        <v>-15.74</v>
      </c>
      <c r="R60" s="27"/>
      <c r="S60" s="29">
        <f t="shared" si="1"/>
        <v>60375.81</v>
      </c>
    </row>
    <row r="61" spans="1:19" x14ac:dyDescent="0.25">
      <c r="A61" s="27"/>
      <c r="B61" s="27"/>
      <c r="C61" s="27"/>
      <c r="D61" s="27"/>
      <c r="E61" s="27" t="s">
        <v>109</v>
      </c>
      <c r="F61" s="27"/>
      <c r="G61" s="28">
        <v>41941</v>
      </c>
      <c r="H61" s="27"/>
      <c r="I61" s="27"/>
      <c r="J61" s="27"/>
      <c r="K61" s="27" t="s">
        <v>157</v>
      </c>
      <c r="L61" s="27"/>
      <c r="M61" s="27" t="s">
        <v>198</v>
      </c>
      <c r="N61" s="27"/>
      <c r="O61" s="27" t="s">
        <v>81</v>
      </c>
      <c r="P61" s="27"/>
      <c r="Q61" s="29">
        <v>-250</v>
      </c>
      <c r="R61" s="27"/>
      <c r="S61" s="29">
        <f t="shared" si="1"/>
        <v>60125.81</v>
      </c>
    </row>
    <row r="62" spans="1:19" ht="15.75" thickBot="1" x14ac:dyDescent="0.3">
      <c r="A62" s="27"/>
      <c r="B62" s="27"/>
      <c r="C62" s="27"/>
      <c r="D62" s="27"/>
      <c r="E62" s="27" t="s">
        <v>109</v>
      </c>
      <c r="F62" s="27"/>
      <c r="G62" s="28">
        <v>41942</v>
      </c>
      <c r="H62" s="27"/>
      <c r="I62" s="27"/>
      <c r="J62" s="27"/>
      <c r="K62" s="27" t="s">
        <v>147</v>
      </c>
      <c r="L62" s="27"/>
      <c r="M62" s="27" t="s">
        <v>185</v>
      </c>
      <c r="N62" s="27"/>
      <c r="O62" s="27" t="s">
        <v>104</v>
      </c>
      <c r="P62" s="27"/>
      <c r="Q62" s="30">
        <v>-104.92</v>
      </c>
      <c r="R62" s="27"/>
      <c r="S62" s="30">
        <f t="shared" si="1"/>
        <v>60020.89</v>
      </c>
    </row>
    <row r="63" spans="1:19" x14ac:dyDescent="0.25">
      <c r="A63" s="27"/>
      <c r="B63" s="27" t="s">
        <v>29</v>
      </c>
      <c r="C63" s="27"/>
      <c r="D63" s="27"/>
      <c r="E63" s="27"/>
      <c r="F63" s="27"/>
      <c r="G63" s="28"/>
      <c r="H63" s="27"/>
      <c r="I63" s="27"/>
      <c r="J63" s="27"/>
      <c r="K63" s="27"/>
      <c r="L63" s="27"/>
      <c r="M63" s="27"/>
      <c r="N63" s="27"/>
      <c r="O63" s="27"/>
      <c r="P63" s="27"/>
      <c r="Q63" s="29">
        <f>ROUND(SUM(Q2:Q62),5)</f>
        <v>23379.45</v>
      </c>
      <c r="R63" s="27"/>
      <c r="S63" s="29">
        <f>S62</f>
        <v>60020.89</v>
      </c>
    </row>
    <row r="64" spans="1:19" ht="30" customHeight="1" x14ac:dyDescent="0.25">
      <c r="A64" s="23"/>
      <c r="B64" s="23" t="s">
        <v>30</v>
      </c>
      <c r="C64" s="23"/>
      <c r="D64" s="23"/>
      <c r="E64" s="23"/>
      <c r="F64" s="23"/>
      <c r="G64" s="26"/>
      <c r="H64" s="23"/>
      <c r="I64" s="23"/>
      <c r="J64" s="23"/>
      <c r="K64" s="23"/>
      <c r="L64" s="23"/>
      <c r="M64" s="23"/>
      <c r="N64" s="23"/>
      <c r="O64" s="23"/>
      <c r="P64" s="23"/>
      <c r="Q64" s="25"/>
      <c r="R64" s="23"/>
      <c r="S64" s="25">
        <v>1608.03</v>
      </c>
    </row>
    <row r="65" spans="1:19" x14ac:dyDescent="0.25">
      <c r="A65" s="27"/>
      <c r="B65" s="27" t="s">
        <v>31</v>
      </c>
      <c r="C65" s="27"/>
      <c r="D65" s="27"/>
      <c r="E65" s="27"/>
      <c r="F65" s="27"/>
      <c r="G65" s="28"/>
      <c r="H65" s="27"/>
      <c r="I65" s="27"/>
      <c r="J65" s="27"/>
      <c r="K65" s="27"/>
      <c r="L65" s="27"/>
      <c r="M65" s="27"/>
      <c r="N65" s="27"/>
      <c r="O65" s="27"/>
      <c r="P65" s="27"/>
      <c r="Q65" s="29"/>
      <c r="R65" s="27"/>
      <c r="S65" s="29">
        <f>S64</f>
        <v>1608.03</v>
      </c>
    </row>
    <row r="66" spans="1:19" ht="30" customHeight="1" x14ac:dyDescent="0.25">
      <c r="A66" s="23"/>
      <c r="B66" s="23" t="s">
        <v>32</v>
      </c>
      <c r="C66" s="23"/>
      <c r="D66" s="23"/>
      <c r="E66" s="23"/>
      <c r="F66" s="23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5"/>
      <c r="R66" s="23"/>
      <c r="S66" s="25">
        <v>401.67</v>
      </c>
    </row>
    <row r="67" spans="1:19" x14ac:dyDescent="0.25">
      <c r="A67" s="27"/>
      <c r="B67" s="27" t="s">
        <v>33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/>
      <c r="R67" s="27"/>
      <c r="S67" s="29">
        <f>S66</f>
        <v>401.67</v>
      </c>
    </row>
    <row r="68" spans="1:19" ht="30" customHeight="1" x14ac:dyDescent="0.25">
      <c r="A68" s="23"/>
      <c r="B68" s="23" t="s">
        <v>34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181.95</v>
      </c>
    </row>
    <row r="69" spans="1:19" ht="15.75" thickBot="1" x14ac:dyDescent="0.3">
      <c r="A69" s="22"/>
      <c r="B69" s="22"/>
      <c r="C69" s="22"/>
      <c r="D69" s="22"/>
      <c r="E69" s="27" t="s">
        <v>110</v>
      </c>
      <c r="F69" s="27"/>
      <c r="G69" s="28">
        <v>41918</v>
      </c>
      <c r="H69" s="27"/>
      <c r="I69" s="27" t="s">
        <v>517</v>
      </c>
      <c r="J69" s="27"/>
      <c r="K69" s="27" t="s">
        <v>160</v>
      </c>
      <c r="L69" s="27"/>
      <c r="M69" s="27" t="s">
        <v>572</v>
      </c>
      <c r="N69" s="27"/>
      <c r="O69" s="27" t="s">
        <v>36</v>
      </c>
      <c r="P69" s="27"/>
      <c r="Q69" s="30">
        <v>143.85</v>
      </c>
      <c r="R69" s="27"/>
      <c r="S69" s="30">
        <f>ROUND(S68+Q69,5)</f>
        <v>325.8</v>
      </c>
    </row>
    <row r="70" spans="1:19" x14ac:dyDescent="0.25">
      <c r="A70" s="27"/>
      <c r="B70" s="27" t="s">
        <v>35</v>
      </c>
      <c r="C70" s="27"/>
      <c r="D70" s="27"/>
      <c r="E70" s="27"/>
      <c r="F70" s="27"/>
      <c r="G70" s="28"/>
      <c r="H70" s="27"/>
      <c r="I70" s="27"/>
      <c r="J70" s="27"/>
      <c r="K70" s="27"/>
      <c r="L70" s="27"/>
      <c r="M70" s="27"/>
      <c r="N70" s="27"/>
      <c r="O70" s="27"/>
      <c r="P70" s="27"/>
      <c r="Q70" s="29">
        <f>ROUND(SUM(Q68:Q69),5)</f>
        <v>143.85</v>
      </c>
      <c r="R70" s="27"/>
      <c r="S70" s="29">
        <f>S69</f>
        <v>325.8</v>
      </c>
    </row>
    <row r="71" spans="1:19" ht="30" customHeight="1" x14ac:dyDescent="0.25">
      <c r="A71" s="23"/>
      <c r="B71" s="23" t="s">
        <v>36</v>
      </c>
      <c r="C71" s="23"/>
      <c r="D71" s="23"/>
      <c r="E71" s="23"/>
      <c r="F71" s="23"/>
      <c r="G71" s="26"/>
      <c r="H71" s="23"/>
      <c r="I71" s="23"/>
      <c r="J71" s="23"/>
      <c r="K71" s="23"/>
      <c r="L71" s="23"/>
      <c r="M71" s="23"/>
      <c r="N71" s="23"/>
      <c r="O71" s="23"/>
      <c r="P71" s="23"/>
      <c r="Q71" s="25"/>
      <c r="R71" s="23"/>
      <c r="S71" s="25">
        <v>190867.96</v>
      </c>
    </row>
    <row r="72" spans="1:19" x14ac:dyDescent="0.25">
      <c r="A72" s="27"/>
      <c r="B72" s="27"/>
      <c r="C72" s="27"/>
      <c r="D72" s="27"/>
      <c r="E72" s="27" t="s">
        <v>265</v>
      </c>
      <c r="F72" s="27"/>
      <c r="G72" s="28">
        <v>41913</v>
      </c>
      <c r="H72" s="27"/>
      <c r="I72" s="27" t="s">
        <v>518</v>
      </c>
      <c r="J72" s="27"/>
      <c r="K72" s="27" t="s">
        <v>160</v>
      </c>
      <c r="L72" s="27"/>
      <c r="M72" s="27"/>
      <c r="N72" s="27"/>
      <c r="O72" s="27" t="s">
        <v>263</v>
      </c>
      <c r="P72" s="27"/>
      <c r="Q72" s="29">
        <v>-500</v>
      </c>
      <c r="R72" s="27"/>
      <c r="S72" s="29">
        <f>ROUND(S71+Q72,5)</f>
        <v>190367.96</v>
      </c>
    </row>
    <row r="73" spans="1:19" x14ac:dyDescent="0.25">
      <c r="A73" s="27"/>
      <c r="B73" s="27"/>
      <c r="C73" s="27"/>
      <c r="D73" s="27"/>
      <c r="E73" s="27" t="s">
        <v>110</v>
      </c>
      <c r="F73" s="27"/>
      <c r="G73" s="28">
        <v>41914</v>
      </c>
      <c r="H73" s="27"/>
      <c r="I73" s="27" t="s">
        <v>515</v>
      </c>
      <c r="J73" s="27"/>
      <c r="K73" s="27" t="s">
        <v>165</v>
      </c>
      <c r="L73" s="27"/>
      <c r="M73" s="27" t="s">
        <v>540</v>
      </c>
      <c r="N73" s="27"/>
      <c r="O73" s="27" t="s">
        <v>28</v>
      </c>
      <c r="P73" s="27"/>
      <c r="Q73" s="29">
        <v>-1653.4</v>
      </c>
      <c r="R73" s="27"/>
      <c r="S73" s="29">
        <f>ROUND(S72+Q73,5)</f>
        <v>188714.56</v>
      </c>
    </row>
    <row r="74" spans="1:19" x14ac:dyDescent="0.25">
      <c r="A74" s="27"/>
      <c r="B74" s="27"/>
      <c r="C74" s="27"/>
      <c r="D74" s="27"/>
      <c r="E74" s="27" t="s">
        <v>110</v>
      </c>
      <c r="F74" s="27"/>
      <c r="G74" s="28">
        <v>41918</v>
      </c>
      <c r="H74" s="27"/>
      <c r="I74" s="27" t="s">
        <v>517</v>
      </c>
      <c r="J74" s="27"/>
      <c r="K74" s="27" t="s">
        <v>160</v>
      </c>
      <c r="L74" s="27"/>
      <c r="M74" s="27" t="s">
        <v>572</v>
      </c>
      <c r="N74" s="27"/>
      <c r="O74" s="27" t="s">
        <v>34</v>
      </c>
      <c r="P74" s="27"/>
      <c r="Q74" s="29">
        <v>-143.85</v>
      </c>
      <c r="R74" s="27"/>
      <c r="S74" s="29">
        <f>ROUND(S73+Q74,5)</f>
        <v>188570.71</v>
      </c>
    </row>
    <row r="75" spans="1:19" ht="15.75" thickBot="1" x14ac:dyDescent="0.3">
      <c r="A75" s="27"/>
      <c r="B75" s="27"/>
      <c r="C75" s="27"/>
      <c r="D75" s="27"/>
      <c r="E75" s="27" t="s">
        <v>110</v>
      </c>
      <c r="F75" s="27"/>
      <c r="G75" s="28">
        <v>41939</v>
      </c>
      <c r="H75" s="27"/>
      <c r="I75" s="27" t="s">
        <v>516</v>
      </c>
      <c r="J75" s="27"/>
      <c r="K75" s="27" t="s">
        <v>421</v>
      </c>
      <c r="L75" s="27"/>
      <c r="M75" s="27" t="s">
        <v>567</v>
      </c>
      <c r="N75" s="27"/>
      <c r="O75" s="27" t="s">
        <v>28</v>
      </c>
      <c r="P75" s="27"/>
      <c r="Q75" s="30">
        <v>-975</v>
      </c>
      <c r="R75" s="27"/>
      <c r="S75" s="30">
        <f>ROUND(S74+Q75,5)</f>
        <v>187595.71</v>
      </c>
    </row>
    <row r="76" spans="1:19" x14ac:dyDescent="0.25">
      <c r="A76" s="27"/>
      <c r="B76" s="27" t="s">
        <v>37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7"/>
      <c r="O76" s="27"/>
      <c r="P76" s="27"/>
      <c r="Q76" s="29">
        <f>ROUND(SUM(Q71:Q75),5)</f>
        <v>-3272.25</v>
      </c>
      <c r="R76" s="27"/>
      <c r="S76" s="29">
        <f>S75</f>
        <v>187595.71</v>
      </c>
    </row>
    <row r="77" spans="1:19" ht="30" customHeight="1" x14ac:dyDescent="0.25">
      <c r="A77" s="23"/>
      <c r="B77" s="23" t="s">
        <v>38</v>
      </c>
      <c r="C77" s="23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3"/>
      <c r="P77" s="23"/>
      <c r="Q77" s="25"/>
      <c r="R77" s="23"/>
      <c r="S77" s="25">
        <v>-104014.88</v>
      </c>
    </row>
    <row r="78" spans="1:19" x14ac:dyDescent="0.25">
      <c r="A78" s="27"/>
      <c r="B78" s="27" t="s">
        <v>39</v>
      </c>
      <c r="C78" s="27"/>
      <c r="D78" s="27"/>
      <c r="E78" s="27"/>
      <c r="F78" s="27"/>
      <c r="G78" s="28"/>
      <c r="H78" s="27"/>
      <c r="I78" s="27"/>
      <c r="J78" s="27"/>
      <c r="K78" s="27"/>
      <c r="L78" s="27"/>
      <c r="M78" s="27"/>
      <c r="N78" s="27"/>
      <c r="O78" s="27"/>
      <c r="P78" s="27"/>
      <c r="Q78" s="29"/>
      <c r="R78" s="27"/>
      <c r="S78" s="29">
        <f>S77</f>
        <v>-104014.88</v>
      </c>
    </row>
    <row r="79" spans="1:19" ht="30" customHeight="1" x14ac:dyDescent="0.25">
      <c r="A79" s="23"/>
      <c r="B79" s="23" t="s">
        <v>40</v>
      </c>
      <c r="C79" s="23"/>
      <c r="D79" s="23"/>
      <c r="E79" s="23"/>
      <c r="F79" s="23"/>
      <c r="G79" s="26"/>
      <c r="H79" s="23"/>
      <c r="I79" s="23"/>
      <c r="J79" s="23"/>
      <c r="K79" s="23"/>
      <c r="L79" s="23"/>
      <c r="M79" s="23"/>
      <c r="N79" s="23"/>
      <c r="O79" s="23"/>
      <c r="P79" s="23"/>
      <c r="Q79" s="25"/>
      <c r="R79" s="23"/>
      <c r="S79" s="25">
        <v>145248</v>
      </c>
    </row>
    <row r="80" spans="1:19" x14ac:dyDescent="0.25">
      <c r="A80" s="27"/>
      <c r="B80" s="27" t="s">
        <v>41</v>
      </c>
      <c r="C80" s="27"/>
      <c r="D80" s="27"/>
      <c r="E80" s="27"/>
      <c r="F80" s="27"/>
      <c r="G80" s="28"/>
      <c r="H80" s="27"/>
      <c r="I80" s="27"/>
      <c r="J80" s="27"/>
      <c r="K80" s="27"/>
      <c r="L80" s="27"/>
      <c r="M80" s="27"/>
      <c r="N80" s="27"/>
      <c r="O80" s="27"/>
      <c r="P80" s="27"/>
      <c r="Q80" s="29"/>
      <c r="R80" s="27"/>
      <c r="S80" s="29">
        <f>S79</f>
        <v>145248</v>
      </c>
    </row>
    <row r="81" spans="1:19" ht="30" customHeight="1" x14ac:dyDescent="0.25">
      <c r="A81" s="23"/>
      <c r="B81" s="23" t="s">
        <v>42</v>
      </c>
      <c r="C81" s="23"/>
      <c r="D81" s="23"/>
      <c r="E81" s="23"/>
      <c r="F81" s="23"/>
      <c r="G81" s="26"/>
      <c r="H81" s="23"/>
      <c r="I81" s="23"/>
      <c r="J81" s="23"/>
      <c r="K81" s="23"/>
      <c r="L81" s="23"/>
      <c r="M81" s="23"/>
      <c r="N81" s="23"/>
      <c r="O81" s="23"/>
      <c r="P81" s="23"/>
      <c r="Q81" s="25"/>
      <c r="R81" s="23"/>
      <c r="S81" s="25">
        <v>0</v>
      </c>
    </row>
    <row r="82" spans="1:19" x14ac:dyDescent="0.25">
      <c r="A82" s="27"/>
      <c r="B82" s="27" t="s">
        <v>43</v>
      </c>
      <c r="C82" s="27"/>
      <c r="D82" s="27"/>
      <c r="E82" s="27"/>
      <c r="F82" s="27"/>
      <c r="G82" s="28"/>
      <c r="H82" s="27"/>
      <c r="I82" s="27"/>
      <c r="J82" s="27"/>
      <c r="K82" s="27"/>
      <c r="L82" s="27"/>
      <c r="M82" s="27"/>
      <c r="N82" s="27"/>
      <c r="O82" s="27"/>
      <c r="P82" s="27"/>
      <c r="Q82" s="29"/>
      <c r="R82" s="27"/>
      <c r="S82" s="29">
        <f>S81</f>
        <v>0</v>
      </c>
    </row>
    <row r="83" spans="1:19" ht="30" customHeight="1" x14ac:dyDescent="0.25">
      <c r="A83" s="23"/>
      <c r="B83" s="23" t="s">
        <v>44</v>
      </c>
      <c r="C83" s="23"/>
      <c r="D83" s="23"/>
      <c r="E83" s="23"/>
      <c r="F83" s="23"/>
      <c r="G83" s="26"/>
      <c r="H83" s="23"/>
      <c r="I83" s="23"/>
      <c r="J83" s="23"/>
      <c r="K83" s="23"/>
      <c r="L83" s="23"/>
      <c r="M83" s="23"/>
      <c r="N83" s="23"/>
      <c r="O83" s="23"/>
      <c r="P83" s="23"/>
      <c r="Q83" s="25"/>
      <c r="R83" s="23"/>
      <c r="S83" s="25">
        <v>63139.43</v>
      </c>
    </row>
    <row r="84" spans="1:19" x14ac:dyDescent="0.25">
      <c r="A84" s="27"/>
      <c r="B84" s="27" t="s">
        <v>45</v>
      </c>
      <c r="C84" s="27"/>
      <c r="D84" s="27"/>
      <c r="E84" s="27"/>
      <c r="F84" s="27"/>
      <c r="G84" s="28"/>
      <c r="H84" s="27"/>
      <c r="I84" s="27"/>
      <c r="J84" s="27"/>
      <c r="K84" s="27"/>
      <c r="L84" s="27"/>
      <c r="M84" s="27"/>
      <c r="N84" s="27"/>
      <c r="O84" s="27"/>
      <c r="P84" s="27"/>
      <c r="Q84" s="29"/>
      <c r="R84" s="27"/>
      <c r="S84" s="29">
        <f>S83</f>
        <v>63139.43</v>
      </c>
    </row>
    <row r="85" spans="1:19" ht="30" customHeight="1" x14ac:dyDescent="0.25">
      <c r="A85" s="23"/>
      <c r="B85" s="23" t="s">
        <v>46</v>
      </c>
      <c r="C85" s="23"/>
      <c r="D85" s="23"/>
      <c r="E85" s="23"/>
      <c r="F85" s="23"/>
      <c r="G85" s="26"/>
      <c r="H85" s="23"/>
      <c r="I85" s="23"/>
      <c r="J85" s="23"/>
      <c r="K85" s="23"/>
      <c r="L85" s="23"/>
      <c r="M85" s="23"/>
      <c r="N85" s="23"/>
      <c r="O85" s="23"/>
      <c r="P85" s="23"/>
      <c r="Q85" s="25"/>
      <c r="R85" s="23"/>
      <c r="S85" s="25">
        <v>1416</v>
      </c>
    </row>
    <row r="86" spans="1:19" x14ac:dyDescent="0.25">
      <c r="A86" s="27"/>
      <c r="B86" s="27" t="s">
        <v>47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7"/>
      <c r="O86" s="27"/>
      <c r="P86" s="27"/>
      <c r="Q86" s="29"/>
      <c r="R86" s="27"/>
      <c r="S86" s="29">
        <f>S85</f>
        <v>1416</v>
      </c>
    </row>
    <row r="87" spans="1:19" ht="30" customHeight="1" x14ac:dyDescent="0.25">
      <c r="A87" s="23"/>
      <c r="B87" s="23" t="s">
        <v>48</v>
      </c>
      <c r="C87" s="23"/>
      <c r="D87" s="23"/>
      <c r="E87" s="23"/>
      <c r="F87" s="23"/>
      <c r="G87" s="26"/>
      <c r="H87" s="23"/>
      <c r="I87" s="23"/>
      <c r="J87" s="23"/>
      <c r="K87" s="23"/>
      <c r="L87" s="23"/>
      <c r="M87" s="23"/>
      <c r="N87" s="23"/>
      <c r="O87" s="23"/>
      <c r="P87" s="23"/>
      <c r="Q87" s="25"/>
      <c r="R87" s="23"/>
      <c r="S87" s="25">
        <v>176358</v>
      </c>
    </row>
    <row r="88" spans="1:19" x14ac:dyDescent="0.25">
      <c r="A88" s="23"/>
      <c r="B88" s="23"/>
      <c r="C88" s="23" t="s">
        <v>49</v>
      </c>
      <c r="D88" s="23"/>
      <c r="E88" s="23"/>
      <c r="F88" s="23"/>
      <c r="G88" s="26"/>
      <c r="H88" s="23"/>
      <c r="I88" s="23"/>
      <c r="J88" s="23"/>
      <c r="K88" s="23"/>
      <c r="L88" s="23"/>
      <c r="M88" s="23"/>
      <c r="N88" s="23"/>
      <c r="O88" s="23"/>
      <c r="P88" s="23"/>
      <c r="Q88" s="25"/>
      <c r="R88" s="23"/>
      <c r="S88" s="25">
        <v>-148642</v>
      </c>
    </row>
    <row r="89" spans="1:19" x14ac:dyDescent="0.25">
      <c r="A89" s="27"/>
      <c r="B89" s="27"/>
      <c r="C89" s="27" t="s">
        <v>50</v>
      </c>
      <c r="D89" s="27"/>
      <c r="E89" s="27"/>
      <c r="F89" s="27"/>
      <c r="G89" s="28"/>
      <c r="H89" s="27"/>
      <c r="I89" s="27"/>
      <c r="J89" s="27"/>
      <c r="K89" s="27"/>
      <c r="L89" s="27"/>
      <c r="M89" s="27"/>
      <c r="N89" s="27"/>
      <c r="O89" s="27"/>
      <c r="P89" s="27"/>
      <c r="Q89" s="29"/>
      <c r="R89" s="27"/>
      <c r="S89" s="29">
        <f>S88</f>
        <v>-148642</v>
      </c>
    </row>
    <row r="90" spans="1:19" ht="30" customHeight="1" x14ac:dyDescent="0.25">
      <c r="A90" s="23"/>
      <c r="B90" s="23"/>
      <c r="C90" s="23" t="s">
        <v>51</v>
      </c>
      <c r="D90" s="23"/>
      <c r="E90" s="23"/>
      <c r="F90" s="23"/>
      <c r="G90" s="26"/>
      <c r="H90" s="23"/>
      <c r="I90" s="23"/>
      <c r="J90" s="23"/>
      <c r="K90" s="23"/>
      <c r="L90" s="23"/>
      <c r="M90" s="23"/>
      <c r="N90" s="23"/>
      <c r="O90" s="23"/>
      <c r="P90" s="23"/>
      <c r="Q90" s="25"/>
      <c r="R90" s="23"/>
      <c r="S90" s="25">
        <v>325000</v>
      </c>
    </row>
    <row r="91" spans="1:19" ht="15.75" thickBot="1" x14ac:dyDescent="0.3">
      <c r="A91" s="27"/>
      <c r="B91" s="27"/>
      <c r="C91" s="27" t="s">
        <v>52</v>
      </c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30"/>
      <c r="R91" s="27"/>
      <c r="S91" s="30">
        <f>S90</f>
        <v>325000</v>
      </c>
    </row>
    <row r="92" spans="1:19" ht="30" customHeight="1" x14ac:dyDescent="0.25">
      <c r="A92" s="27"/>
      <c r="B92" s="27" t="s">
        <v>53</v>
      </c>
      <c r="C92" s="27"/>
      <c r="D92" s="27"/>
      <c r="E92" s="27"/>
      <c r="F92" s="27"/>
      <c r="G92" s="28"/>
      <c r="H92" s="27"/>
      <c r="I92" s="27"/>
      <c r="J92" s="27"/>
      <c r="K92" s="27"/>
      <c r="L92" s="27"/>
      <c r="M92" s="27"/>
      <c r="N92" s="27"/>
      <c r="O92" s="27"/>
      <c r="P92" s="27"/>
      <c r="Q92" s="29"/>
      <c r="R92" s="27"/>
      <c r="S92" s="29">
        <f>ROUND(S89+S91,5)</f>
        <v>176358</v>
      </c>
    </row>
    <row r="93" spans="1:19" ht="30" customHeight="1" x14ac:dyDescent="0.25">
      <c r="A93" s="23"/>
      <c r="B93" s="23" t="s">
        <v>54</v>
      </c>
      <c r="C93" s="23"/>
      <c r="D93" s="23"/>
      <c r="E93" s="23"/>
      <c r="F93" s="23"/>
      <c r="G93" s="26"/>
      <c r="H93" s="23"/>
      <c r="I93" s="23"/>
      <c r="J93" s="23"/>
      <c r="K93" s="23"/>
      <c r="L93" s="23"/>
      <c r="M93" s="23"/>
      <c r="N93" s="23"/>
      <c r="O93" s="23"/>
      <c r="P93" s="23"/>
      <c r="Q93" s="25"/>
      <c r="R93" s="23"/>
      <c r="S93" s="25">
        <v>153191.96</v>
      </c>
    </row>
    <row r="94" spans="1:19" x14ac:dyDescent="0.25">
      <c r="A94" s="27"/>
      <c r="B94" s="27" t="s">
        <v>55</v>
      </c>
      <c r="C94" s="27"/>
      <c r="D94" s="27"/>
      <c r="E94" s="27"/>
      <c r="F94" s="27"/>
      <c r="G94" s="28"/>
      <c r="H94" s="27"/>
      <c r="I94" s="27"/>
      <c r="J94" s="27"/>
      <c r="K94" s="27"/>
      <c r="L94" s="27"/>
      <c r="M94" s="27"/>
      <c r="N94" s="27"/>
      <c r="O94" s="27"/>
      <c r="P94" s="27"/>
      <c r="Q94" s="29"/>
      <c r="R94" s="27"/>
      <c r="S94" s="29">
        <f>S93</f>
        <v>153191.96</v>
      </c>
    </row>
    <row r="95" spans="1:19" ht="30" customHeight="1" x14ac:dyDescent="0.25">
      <c r="A95" s="23"/>
      <c r="B95" s="23" t="s">
        <v>56</v>
      </c>
      <c r="C95" s="23"/>
      <c r="D95" s="23"/>
      <c r="E95" s="23"/>
      <c r="F95" s="23"/>
      <c r="G95" s="26"/>
      <c r="H95" s="23"/>
      <c r="I95" s="23"/>
      <c r="J95" s="23"/>
      <c r="K95" s="23"/>
      <c r="L95" s="23"/>
      <c r="M95" s="23"/>
      <c r="N95" s="23"/>
      <c r="O95" s="23"/>
      <c r="P95" s="23"/>
      <c r="Q95" s="25"/>
      <c r="R95" s="23"/>
      <c r="S95" s="25">
        <v>0</v>
      </c>
    </row>
    <row r="96" spans="1:19" x14ac:dyDescent="0.25">
      <c r="A96" s="27"/>
      <c r="B96" s="27" t="s">
        <v>57</v>
      </c>
      <c r="C96" s="27"/>
      <c r="D96" s="27"/>
      <c r="E96" s="27"/>
      <c r="F96" s="27"/>
      <c r="G96" s="28"/>
      <c r="H96" s="27"/>
      <c r="I96" s="27"/>
      <c r="J96" s="27"/>
      <c r="K96" s="27"/>
      <c r="L96" s="27"/>
      <c r="M96" s="27"/>
      <c r="N96" s="27"/>
      <c r="O96" s="27"/>
      <c r="P96" s="27"/>
      <c r="Q96" s="29"/>
      <c r="R96" s="27"/>
      <c r="S96" s="29">
        <f>S95</f>
        <v>0</v>
      </c>
    </row>
    <row r="97" spans="1:19" ht="30" customHeight="1" x14ac:dyDescent="0.25">
      <c r="A97" s="23"/>
      <c r="B97" s="23" t="s">
        <v>58</v>
      </c>
      <c r="C97" s="23"/>
      <c r="D97" s="23"/>
      <c r="E97" s="23"/>
      <c r="F97" s="23"/>
      <c r="G97" s="26"/>
      <c r="H97" s="23"/>
      <c r="I97" s="23"/>
      <c r="J97" s="23"/>
      <c r="K97" s="23"/>
      <c r="L97" s="23"/>
      <c r="M97" s="23"/>
      <c r="N97" s="23"/>
      <c r="O97" s="23"/>
      <c r="P97" s="23"/>
      <c r="Q97" s="25"/>
      <c r="R97" s="23"/>
      <c r="S97" s="25">
        <v>-325000</v>
      </c>
    </row>
    <row r="98" spans="1:19" x14ac:dyDescent="0.25">
      <c r="A98" s="27"/>
      <c r="B98" s="27" t="s">
        <v>59</v>
      </c>
      <c r="C98" s="27"/>
      <c r="D98" s="27"/>
      <c r="E98" s="27"/>
      <c r="F98" s="27"/>
      <c r="G98" s="28"/>
      <c r="H98" s="27"/>
      <c r="I98" s="27"/>
      <c r="J98" s="27"/>
      <c r="K98" s="27"/>
      <c r="L98" s="27"/>
      <c r="M98" s="27"/>
      <c r="N98" s="27"/>
      <c r="O98" s="27"/>
      <c r="P98" s="27"/>
      <c r="Q98" s="29"/>
      <c r="R98" s="27"/>
      <c r="S98" s="29">
        <f>S97</f>
        <v>-325000</v>
      </c>
    </row>
    <row r="99" spans="1:19" ht="30" customHeight="1" x14ac:dyDescent="0.25">
      <c r="A99" s="23"/>
      <c r="B99" s="23" t="s">
        <v>60</v>
      </c>
      <c r="C99" s="23"/>
      <c r="D99" s="23"/>
      <c r="E99" s="23"/>
      <c r="F99" s="23"/>
      <c r="G99" s="26"/>
      <c r="H99" s="23"/>
      <c r="I99" s="23"/>
      <c r="J99" s="23"/>
      <c r="K99" s="23"/>
      <c r="L99" s="23"/>
      <c r="M99" s="23"/>
      <c r="N99" s="23"/>
      <c r="O99" s="23"/>
      <c r="P99" s="23"/>
      <c r="Q99" s="25"/>
      <c r="R99" s="23"/>
      <c r="S99" s="25">
        <v>-23168.86</v>
      </c>
    </row>
    <row r="100" spans="1:19" x14ac:dyDescent="0.25">
      <c r="A100" s="27"/>
      <c r="B100" s="27" t="s">
        <v>61</v>
      </c>
      <c r="C100" s="27"/>
      <c r="D100" s="27"/>
      <c r="E100" s="27"/>
      <c r="F100" s="27"/>
      <c r="G100" s="28"/>
      <c r="H100" s="27"/>
      <c r="I100" s="27"/>
      <c r="J100" s="27"/>
      <c r="K100" s="27"/>
      <c r="L100" s="27"/>
      <c r="M100" s="27"/>
      <c r="N100" s="27"/>
      <c r="O100" s="27"/>
      <c r="P100" s="27"/>
      <c r="Q100" s="29"/>
      <c r="R100" s="27"/>
      <c r="S100" s="29">
        <f>S99</f>
        <v>-23168.86</v>
      </c>
    </row>
    <row r="101" spans="1:19" ht="30" customHeight="1" x14ac:dyDescent="0.25">
      <c r="A101" s="23"/>
      <c r="B101" s="23" t="s">
        <v>62</v>
      </c>
      <c r="C101" s="23"/>
      <c r="D101" s="23"/>
      <c r="E101" s="23"/>
      <c r="F101" s="23"/>
      <c r="G101" s="26"/>
      <c r="H101" s="23"/>
      <c r="I101" s="23"/>
      <c r="J101" s="23"/>
      <c r="K101" s="23"/>
      <c r="L101" s="23"/>
      <c r="M101" s="23"/>
      <c r="N101" s="23"/>
      <c r="O101" s="23"/>
      <c r="P101" s="23"/>
      <c r="Q101" s="25"/>
      <c r="R101" s="23"/>
      <c r="S101" s="25">
        <v>-248243.83</v>
      </c>
    </row>
    <row r="102" spans="1:19" x14ac:dyDescent="0.25">
      <c r="A102" s="27"/>
      <c r="B102" s="27" t="s">
        <v>63</v>
      </c>
      <c r="C102" s="27"/>
      <c r="D102" s="27"/>
      <c r="E102" s="27"/>
      <c r="F102" s="27"/>
      <c r="G102" s="28"/>
      <c r="H102" s="27"/>
      <c r="I102" s="27"/>
      <c r="J102" s="27"/>
      <c r="K102" s="27"/>
      <c r="L102" s="27"/>
      <c r="M102" s="27"/>
      <c r="N102" s="27"/>
      <c r="O102" s="27"/>
      <c r="P102" s="27"/>
      <c r="Q102" s="29"/>
      <c r="R102" s="27"/>
      <c r="S102" s="29">
        <f>S101</f>
        <v>-248243.83</v>
      </c>
    </row>
    <row r="103" spans="1:19" ht="30" customHeight="1" x14ac:dyDescent="0.25">
      <c r="A103" s="23"/>
      <c r="B103" s="23" t="s">
        <v>64</v>
      </c>
      <c r="C103" s="23"/>
      <c r="D103" s="23"/>
      <c r="E103" s="23"/>
      <c r="F103" s="23"/>
      <c r="G103" s="26"/>
      <c r="H103" s="23"/>
      <c r="I103" s="23"/>
      <c r="J103" s="23"/>
      <c r="K103" s="23"/>
      <c r="L103" s="23"/>
      <c r="M103" s="23"/>
      <c r="N103" s="23"/>
      <c r="O103" s="23"/>
      <c r="P103" s="23"/>
      <c r="Q103" s="25"/>
      <c r="R103" s="23"/>
      <c r="S103" s="25">
        <v>-7601</v>
      </c>
    </row>
    <row r="104" spans="1:19" x14ac:dyDescent="0.25">
      <c r="A104" s="27"/>
      <c r="B104" s="27" t="s">
        <v>65</v>
      </c>
      <c r="C104" s="27"/>
      <c r="D104" s="27"/>
      <c r="E104" s="27"/>
      <c r="F104" s="27"/>
      <c r="G104" s="28"/>
      <c r="H104" s="27"/>
      <c r="I104" s="27"/>
      <c r="J104" s="27"/>
      <c r="K104" s="27"/>
      <c r="L104" s="27"/>
      <c r="M104" s="27"/>
      <c r="N104" s="27"/>
      <c r="O104" s="27"/>
      <c r="P104" s="27"/>
      <c r="Q104" s="29"/>
      <c r="R104" s="27"/>
      <c r="S104" s="29">
        <f>S103</f>
        <v>-7601</v>
      </c>
    </row>
    <row r="105" spans="1:19" ht="30" customHeight="1" x14ac:dyDescent="0.25">
      <c r="A105" s="23"/>
      <c r="B105" s="23" t="s">
        <v>66</v>
      </c>
      <c r="C105" s="23"/>
      <c r="D105" s="23"/>
      <c r="E105" s="23"/>
      <c r="F105" s="23"/>
      <c r="G105" s="26"/>
      <c r="H105" s="23"/>
      <c r="I105" s="23"/>
      <c r="J105" s="23"/>
      <c r="K105" s="23"/>
      <c r="L105" s="23"/>
      <c r="M105" s="23"/>
      <c r="N105" s="23"/>
      <c r="O105" s="23"/>
      <c r="P105" s="23"/>
      <c r="Q105" s="25"/>
      <c r="R105" s="23"/>
      <c r="S105" s="25">
        <v>44135.63</v>
      </c>
    </row>
    <row r="106" spans="1:19" x14ac:dyDescent="0.25">
      <c r="A106" s="27"/>
      <c r="B106" s="27" t="s">
        <v>67</v>
      </c>
      <c r="C106" s="27"/>
      <c r="D106" s="27"/>
      <c r="E106" s="27"/>
      <c r="F106" s="27"/>
      <c r="G106" s="28"/>
      <c r="H106" s="27"/>
      <c r="I106" s="27"/>
      <c r="J106" s="27"/>
      <c r="K106" s="27"/>
      <c r="L106" s="27"/>
      <c r="M106" s="27"/>
      <c r="N106" s="27"/>
      <c r="O106" s="27"/>
      <c r="P106" s="27"/>
      <c r="Q106" s="29"/>
      <c r="R106" s="27"/>
      <c r="S106" s="29">
        <v>44135.63</v>
      </c>
    </row>
    <row r="107" spans="1:19" ht="30" customHeight="1" x14ac:dyDescent="0.25">
      <c r="A107" s="23"/>
      <c r="B107" s="23" t="s">
        <v>68</v>
      </c>
      <c r="C107" s="23"/>
      <c r="D107" s="23"/>
      <c r="E107" s="23"/>
      <c r="F107" s="23"/>
      <c r="G107" s="26"/>
      <c r="H107" s="23"/>
      <c r="I107" s="23"/>
      <c r="J107" s="23"/>
      <c r="K107" s="23"/>
      <c r="L107" s="23"/>
      <c r="M107" s="23"/>
      <c r="N107" s="23"/>
      <c r="O107" s="23"/>
      <c r="P107" s="23"/>
      <c r="Q107" s="25"/>
      <c r="R107" s="23"/>
      <c r="S107" s="25">
        <v>-20939.98</v>
      </c>
    </row>
    <row r="108" spans="1:19" x14ac:dyDescent="0.25">
      <c r="A108" s="27"/>
      <c r="B108" s="27" t="s">
        <v>69</v>
      </c>
      <c r="C108" s="27"/>
      <c r="D108" s="27"/>
      <c r="E108" s="27"/>
      <c r="F108" s="27"/>
      <c r="G108" s="28"/>
      <c r="H108" s="27"/>
      <c r="I108" s="27"/>
      <c r="J108" s="27"/>
      <c r="K108" s="27"/>
      <c r="L108" s="27"/>
      <c r="M108" s="27"/>
      <c r="N108" s="27"/>
      <c r="O108" s="27"/>
      <c r="P108" s="27"/>
      <c r="Q108" s="29"/>
      <c r="R108" s="27"/>
      <c r="S108" s="29">
        <f>S107</f>
        <v>-20939.98</v>
      </c>
    </row>
    <row r="109" spans="1:19" ht="30" customHeight="1" x14ac:dyDescent="0.25">
      <c r="A109" s="23"/>
      <c r="B109" s="23" t="s">
        <v>376</v>
      </c>
      <c r="C109" s="23"/>
      <c r="D109" s="23"/>
      <c r="E109" s="23"/>
      <c r="F109" s="23"/>
      <c r="G109" s="26"/>
      <c r="H109" s="23"/>
      <c r="I109" s="23"/>
      <c r="J109" s="23"/>
      <c r="K109" s="23"/>
      <c r="L109" s="23"/>
      <c r="M109" s="23"/>
      <c r="N109" s="23"/>
      <c r="O109" s="23"/>
      <c r="P109" s="23"/>
      <c r="Q109" s="25"/>
      <c r="R109" s="23"/>
      <c r="S109" s="25">
        <v>-3629.48</v>
      </c>
    </row>
    <row r="110" spans="1:19" ht="15.75" thickBot="1" x14ac:dyDescent="0.3">
      <c r="A110" s="27"/>
      <c r="B110" s="27" t="s">
        <v>377</v>
      </c>
      <c r="C110" s="27"/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30"/>
      <c r="R110" s="27"/>
      <c r="S110" s="30">
        <f>S109</f>
        <v>-3629.48</v>
      </c>
    </row>
    <row r="111" spans="1:19" ht="30" customHeight="1" x14ac:dyDescent="0.25">
      <c r="A111" s="27"/>
      <c r="B111" s="27" t="s">
        <v>70</v>
      </c>
      <c r="C111" s="27"/>
      <c r="D111" s="27"/>
      <c r="E111" s="27"/>
      <c r="F111" s="27"/>
      <c r="G111" s="28"/>
      <c r="H111" s="27"/>
      <c r="I111" s="27"/>
      <c r="J111" s="27"/>
      <c r="K111" s="27"/>
      <c r="L111" s="27"/>
      <c r="M111" s="27"/>
      <c r="N111" s="27"/>
      <c r="O111" s="27"/>
      <c r="P111" s="27"/>
      <c r="Q111" s="29"/>
      <c r="R111" s="27"/>
      <c r="S111" s="29">
        <v>-33500</v>
      </c>
    </row>
    <row r="112" spans="1:19" ht="30" customHeight="1" x14ac:dyDescent="0.25">
      <c r="A112" s="23"/>
      <c r="B112" s="23" t="s">
        <v>72</v>
      </c>
      <c r="C112" s="23"/>
      <c r="D112" s="23"/>
      <c r="E112" s="23"/>
      <c r="F112" s="23"/>
      <c r="G112" s="26"/>
      <c r="H112" s="23"/>
      <c r="I112" s="23"/>
      <c r="J112" s="23"/>
      <c r="K112" s="23"/>
      <c r="L112" s="23"/>
      <c r="M112" s="23"/>
      <c r="N112" s="23"/>
      <c r="O112" s="23"/>
      <c r="P112" s="23"/>
      <c r="Q112" s="25"/>
      <c r="R112" s="23"/>
      <c r="S112" s="25">
        <v>-4227.8</v>
      </c>
    </row>
    <row r="113" spans="1:19" x14ac:dyDescent="0.25">
      <c r="A113" s="27"/>
      <c r="B113" s="27" t="s">
        <v>73</v>
      </c>
      <c r="C113" s="27"/>
      <c r="D113" s="27"/>
      <c r="E113" s="27"/>
      <c r="F113" s="27"/>
      <c r="G113" s="28"/>
      <c r="H113" s="27"/>
      <c r="I113" s="27"/>
      <c r="J113" s="27"/>
      <c r="K113" s="27"/>
      <c r="L113" s="27"/>
      <c r="M113" s="27"/>
      <c r="N113" s="27"/>
      <c r="O113" s="27"/>
      <c r="P113" s="27"/>
      <c r="Q113" s="29"/>
      <c r="R113" s="27"/>
      <c r="S113" s="29">
        <f>S112</f>
        <v>-4227.8</v>
      </c>
    </row>
    <row r="114" spans="1:19" ht="30" customHeight="1" x14ac:dyDescent="0.25">
      <c r="A114" s="23"/>
      <c r="B114" s="23" t="s">
        <v>74</v>
      </c>
      <c r="C114" s="23"/>
      <c r="D114" s="23"/>
      <c r="E114" s="23"/>
      <c r="F114" s="23"/>
      <c r="G114" s="26"/>
      <c r="H114" s="23"/>
      <c r="I114" s="23"/>
      <c r="J114" s="23"/>
      <c r="K114" s="23"/>
      <c r="L114" s="23"/>
      <c r="M114" s="23"/>
      <c r="N114" s="23"/>
      <c r="O114" s="23"/>
      <c r="P114" s="23"/>
      <c r="Q114" s="25"/>
      <c r="R114" s="23"/>
      <c r="S114" s="25">
        <v>-38678.57</v>
      </c>
    </row>
    <row r="115" spans="1:19" x14ac:dyDescent="0.25">
      <c r="A115" s="27"/>
      <c r="B115" s="27" t="s">
        <v>75</v>
      </c>
      <c r="C115" s="27"/>
      <c r="D115" s="27"/>
      <c r="E115" s="27"/>
      <c r="F115" s="27"/>
      <c r="G115" s="28"/>
      <c r="H115" s="27"/>
      <c r="I115" s="27"/>
      <c r="J115" s="27"/>
      <c r="K115" s="27"/>
      <c r="L115" s="27"/>
      <c r="M115" s="27"/>
      <c r="N115" s="27"/>
      <c r="O115" s="27"/>
      <c r="P115" s="27"/>
      <c r="Q115" s="29"/>
      <c r="R115" s="27"/>
      <c r="S115" s="29">
        <f>S114</f>
        <v>-38678.57</v>
      </c>
    </row>
    <row r="116" spans="1:19" ht="30" customHeight="1" x14ac:dyDescent="0.25">
      <c r="A116" s="23"/>
      <c r="B116" s="23" t="s">
        <v>76</v>
      </c>
      <c r="C116" s="23"/>
      <c r="D116" s="23"/>
      <c r="E116" s="23"/>
      <c r="F116" s="23"/>
      <c r="G116" s="26"/>
      <c r="H116" s="23"/>
      <c r="I116" s="23"/>
      <c r="J116" s="23"/>
      <c r="K116" s="23"/>
      <c r="L116" s="23"/>
      <c r="M116" s="23"/>
      <c r="N116" s="23"/>
      <c r="O116" s="23"/>
      <c r="P116" s="23"/>
      <c r="Q116" s="25"/>
      <c r="R116" s="23"/>
      <c r="S116" s="25">
        <v>-120274</v>
      </c>
    </row>
    <row r="117" spans="1:19" x14ac:dyDescent="0.25">
      <c r="A117" s="27"/>
      <c r="B117" s="27" t="s">
        <v>77</v>
      </c>
      <c r="C117" s="27"/>
      <c r="D117" s="27"/>
      <c r="E117" s="27"/>
      <c r="F117" s="27"/>
      <c r="G117" s="28"/>
      <c r="H117" s="27"/>
      <c r="I117" s="27"/>
      <c r="J117" s="27"/>
      <c r="K117" s="27"/>
      <c r="L117" s="27"/>
      <c r="M117" s="27"/>
      <c r="N117" s="27"/>
      <c r="O117" s="27"/>
      <c r="P117" s="27"/>
      <c r="Q117" s="29"/>
      <c r="R117" s="27"/>
      <c r="S117" s="29">
        <f>S116</f>
        <v>-120274</v>
      </c>
    </row>
    <row r="118" spans="1:19" ht="30" customHeight="1" x14ac:dyDescent="0.25">
      <c r="A118" s="23"/>
      <c r="B118" s="23" t="s">
        <v>78</v>
      </c>
      <c r="C118" s="23"/>
      <c r="D118" s="23"/>
      <c r="E118" s="23"/>
      <c r="F118" s="23"/>
      <c r="G118" s="26"/>
      <c r="H118" s="23"/>
      <c r="I118" s="23"/>
      <c r="J118" s="23"/>
      <c r="K118" s="23"/>
      <c r="L118" s="23"/>
      <c r="M118" s="23"/>
      <c r="N118" s="23"/>
      <c r="O118" s="23"/>
      <c r="P118" s="23"/>
      <c r="Q118" s="25"/>
      <c r="R118" s="23"/>
      <c r="S118" s="25">
        <v>18406.669999999998</v>
      </c>
    </row>
    <row r="119" spans="1:19" x14ac:dyDescent="0.25">
      <c r="A119" s="23"/>
      <c r="B119" s="23"/>
      <c r="C119" s="23" t="s">
        <v>79</v>
      </c>
      <c r="D119" s="23"/>
      <c r="E119" s="23"/>
      <c r="F119" s="23"/>
      <c r="G119" s="26"/>
      <c r="H119" s="23"/>
      <c r="I119" s="23"/>
      <c r="J119" s="23"/>
      <c r="K119" s="23"/>
      <c r="L119" s="23"/>
      <c r="M119" s="23"/>
      <c r="N119" s="23"/>
      <c r="O119" s="23"/>
      <c r="P119" s="23"/>
      <c r="Q119" s="25"/>
      <c r="R119" s="23"/>
      <c r="S119" s="25">
        <v>4632.59</v>
      </c>
    </row>
    <row r="120" spans="1:19" x14ac:dyDescent="0.25">
      <c r="A120" s="27"/>
      <c r="B120" s="27"/>
      <c r="C120" s="27" t="s">
        <v>80</v>
      </c>
      <c r="D120" s="27"/>
      <c r="E120" s="27"/>
      <c r="F120" s="27"/>
      <c r="G120" s="28"/>
      <c r="H120" s="27"/>
      <c r="I120" s="27"/>
      <c r="J120" s="27"/>
      <c r="K120" s="27"/>
      <c r="L120" s="27"/>
      <c r="M120" s="27"/>
      <c r="N120" s="27"/>
      <c r="O120" s="27"/>
      <c r="P120" s="27"/>
      <c r="Q120" s="29"/>
      <c r="R120" s="27"/>
      <c r="S120" s="29">
        <f>S119</f>
        <v>4632.59</v>
      </c>
    </row>
    <row r="121" spans="1:19" ht="30" customHeight="1" x14ac:dyDescent="0.25">
      <c r="A121" s="23"/>
      <c r="B121" s="23"/>
      <c r="C121" s="23" t="s">
        <v>81</v>
      </c>
      <c r="D121" s="23"/>
      <c r="E121" s="23"/>
      <c r="F121" s="23"/>
      <c r="G121" s="26"/>
      <c r="H121" s="23"/>
      <c r="I121" s="23"/>
      <c r="J121" s="23"/>
      <c r="K121" s="23"/>
      <c r="L121" s="23"/>
      <c r="M121" s="23"/>
      <c r="N121" s="23"/>
      <c r="O121" s="23"/>
      <c r="P121" s="23"/>
      <c r="Q121" s="25"/>
      <c r="R121" s="23"/>
      <c r="S121" s="25">
        <v>2063.09</v>
      </c>
    </row>
    <row r="122" spans="1:19" ht="15.75" thickBot="1" x14ac:dyDescent="0.3">
      <c r="A122" s="22"/>
      <c r="B122" s="22"/>
      <c r="C122" s="22"/>
      <c r="D122" s="22"/>
      <c r="E122" s="27" t="s">
        <v>109</v>
      </c>
      <c r="F122" s="27"/>
      <c r="G122" s="28">
        <v>41941</v>
      </c>
      <c r="H122" s="27"/>
      <c r="I122" s="27"/>
      <c r="J122" s="27"/>
      <c r="K122" s="27" t="s">
        <v>157</v>
      </c>
      <c r="L122" s="27"/>
      <c r="M122" s="27" t="s">
        <v>215</v>
      </c>
      <c r="N122" s="27"/>
      <c r="O122" s="27" t="s">
        <v>28</v>
      </c>
      <c r="P122" s="27"/>
      <c r="Q122" s="30">
        <v>250</v>
      </c>
      <c r="R122" s="27"/>
      <c r="S122" s="30">
        <f>ROUND(S121+Q122,5)</f>
        <v>2313.09</v>
      </c>
    </row>
    <row r="123" spans="1:19" x14ac:dyDescent="0.25">
      <c r="A123" s="27"/>
      <c r="B123" s="27"/>
      <c r="C123" s="27" t="s">
        <v>82</v>
      </c>
      <c r="D123" s="27"/>
      <c r="E123" s="27"/>
      <c r="F123" s="27"/>
      <c r="G123" s="28"/>
      <c r="H123" s="27"/>
      <c r="I123" s="27"/>
      <c r="J123" s="27"/>
      <c r="K123" s="27"/>
      <c r="L123" s="27"/>
      <c r="M123" s="27"/>
      <c r="N123" s="27"/>
      <c r="O123" s="27"/>
      <c r="P123" s="27"/>
      <c r="Q123" s="29">
        <f>ROUND(SUM(Q121:Q122),5)</f>
        <v>250</v>
      </c>
      <c r="R123" s="27"/>
      <c r="S123" s="29">
        <f>S122</f>
        <v>2313.09</v>
      </c>
    </row>
    <row r="124" spans="1:19" ht="30" customHeight="1" x14ac:dyDescent="0.25">
      <c r="A124" s="23"/>
      <c r="B124" s="23"/>
      <c r="C124" s="23" t="s">
        <v>83</v>
      </c>
      <c r="D124" s="23"/>
      <c r="E124" s="23"/>
      <c r="F124" s="23"/>
      <c r="G124" s="26"/>
      <c r="H124" s="23"/>
      <c r="I124" s="23"/>
      <c r="J124" s="23"/>
      <c r="K124" s="23"/>
      <c r="L124" s="23"/>
      <c r="M124" s="23"/>
      <c r="N124" s="23"/>
      <c r="O124" s="23"/>
      <c r="P124" s="23"/>
      <c r="Q124" s="25"/>
      <c r="R124" s="23"/>
      <c r="S124" s="25">
        <v>70.040000000000006</v>
      </c>
    </row>
    <row r="125" spans="1:19" ht="15.75" thickBot="1" x14ac:dyDescent="0.3">
      <c r="A125" s="22"/>
      <c r="B125" s="22"/>
      <c r="C125" s="22"/>
      <c r="D125" s="22"/>
      <c r="E125" s="27" t="s">
        <v>109</v>
      </c>
      <c r="F125" s="27"/>
      <c r="G125" s="28">
        <v>41921</v>
      </c>
      <c r="H125" s="27"/>
      <c r="I125" s="27"/>
      <c r="J125" s="27"/>
      <c r="K125" s="27" t="s">
        <v>227</v>
      </c>
      <c r="L125" s="27"/>
      <c r="M125" s="27" t="s">
        <v>237</v>
      </c>
      <c r="N125" s="27"/>
      <c r="O125" s="27" t="s">
        <v>28</v>
      </c>
      <c r="P125" s="27"/>
      <c r="Q125" s="30">
        <v>9</v>
      </c>
      <c r="R125" s="27"/>
      <c r="S125" s="30">
        <f>ROUND(S124+Q125,5)</f>
        <v>79.040000000000006</v>
      </c>
    </row>
    <row r="126" spans="1:19" x14ac:dyDescent="0.25">
      <c r="A126" s="27"/>
      <c r="B126" s="27"/>
      <c r="C126" s="27" t="s">
        <v>84</v>
      </c>
      <c r="D126" s="27"/>
      <c r="E126" s="27"/>
      <c r="F126" s="27"/>
      <c r="G126" s="28"/>
      <c r="H126" s="27"/>
      <c r="I126" s="27"/>
      <c r="J126" s="27"/>
      <c r="K126" s="27"/>
      <c r="L126" s="27"/>
      <c r="M126" s="27"/>
      <c r="N126" s="27"/>
      <c r="O126" s="27"/>
      <c r="P126" s="27"/>
      <c r="Q126" s="29">
        <f>ROUND(SUM(Q124:Q125),5)</f>
        <v>9</v>
      </c>
      <c r="R126" s="27"/>
      <c r="S126" s="29">
        <f>S125</f>
        <v>79.040000000000006</v>
      </c>
    </row>
    <row r="127" spans="1:19" ht="30" customHeight="1" x14ac:dyDescent="0.25">
      <c r="A127" s="23"/>
      <c r="B127" s="23"/>
      <c r="C127" s="23" t="s">
        <v>85</v>
      </c>
      <c r="D127" s="23"/>
      <c r="E127" s="23"/>
      <c r="F127" s="23"/>
      <c r="G127" s="26"/>
      <c r="H127" s="23"/>
      <c r="I127" s="23"/>
      <c r="J127" s="23"/>
      <c r="K127" s="23"/>
      <c r="L127" s="23"/>
      <c r="M127" s="23"/>
      <c r="N127" s="23"/>
      <c r="O127" s="23"/>
      <c r="P127" s="23"/>
      <c r="Q127" s="25"/>
      <c r="R127" s="23"/>
      <c r="S127" s="25">
        <v>11640.95</v>
      </c>
    </row>
    <row r="128" spans="1:19" x14ac:dyDescent="0.25">
      <c r="A128" s="23"/>
      <c r="B128" s="23"/>
      <c r="C128" s="23"/>
      <c r="D128" s="23" t="s">
        <v>86</v>
      </c>
      <c r="E128" s="23"/>
      <c r="F128" s="23"/>
      <c r="G128" s="26"/>
      <c r="H128" s="23"/>
      <c r="I128" s="23"/>
      <c r="J128" s="23"/>
      <c r="K128" s="23"/>
      <c r="L128" s="23"/>
      <c r="M128" s="23"/>
      <c r="N128" s="23"/>
      <c r="O128" s="23"/>
      <c r="P128" s="23"/>
      <c r="Q128" s="25"/>
      <c r="R128" s="23"/>
      <c r="S128" s="25">
        <v>11565.95</v>
      </c>
    </row>
    <row r="129" spans="1:19" x14ac:dyDescent="0.25">
      <c r="A129" s="27"/>
      <c r="B129" s="27"/>
      <c r="C129" s="27"/>
      <c r="D129" s="27" t="s">
        <v>87</v>
      </c>
      <c r="E129" s="27"/>
      <c r="F129" s="27"/>
      <c r="G129" s="28"/>
      <c r="H129" s="27"/>
      <c r="I129" s="27"/>
      <c r="J129" s="27"/>
      <c r="K129" s="27"/>
      <c r="L129" s="27"/>
      <c r="M129" s="27"/>
      <c r="N129" s="27"/>
      <c r="O129" s="27"/>
      <c r="P129" s="27"/>
      <c r="Q129" s="29"/>
      <c r="R129" s="27"/>
      <c r="S129" s="29">
        <f>S128</f>
        <v>11565.95</v>
      </c>
    </row>
    <row r="130" spans="1:19" ht="30" customHeight="1" x14ac:dyDescent="0.25">
      <c r="A130" s="23"/>
      <c r="B130" s="23"/>
      <c r="C130" s="23"/>
      <c r="D130" s="23" t="s">
        <v>88</v>
      </c>
      <c r="E130" s="23"/>
      <c r="F130" s="23"/>
      <c r="G130" s="26"/>
      <c r="H130" s="23"/>
      <c r="I130" s="23"/>
      <c r="J130" s="23"/>
      <c r="K130" s="23"/>
      <c r="L130" s="23"/>
      <c r="M130" s="23"/>
      <c r="N130" s="23"/>
      <c r="O130" s="23"/>
      <c r="P130" s="23"/>
      <c r="Q130" s="25"/>
      <c r="R130" s="23"/>
      <c r="S130" s="25">
        <v>75</v>
      </c>
    </row>
    <row r="131" spans="1:19" ht="15.75" thickBot="1" x14ac:dyDescent="0.3">
      <c r="A131" s="27"/>
      <c r="B131" s="27"/>
      <c r="C131" s="27"/>
      <c r="D131" s="27" t="s">
        <v>89</v>
      </c>
      <c r="E131" s="27"/>
      <c r="F131" s="27"/>
      <c r="G131" s="28"/>
      <c r="H131" s="27"/>
      <c r="I131" s="27"/>
      <c r="J131" s="27"/>
      <c r="K131" s="27"/>
      <c r="L131" s="27"/>
      <c r="M131" s="27"/>
      <c r="N131" s="27"/>
      <c r="O131" s="27"/>
      <c r="P131" s="27"/>
      <c r="Q131" s="31"/>
      <c r="R131" s="27"/>
      <c r="S131" s="31">
        <f>S130</f>
        <v>75</v>
      </c>
    </row>
    <row r="132" spans="1:19" ht="30" customHeight="1" thickBot="1" x14ac:dyDescent="0.3">
      <c r="A132" s="27"/>
      <c r="B132" s="27"/>
      <c r="C132" s="27" t="s">
        <v>90</v>
      </c>
      <c r="D132" s="27"/>
      <c r="E132" s="27"/>
      <c r="F132" s="27"/>
      <c r="G132" s="28"/>
      <c r="H132" s="27"/>
      <c r="I132" s="27"/>
      <c r="J132" s="27"/>
      <c r="K132" s="27"/>
      <c r="L132" s="27"/>
      <c r="M132" s="27"/>
      <c r="N132" s="27"/>
      <c r="O132" s="27"/>
      <c r="P132" s="27"/>
      <c r="Q132" s="33"/>
      <c r="R132" s="27"/>
      <c r="S132" s="33">
        <f>ROUND(S129+S131,5)</f>
        <v>11640.95</v>
      </c>
    </row>
    <row r="133" spans="1:19" ht="30" customHeight="1" x14ac:dyDescent="0.25">
      <c r="A133" s="27"/>
      <c r="B133" s="27" t="s">
        <v>91</v>
      </c>
      <c r="C133" s="27"/>
      <c r="D133" s="27"/>
      <c r="E133" s="27"/>
      <c r="F133" s="27"/>
      <c r="G133" s="28"/>
      <c r="H133" s="27"/>
      <c r="I133" s="27"/>
      <c r="J133" s="27"/>
      <c r="K133" s="27"/>
      <c r="L133" s="27"/>
      <c r="M133" s="27"/>
      <c r="N133" s="27"/>
      <c r="O133" s="27"/>
      <c r="P133" s="27"/>
      <c r="Q133" s="29">
        <f>ROUND(Q120+Q123+Q126+Q132,5)</f>
        <v>259</v>
      </c>
      <c r="R133" s="27"/>
      <c r="S133" s="29">
        <f>ROUND(S120+S123+S126+S132,5)</f>
        <v>18665.669999999998</v>
      </c>
    </row>
    <row r="134" spans="1:19" ht="30" customHeight="1" x14ac:dyDescent="0.25">
      <c r="A134" s="23"/>
      <c r="B134" s="23" t="s">
        <v>92</v>
      </c>
      <c r="C134" s="23"/>
      <c r="D134" s="23"/>
      <c r="E134" s="23"/>
      <c r="F134" s="23"/>
      <c r="G134" s="26"/>
      <c r="H134" s="23"/>
      <c r="I134" s="23"/>
      <c r="J134" s="23"/>
      <c r="K134" s="23"/>
      <c r="L134" s="23"/>
      <c r="M134" s="23"/>
      <c r="N134" s="23"/>
      <c r="O134" s="23"/>
      <c r="P134" s="23"/>
      <c r="Q134" s="25"/>
      <c r="R134" s="23"/>
      <c r="S134" s="25">
        <v>29000</v>
      </c>
    </row>
    <row r="135" spans="1:19" x14ac:dyDescent="0.25">
      <c r="A135" s="27"/>
      <c r="B135" s="27" t="s">
        <v>93</v>
      </c>
      <c r="C135" s="27"/>
      <c r="D135" s="27"/>
      <c r="E135" s="27"/>
      <c r="F135" s="27"/>
      <c r="G135" s="28"/>
      <c r="H135" s="27"/>
      <c r="I135" s="27"/>
      <c r="J135" s="27"/>
      <c r="K135" s="27"/>
      <c r="L135" s="27"/>
      <c r="M135" s="27"/>
      <c r="N135" s="27"/>
      <c r="O135" s="27"/>
      <c r="P135" s="27"/>
      <c r="Q135" s="29"/>
      <c r="R135" s="27"/>
      <c r="S135" s="29">
        <f>S134</f>
        <v>29000</v>
      </c>
    </row>
    <row r="136" spans="1:19" ht="30" customHeight="1" x14ac:dyDescent="0.25">
      <c r="A136" s="23"/>
      <c r="B136" s="23" t="s">
        <v>94</v>
      </c>
      <c r="C136" s="23"/>
      <c r="D136" s="23"/>
      <c r="E136" s="23"/>
      <c r="F136" s="23"/>
      <c r="G136" s="26"/>
      <c r="H136" s="23"/>
      <c r="I136" s="23"/>
      <c r="J136" s="23"/>
      <c r="K136" s="23"/>
      <c r="L136" s="23"/>
      <c r="M136" s="23"/>
      <c r="N136" s="23"/>
      <c r="O136" s="23"/>
      <c r="P136" s="23"/>
      <c r="Q136" s="25"/>
      <c r="R136" s="23"/>
      <c r="S136" s="25">
        <v>4711.95</v>
      </c>
    </row>
    <row r="137" spans="1:19" x14ac:dyDescent="0.25">
      <c r="A137" s="23"/>
      <c r="B137" s="23"/>
      <c r="C137" s="23" t="s">
        <v>217</v>
      </c>
      <c r="D137" s="23"/>
      <c r="E137" s="23"/>
      <c r="F137" s="23"/>
      <c r="G137" s="26"/>
      <c r="H137" s="23"/>
      <c r="I137" s="23"/>
      <c r="J137" s="23"/>
      <c r="K137" s="23"/>
      <c r="L137" s="23"/>
      <c r="M137" s="23"/>
      <c r="N137" s="23"/>
      <c r="O137" s="23"/>
      <c r="P137" s="23"/>
      <c r="Q137" s="25"/>
      <c r="R137" s="23"/>
      <c r="S137" s="25">
        <v>797.49</v>
      </c>
    </row>
    <row r="138" spans="1:19" x14ac:dyDescent="0.25">
      <c r="A138" s="27"/>
      <c r="B138" s="27"/>
      <c r="C138" s="27" t="s">
        <v>218</v>
      </c>
      <c r="D138" s="27"/>
      <c r="E138" s="27"/>
      <c r="F138" s="27"/>
      <c r="G138" s="28"/>
      <c r="H138" s="27"/>
      <c r="I138" s="27"/>
      <c r="J138" s="27"/>
      <c r="K138" s="27"/>
      <c r="L138" s="27"/>
      <c r="M138" s="27"/>
      <c r="N138" s="27"/>
      <c r="O138" s="27"/>
      <c r="P138" s="27"/>
      <c r="Q138" s="29"/>
      <c r="R138" s="27"/>
      <c r="S138" s="29">
        <f>S137</f>
        <v>797.49</v>
      </c>
    </row>
    <row r="139" spans="1:19" ht="30" customHeight="1" x14ac:dyDescent="0.25">
      <c r="A139" s="23"/>
      <c r="B139" s="23"/>
      <c r="C139" s="23" t="s">
        <v>97</v>
      </c>
      <c r="D139" s="23"/>
      <c r="E139" s="23"/>
      <c r="F139" s="23"/>
      <c r="G139" s="26"/>
      <c r="H139" s="23"/>
      <c r="I139" s="23"/>
      <c r="J139" s="23"/>
      <c r="K139" s="23"/>
      <c r="L139" s="23"/>
      <c r="M139" s="23"/>
      <c r="N139" s="23"/>
      <c r="O139" s="23"/>
      <c r="P139" s="23"/>
      <c r="Q139" s="25"/>
      <c r="R139" s="23"/>
      <c r="S139" s="25">
        <v>1478.49</v>
      </c>
    </row>
    <row r="140" spans="1:19" ht="15.75" thickBot="1" x14ac:dyDescent="0.3">
      <c r="A140" s="22"/>
      <c r="B140" s="22"/>
      <c r="C140" s="22"/>
      <c r="D140" s="22"/>
      <c r="E140" s="27" t="s">
        <v>109</v>
      </c>
      <c r="F140" s="27"/>
      <c r="G140" s="28">
        <v>41913</v>
      </c>
      <c r="H140" s="27"/>
      <c r="I140" s="27" t="s">
        <v>514</v>
      </c>
      <c r="J140" s="27"/>
      <c r="K140" s="27" t="s">
        <v>519</v>
      </c>
      <c r="L140" s="27"/>
      <c r="M140" s="27" t="s">
        <v>538</v>
      </c>
      <c r="N140" s="27"/>
      <c r="O140" s="27" t="s">
        <v>28</v>
      </c>
      <c r="P140" s="27"/>
      <c r="Q140" s="30">
        <v>500</v>
      </c>
      <c r="R140" s="27"/>
      <c r="S140" s="30">
        <f>ROUND(S139+Q140,5)</f>
        <v>1978.49</v>
      </c>
    </row>
    <row r="141" spans="1:19" x14ac:dyDescent="0.25">
      <c r="A141" s="27"/>
      <c r="B141" s="27"/>
      <c r="C141" s="27" t="s">
        <v>98</v>
      </c>
      <c r="D141" s="27"/>
      <c r="E141" s="27"/>
      <c r="F141" s="27"/>
      <c r="G141" s="28"/>
      <c r="H141" s="27"/>
      <c r="I141" s="27"/>
      <c r="J141" s="27"/>
      <c r="K141" s="27"/>
      <c r="L141" s="27"/>
      <c r="M141" s="27"/>
      <c r="N141" s="27"/>
      <c r="O141" s="27"/>
      <c r="P141" s="27"/>
      <c r="Q141" s="29">
        <f>ROUND(SUM(Q139:Q140),5)</f>
        <v>500</v>
      </c>
      <c r="R141" s="27"/>
      <c r="S141" s="29">
        <f>S140</f>
        <v>1978.49</v>
      </c>
    </row>
    <row r="142" spans="1:19" ht="30" customHeight="1" x14ac:dyDescent="0.25">
      <c r="A142" s="23"/>
      <c r="B142" s="23"/>
      <c r="C142" s="23" t="s">
        <v>257</v>
      </c>
      <c r="D142" s="23"/>
      <c r="E142" s="23"/>
      <c r="F142" s="23"/>
      <c r="G142" s="26"/>
      <c r="H142" s="23"/>
      <c r="I142" s="23"/>
      <c r="J142" s="23"/>
      <c r="K142" s="23"/>
      <c r="L142" s="23"/>
      <c r="M142" s="23"/>
      <c r="N142" s="23"/>
      <c r="O142" s="23"/>
      <c r="P142" s="23"/>
      <c r="Q142" s="25"/>
      <c r="R142" s="23"/>
      <c r="S142" s="25">
        <v>1435.97</v>
      </c>
    </row>
    <row r="143" spans="1:19" x14ac:dyDescent="0.25">
      <c r="A143" s="27"/>
      <c r="B143" s="27"/>
      <c r="C143" s="27" t="s">
        <v>258</v>
      </c>
      <c r="D143" s="27"/>
      <c r="E143" s="27"/>
      <c r="F143" s="27"/>
      <c r="G143" s="28"/>
      <c r="H143" s="27"/>
      <c r="I143" s="27"/>
      <c r="J143" s="27"/>
      <c r="K143" s="27"/>
      <c r="L143" s="27"/>
      <c r="M143" s="27"/>
      <c r="N143" s="27"/>
      <c r="O143" s="27"/>
      <c r="P143" s="27"/>
      <c r="Q143" s="29"/>
      <c r="R143" s="27"/>
      <c r="S143" s="29">
        <f>S142</f>
        <v>1435.97</v>
      </c>
    </row>
    <row r="144" spans="1:19" ht="30" customHeight="1" x14ac:dyDescent="0.25">
      <c r="A144" s="23"/>
      <c r="B144" s="23"/>
      <c r="C144" s="23" t="s">
        <v>337</v>
      </c>
      <c r="D144" s="23"/>
      <c r="E144" s="23"/>
      <c r="F144" s="23"/>
      <c r="G144" s="26"/>
      <c r="H144" s="23"/>
      <c r="I144" s="23"/>
      <c r="J144" s="23"/>
      <c r="K144" s="23"/>
      <c r="L144" s="23"/>
      <c r="M144" s="23"/>
      <c r="N144" s="23"/>
      <c r="O144" s="23"/>
      <c r="P144" s="23"/>
      <c r="Q144" s="25"/>
      <c r="R144" s="23"/>
      <c r="S144" s="25">
        <v>1000</v>
      </c>
    </row>
    <row r="145" spans="1:19" ht="15.75" thickBot="1" x14ac:dyDescent="0.3">
      <c r="A145" s="27"/>
      <c r="B145" s="27"/>
      <c r="C145" s="27" t="s">
        <v>338</v>
      </c>
      <c r="D145" s="27"/>
      <c r="E145" s="27"/>
      <c r="F145" s="27"/>
      <c r="G145" s="28"/>
      <c r="H145" s="27"/>
      <c r="I145" s="27"/>
      <c r="J145" s="27"/>
      <c r="K145" s="27"/>
      <c r="L145" s="27"/>
      <c r="M145" s="27"/>
      <c r="N145" s="27"/>
      <c r="O145" s="27"/>
      <c r="P145" s="27"/>
      <c r="Q145" s="30"/>
      <c r="R145" s="27"/>
      <c r="S145" s="30">
        <f>S144</f>
        <v>1000</v>
      </c>
    </row>
    <row r="146" spans="1:19" ht="30" customHeight="1" x14ac:dyDescent="0.25">
      <c r="A146" s="27"/>
      <c r="B146" s="27" t="s">
        <v>99</v>
      </c>
      <c r="C146" s="27"/>
      <c r="D146" s="27"/>
      <c r="E146" s="27"/>
      <c r="F146" s="27"/>
      <c r="G146" s="28"/>
      <c r="H146" s="27"/>
      <c r="I146" s="27"/>
      <c r="J146" s="27"/>
      <c r="K146" s="27"/>
      <c r="L146" s="27"/>
      <c r="M146" s="27"/>
      <c r="N146" s="27"/>
      <c r="O146" s="27"/>
      <c r="P146" s="27"/>
      <c r="Q146" s="29">
        <f>ROUND(Q138+Q141+Q143+Q145,5)</f>
        <v>500</v>
      </c>
      <c r="R146" s="27"/>
      <c r="S146" s="29">
        <f>ROUND(S138+S141+S143+S145,5)</f>
        <v>5211.95</v>
      </c>
    </row>
    <row r="147" spans="1:19" ht="30" customHeight="1" x14ac:dyDescent="0.25">
      <c r="A147" s="23"/>
      <c r="B147" s="23" t="s">
        <v>380</v>
      </c>
      <c r="C147" s="23"/>
      <c r="D147" s="23"/>
      <c r="E147" s="23"/>
      <c r="F147" s="23"/>
      <c r="G147" s="26"/>
      <c r="H147" s="23"/>
      <c r="I147" s="23"/>
      <c r="J147" s="23"/>
      <c r="K147" s="23"/>
      <c r="L147" s="23"/>
      <c r="M147" s="23"/>
      <c r="N147" s="23"/>
      <c r="O147" s="23"/>
      <c r="P147" s="23"/>
      <c r="Q147" s="25"/>
      <c r="R147" s="23"/>
      <c r="S147" s="25">
        <v>2160</v>
      </c>
    </row>
    <row r="148" spans="1:19" x14ac:dyDescent="0.25">
      <c r="A148" s="23"/>
      <c r="B148" s="23"/>
      <c r="C148" s="23" t="s">
        <v>381</v>
      </c>
      <c r="D148" s="23"/>
      <c r="E148" s="23"/>
      <c r="F148" s="23"/>
      <c r="G148" s="26"/>
      <c r="H148" s="23"/>
      <c r="I148" s="23"/>
      <c r="J148" s="23"/>
      <c r="K148" s="23"/>
      <c r="L148" s="23"/>
      <c r="M148" s="23"/>
      <c r="N148" s="23"/>
      <c r="O148" s="23"/>
      <c r="P148" s="23"/>
      <c r="Q148" s="25"/>
      <c r="R148" s="23"/>
      <c r="S148" s="25">
        <v>2160</v>
      </c>
    </row>
    <row r="149" spans="1:19" ht="15.75" thickBot="1" x14ac:dyDescent="0.3">
      <c r="A149" s="27"/>
      <c r="B149" s="27"/>
      <c r="C149" s="27" t="s">
        <v>382</v>
      </c>
      <c r="D149" s="27"/>
      <c r="E149" s="27"/>
      <c r="F149" s="27"/>
      <c r="G149" s="28"/>
      <c r="H149" s="27"/>
      <c r="I149" s="27"/>
      <c r="J149" s="27"/>
      <c r="K149" s="27"/>
      <c r="L149" s="27"/>
      <c r="M149" s="27"/>
      <c r="N149" s="27"/>
      <c r="O149" s="27"/>
      <c r="P149" s="27"/>
      <c r="Q149" s="30"/>
      <c r="R149" s="27"/>
      <c r="S149" s="30">
        <f>S148</f>
        <v>2160</v>
      </c>
    </row>
    <row r="150" spans="1:19" ht="30" customHeight="1" x14ac:dyDescent="0.25">
      <c r="A150" s="27"/>
      <c r="B150" s="27" t="s">
        <v>383</v>
      </c>
      <c r="C150" s="27"/>
      <c r="D150" s="27"/>
      <c r="E150" s="27"/>
      <c r="F150" s="27"/>
      <c r="G150" s="28"/>
      <c r="H150" s="27"/>
      <c r="I150" s="27"/>
      <c r="J150" s="27"/>
      <c r="K150" s="27"/>
      <c r="L150" s="27"/>
      <c r="M150" s="27"/>
      <c r="N150" s="27"/>
      <c r="O150" s="27"/>
      <c r="P150" s="27"/>
      <c r="Q150" s="29"/>
      <c r="R150" s="27"/>
      <c r="S150" s="29">
        <f>S149</f>
        <v>2160</v>
      </c>
    </row>
    <row r="151" spans="1:19" ht="30" customHeight="1" x14ac:dyDescent="0.25">
      <c r="A151" s="23"/>
      <c r="B151" s="23" t="s">
        <v>100</v>
      </c>
      <c r="C151" s="23"/>
      <c r="D151" s="23"/>
      <c r="E151" s="23"/>
      <c r="F151" s="23"/>
      <c r="G151" s="26"/>
      <c r="H151" s="23"/>
      <c r="I151" s="23"/>
      <c r="J151" s="23"/>
      <c r="K151" s="23"/>
      <c r="L151" s="23"/>
      <c r="M151" s="23"/>
      <c r="N151" s="23"/>
      <c r="O151" s="23"/>
      <c r="P151" s="23"/>
      <c r="Q151" s="25"/>
      <c r="R151" s="23"/>
      <c r="S151" s="25">
        <v>1569.25</v>
      </c>
    </row>
    <row r="152" spans="1:19" x14ac:dyDescent="0.25">
      <c r="A152" s="23"/>
      <c r="B152" s="23"/>
      <c r="C152" s="23" t="s">
        <v>259</v>
      </c>
      <c r="D152" s="23"/>
      <c r="E152" s="23"/>
      <c r="F152" s="23"/>
      <c r="G152" s="26"/>
      <c r="H152" s="23"/>
      <c r="I152" s="23"/>
      <c r="J152" s="23"/>
      <c r="K152" s="23"/>
      <c r="L152" s="23"/>
      <c r="M152" s="23"/>
      <c r="N152" s="23"/>
      <c r="O152" s="23"/>
      <c r="P152" s="23"/>
      <c r="Q152" s="25"/>
      <c r="R152" s="23"/>
      <c r="S152" s="25">
        <v>1160.75</v>
      </c>
    </row>
    <row r="153" spans="1:19" x14ac:dyDescent="0.25">
      <c r="A153" s="27"/>
      <c r="B153" s="27"/>
      <c r="C153" s="27" t="s">
        <v>260</v>
      </c>
      <c r="D153" s="27"/>
      <c r="E153" s="27"/>
      <c r="F153" s="27"/>
      <c r="G153" s="28"/>
      <c r="H153" s="27"/>
      <c r="I153" s="27"/>
      <c r="J153" s="27"/>
      <c r="K153" s="27"/>
      <c r="L153" s="27"/>
      <c r="M153" s="27"/>
      <c r="N153" s="27"/>
      <c r="O153" s="27"/>
      <c r="P153" s="27"/>
      <c r="Q153" s="29"/>
      <c r="R153" s="27"/>
      <c r="S153" s="29">
        <f>S152</f>
        <v>1160.75</v>
      </c>
    </row>
    <row r="154" spans="1:19" ht="30" customHeight="1" x14ac:dyDescent="0.25">
      <c r="A154" s="23"/>
      <c r="B154" s="23"/>
      <c r="C154" s="23" t="s">
        <v>261</v>
      </c>
      <c r="D154" s="23"/>
      <c r="E154" s="23"/>
      <c r="F154" s="23"/>
      <c r="G154" s="26"/>
      <c r="H154" s="23"/>
      <c r="I154" s="23"/>
      <c r="J154" s="23"/>
      <c r="K154" s="23"/>
      <c r="L154" s="23"/>
      <c r="M154" s="23"/>
      <c r="N154" s="23"/>
      <c r="O154" s="23"/>
      <c r="P154" s="23"/>
      <c r="Q154" s="25"/>
      <c r="R154" s="23"/>
      <c r="S154" s="25">
        <v>408.5</v>
      </c>
    </row>
    <row r="155" spans="1:19" x14ac:dyDescent="0.25">
      <c r="A155" s="27"/>
      <c r="B155" s="27"/>
      <c r="C155" s="27"/>
      <c r="D155" s="27"/>
      <c r="E155" s="27" t="s">
        <v>109</v>
      </c>
      <c r="F155" s="27"/>
      <c r="G155" s="28">
        <v>41935</v>
      </c>
      <c r="H155" s="27"/>
      <c r="I155" s="27"/>
      <c r="J155" s="27"/>
      <c r="K155" s="27" t="s">
        <v>355</v>
      </c>
      <c r="L155" s="27"/>
      <c r="M155" s="27" t="s">
        <v>370</v>
      </c>
      <c r="N155" s="27"/>
      <c r="O155" s="27" t="s">
        <v>28</v>
      </c>
      <c r="P155" s="27"/>
      <c r="Q155" s="29">
        <v>55</v>
      </c>
      <c r="R155" s="27"/>
      <c r="S155" s="29">
        <f>ROUND(S154+Q155,5)</f>
        <v>463.5</v>
      </c>
    </row>
    <row r="156" spans="1:19" ht="15.75" thickBot="1" x14ac:dyDescent="0.3">
      <c r="A156" s="27"/>
      <c r="B156" s="27"/>
      <c r="C156" s="27"/>
      <c r="D156" s="27"/>
      <c r="E156" s="27" t="s">
        <v>109</v>
      </c>
      <c r="F156" s="27"/>
      <c r="G156" s="28">
        <v>41939</v>
      </c>
      <c r="H156" s="27"/>
      <c r="I156" s="27"/>
      <c r="J156" s="27"/>
      <c r="K156" s="27" t="s">
        <v>535</v>
      </c>
      <c r="L156" s="27"/>
      <c r="M156" s="27" t="s">
        <v>570</v>
      </c>
      <c r="N156" s="27"/>
      <c r="O156" s="27" t="s">
        <v>28</v>
      </c>
      <c r="P156" s="27"/>
      <c r="Q156" s="31">
        <v>739.2</v>
      </c>
      <c r="R156" s="27"/>
      <c r="S156" s="31">
        <f>ROUND(S155+Q156,5)</f>
        <v>1202.7</v>
      </c>
    </row>
    <row r="157" spans="1:19" ht="15.75" thickBot="1" x14ac:dyDescent="0.3">
      <c r="A157" s="27"/>
      <c r="B157" s="27"/>
      <c r="C157" s="27" t="s">
        <v>262</v>
      </c>
      <c r="D157" s="27"/>
      <c r="E157" s="27"/>
      <c r="F157" s="27"/>
      <c r="G157" s="28"/>
      <c r="H157" s="27"/>
      <c r="I157" s="27"/>
      <c r="J157" s="27"/>
      <c r="K157" s="27"/>
      <c r="L157" s="27"/>
      <c r="M157" s="27"/>
      <c r="N157" s="27"/>
      <c r="O157" s="27"/>
      <c r="P157" s="27"/>
      <c r="Q157" s="33">
        <f>ROUND(SUM(Q154:Q156),5)</f>
        <v>794.2</v>
      </c>
      <c r="R157" s="27"/>
      <c r="S157" s="33">
        <f>S156</f>
        <v>1202.7</v>
      </c>
    </row>
    <row r="158" spans="1:19" ht="30" customHeight="1" x14ac:dyDescent="0.25">
      <c r="A158" s="27"/>
      <c r="B158" s="27" t="s">
        <v>101</v>
      </c>
      <c r="C158" s="27"/>
      <c r="D158" s="27"/>
      <c r="E158" s="27"/>
      <c r="F158" s="27"/>
      <c r="G158" s="28"/>
      <c r="H158" s="27"/>
      <c r="I158" s="27"/>
      <c r="J158" s="27"/>
      <c r="K158" s="27"/>
      <c r="L158" s="27"/>
      <c r="M158" s="27"/>
      <c r="N158" s="27"/>
      <c r="O158" s="27"/>
      <c r="P158" s="27"/>
      <c r="Q158" s="29">
        <f>ROUND(Q153+Q157,5)</f>
        <v>794.2</v>
      </c>
      <c r="R158" s="27"/>
      <c r="S158" s="29">
        <f>ROUND(S153+S157,5)</f>
        <v>2363.4499999999998</v>
      </c>
    </row>
    <row r="159" spans="1:19" ht="30" customHeight="1" x14ac:dyDescent="0.25">
      <c r="A159" s="23"/>
      <c r="B159" s="23" t="s">
        <v>102</v>
      </c>
      <c r="C159" s="23"/>
      <c r="D159" s="23"/>
      <c r="E159" s="23"/>
      <c r="F159" s="23"/>
      <c r="G159" s="26"/>
      <c r="H159" s="23"/>
      <c r="I159" s="23"/>
      <c r="J159" s="23"/>
      <c r="K159" s="23"/>
      <c r="L159" s="23"/>
      <c r="M159" s="23"/>
      <c r="N159" s="23"/>
      <c r="O159" s="23"/>
      <c r="P159" s="23"/>
      <c r="Q159" s="25"/>
      <c r="R159" s="23"/>
      <c r="S159" s="25">
        <v>34655.040000000001</v>
      </c>
    </row>
    <row r="160" spans="1:19" x14ac:dyDescent="0.25">
      <c r="A160" s="27"/>
      <c r="B160" s="27"/>
      <c r="C160" s="27"/>
      <c r="D160" s="27"/>
      <c r="E160" s="27" t="s">
        <v>111</v>
      </c>
      <c r="F160" s="27"/>
      <c r="G160" s="28">
        <v>41914</v>
      </c>
      <c r="H160" s="27"/>
      <c r="I160" s="27"/>
      <c r="J160" s="27"/>
      <c r="K160" s="27" t="s">
        <v>520</v>
      </c>
      <c r="L160" s="27"/>
      <c r="M160" s="27" t="s">
        <v>539</v>
      </c>
      <c r="N160" s="27"/>
      <c r="O160" s="27" t="s">
        <v>28</v>
      </c>
      <c r="P160" s="27"/>
      <c r="Q160" s="29">
        <v>-1500</v>
      </c>
      <c r="R160" s="27"/>
      <c r="S160" s="29">
        <f t="shared" ref="S160:S180" si="2">ROUND(S159+Q160,5)</f>
        <v>33155.040000000001</v>
      </c>
    </row>
    <row r="161" spans="1:19" x14ac:dyDescent="0.25">
      <c r="A161" s="27"/>
      <c r="B161" s="27"/>
      <c r="C161" s="27"/>
      <c r="D161" s="27"/>
      <c r="E161" s="27" t="s">
        <v>109</v>
      </c>
      <c r="F161" s="27"/>
      <c r="G161" s="28">
        <v>41915</v>
      </c>
      <c r="H161" s="27"/>
      <c r="I161" s="27"/>
      <c r="J161" s="27"/>
      <c r="K161" s="27" t="s">
        <v>521</v>
      </c>
      <c r="L161" s="27"/>
      <c r="M161" s="27" t="s">
        <v>542</v>
      </c>
      <c r="N161" s="27"/>
      <c r="O161" s="27" t="s">
        <v>28</v>
      </c>
      <c r="P161" s="27"/>
      <c r="Q161" s="29">
        <v>488.55</v>
      </c>
      <c r="R161" s="27"/>
      <c r="S161" s="29">
        <f t="shared" si="2"/>
        <v>33643.589999999997</v>
      </c>
    </row>
    <row r="162" spans="1:19" x14ac:dyDescent="0.25">
      <c r="A162" s="27"/>
      <c r="B162" s="27"/>
      <c r="C162" s="27"/>
      <c r="D162" s="27"/>
      <c r="E162" s="27" t="s">
        <v>109</v>
      </c>
      <c r="F162" s="27"/>
      <c r="G162" s="28">
        <v>41915</v>
      </c>
      <c r="H162" s="27"/>
      <c r="I162" s="27"/>
      <c r="J162" s="27"/>
      <c r="K162" s="27" t="s">
        <v>522</v>
      </c>
      <c r="L162" s="27"/>
      <c r="M162" s="27" t="s">
        <v>543</v>
      </c>
      <c r="N162" s="27"/>
      <c r="O162" s="27" t="s">
        <v>28</v>
      </c>
      <c r="P162" s="27"/>
      <c r="Q162" s="29">
        <v>384.88</v>
      </c>
      <c r="R162" s="27"/>
      <c r="S162" s="29">
        <f t="shared" si="2"/>
        <v>34028.47</v>
      </c>
    </row>
    <row r="163" spans="1:19" x14ac:dyDescent="0.25">
      <c r="A163" s="27"/>
      <c r="B163" s="27"/>
      <c r="C163" s="27"/>
      <c r="D163" s="27"/>
      <c r="E163" s="27" t="s">
        <v>111</v>
      </c>
      <c r="F163" s="27"/>
      <c r="G163" s="28">
        <v>41918</v>
      </c>
      <c r="H163" s="27"/>
      <c r="I163" s="27"/>
      <c r="J163" s="27"/>
      <c r="K163" s="27" t="s">
        <v>155</v>
      </c>
      <c r="L163" s="27"/>
      <c r="M163" s="27" t="s">
        <v>544</v>
      </c>
      <c r="N163" s="27"/>
      <c r="O163" s="27" t="s">
        <v>28</v>
      </c>
      <c r="P163" s="27"/>
      <c r="Q163" s="29">
        <v>-15304.31</v>
      </c>
      <c r="R163" s="27"/>
      <c r="S163" s="29">
        <f t="shared" si="2"/>
        <v>18724.16</v>
      </c>
    </row>
    <row r="164" spans="1:19" x14ac:dyDescent="0.25">
      <c r="A164" s="27"/>
      <c r="B164" s="27"/>
      <c r="C164" s="27"/>
      <c r="D164" s="27"/>
      <c r="E164" s="27" t="s">
        <v>109</v>
      </c>
      <c r="F164" s="27"/>
      <c r="G164" s="28">
        <v>41918</v>
      </c>
      <c r="H164" s="27"/>
      <c r="I164" s="27"/>
      <c r="J164" s="27"/>
      <c r="K164" s="27" t="s">
        <v>523</v>
      </c>
      <c r="L164" s="27"/>
      <c r="M164" s="27" t="s">
        <v>545</v>
      </c>
      <c r="N164" s="27"/>
      <c r="O164" s="27" t="s">
        <v>28</v>
      </c>
      <c r="P164" s="27"/>
      <c r="Q164" s="29">
        <v>429.77</v>
      </c>
      <c r="R164" s="27"/>
      <c r="S164" s="29">
        <f t="shared" si="2"/>
        <v>19153.93</v>
      </c>
    </row>
    <row r="165" spans="1:19" x14ac:dyDescent="0.25">
      <c r="A165" s="27"/>
      <c r="B165" s="27"/>
      <c r="C165" s="27"/>
      <c r="D165" s="27"/>
      <c r="E165" s="27" t="s">
        <v>109</v>
      </c>
      <c r="F165" s="27"/>
      <c r="G165" s="28">
        <v>41918</v>
      </c>
      <c r="H165" s="27"/>
      <c r="I165" s="27"/>
      <c r="J165" s="27"/>
      <c r="K165" s="27" t="s">
        <v>231</v>
      </c>
      <c r="L165" s="27"/>
      <c r="M165" s="27" t="s">
        <v>546</v>
      </c>
      <c r="N165" s="27"/>
      <c r="O165" s="27" t="s">
        <v>28</v>
      </c>
      <c r="P165" s="27"/>
      <c r="Q165" s="29">
        <v>265</v>
      </c>
      <c r="R165" s="27"/>
      <c r="S165" s="29">
        <f t="shared" si="2"/>
        <v>19418.93</v>
      </c>
    </row>
    <row r="166" spans="1:19" x14ac:dyDescent="0.25">
      <c r="A166" s="27"/>
      <c r="B166" s="27"/>
      <c r="C166" s="27"/>
      <c r="D166" s="27"/>
      <c r="E166" s="27" t="s">
        <v>109</v>
      </c>
      <c r="F166" s="27"/>
      <c r="G166" s="28">
        <v>41919</v>
      </c>
      <c r="H166" s="27"/>
      <c r="I166" s="27"/>
      <c r="J166" s="27"/>
      <c r="K166" s="27" t="s">
        <v>524</v>
      </c>
      <c r="L166" s="27"/>
      <c r="M166" s="27" t="s">
        <v>547</v>
      </c>
      <c r="N166" s="27"/>
      <c r="O166" s="27" t="s">
        <v>28</v>
      </c>
      <c r="P166" s="27"/>
      <c r="Q166" s="29">
        <v>34.1</v>
      </c>
      <c r="R166" s="27"/>
      <c r="S166" s="29">
        <f t="shared" si="2"/>
        <v>19453.03</v>
      </c>
    </row>
    <row r="167" spans="1:19" x14ac:dyDescent="0.25">
      <c r="A167" s="27"/>
      <c r="B167" s="27"/>
      <c r="C167" s="27"/>
      <c r="D167" s="27"/>
      <c r="E167" s="27" t="s">
        <v>109</v>
      </c>
      <c r="F167" s="27"/>
      <c r="G167" s="28">
        <v>41919</v>
      </c>
      <c r="H167" s="27"/>
      <c r="I167" s="27"/>
      <c r="J167" s="27"/>
      <c r="K167" s="27" t="s">
        <v>417</v>
      </c>
      <c r="L167" s="27"/>
      <c r="M167" s="27" t="s">
        <v>548</v>
      </c>
      <c r="N167" s="27"/>
      <c r="O167" s="27" t="s">
        <v>28</v>
      </c>
      <c r="P167" s="27"/>
      <c r="Q167" s="29">
        <v>13.95</v>
      </c>
      <c r="R167" s="27"/>
      <c r="S167" s="29">
        <f t="shared" si="2"/>
        <v>19466.98</v>
      </c>
    </row>
    <row r="168" spans="1:19" x14ac:dyDescent="0.25">
      <c r="A168" s="27"/>
      <c r="B168" s="27"/>
      <c r="C168" s="27"/>
      <c r="D168" s="27"/>
      <c r="E168" s="27" t="s">
        <v>111</v>
      </c>
      <c r="F168" s="27"/>
      <c r="G168" s="28">
        <v>41932</v>
      </c>
      <c r="H168" s="27"/>
      <c r="I168" s="27"/>
      <c r="J168" s="27"/>
      <c r="K168" s="27" t="s">
        <v>485</v>
      </c>
      <c r="L168" s="27"/>
      <c r="M168" s="27" t="s">
        <v>555</v>
      </c>
      <c r="N168" s="27"/>
      <c r="O168" s="27" t="s">
        <v>28</v>
      </c>
      <c r="P168" s="27"/>
      <c r="Q168" s="29">
        <v>-6236.92</v>
      </c>
      <c r="R168" s="27"/>
      <c r="S168" s="29">
        <f t="shared" si="2"/>
        <v>13230.06</v>
      </c>
    </row>
    <row r="169" spans="1:19" x14ac:dyDescent="0.25">
      <c r="A169" s="27"/>
      <c r="B169" s="27"/>
      <c r="C169" s="27"/>
      <c r="D169" s="27"/>
      <c r="E169" s="27" t="s">
        <v>109</v>
      </c>
      <c r="F169" s="27"/>
      <c r="G169" s="28">
        <v>41932</v>
      </c>
      <c r="H169" s="27"/>
      <c r="I169" s="27"/>
      <c r="J169" s="27"/>
      <c r="K169" s="27" t="s">
        <v>528</v>
      </c>
      <c r="L169" s="27"/>
      <c r="M169" s="27" t="s">
        <v>558</v>
      </c>
      <c r="N169" s="27"/>
      <c r="O169" s="27" t="s">
        <v>28</v>
      </c>
      <c r="P169" s="27"/>
      <c r="Q169" s="29">
        <v>299.95</v>
      </c>
      <c r="R169" s="27"/>
      <c r="S169" s="29">
        <f t="shared" si="2"/>
        <v>13530.01</v>
      </c>
    </row>
    <row r="170" spans="1:19" x14ac:dyDescent="0.25">
      <c r="A170" s="27"/>
      <c r="B170" s="27"/>
      <c r="C170" s="27"/>
      <c r="D170" s="27"/>
      <c r="E170" s="27" t="s">
        <v>109</v>
      </c>
      <c r="F170" s="27"/>
      <c r="G170" s="28">
        <v>41932</v>
      </c>
      <c r="H170" s="27"/>
      <c r="I170" s="27"/>
      <c r="J170" s="27"/>
      <c r="K170" s="27" t="s">
        <v>529</v>
      </c>
      <c r="L170" s="27"/>
      <c r="M170" s="27" t="s">
        <v>559</v>
      </c>
      <c r="N170" s="27"/>
      <c r="O170" s="27" t="s">
        <v>28</v>
      </c>
      <c r="P170" s="27"/>
      <c r="Q170" s="29">
        <v>100</v>
      </c>
      <c r="R170" s="27"/>
      <c r="S170" s="29">
        <f t="shared" si="2"/>
        <v>13630.01</v>
      </c>
    </row>
    <row r="171" spans="1:19" x14ac:dyDescent="0.25">
      <c r="A171" s="27"/>
      <c r="B171" s="27"/>
      <c r="C171" s="27"/>
      <c r="D171" s="27"/>
      <c r="E171" s="27" t="s">
        <v>109</v>
      </c>
      <c r="F171" s="27"/>
      <c r="G171" s="28">
        <v>41932</v>
      </c>
      <c r="H171" s="27"/>
      <c r="I171" s="27"/>
      <c r="J171" s="27"/>
      <c r="K171" s="27" t="s">
        <v>530</v>
      </c>
      <c r="L171" s="27"/>
      <c r="M171" s="27" t="s">
        <v>560</v>
      </c>
      <c r="N171" s="27"/>
      <c r="O171" s="27" t="s">
        <v>28</v>
      </c>
      <c r="P171" s="27"/>
      <c r="Q171" s="29">
        <v>29.78</v>
      </c>
      <c r="R171" s="27"/>
      <c r="S171" s="29">
        <f t="shared" si="2"/>
        <v>13659.79</v>
      </c>
    </row>
    <row r="172" spans="1:19" x14ac:dyDescent="0.25">
      <c r="A172" s="27"/>
      <c r="B172" s="27"/>
      <c r="C172" s="27"/>
      <c r="D172" s="27"/>
      <c r="E172" s="27" t="s">
        <v>111</v>
      </c>
      <c r="F172" s="27"/>
      <c r="G172" s="28">
        <v>41934</v>
      </c>
      <c r="H172" s="27"/>
      <c r="I172" s="27"/>
      <c r="J172" s="27"/>
      <c r="K172" s="27" t="s">
        <v>531</v>
      </c>
      <c r="L172" s="27"/>
      <c r="M172" s="27" t="s">
        <v>561</v>
      </c>
      <c r="N172" s="27"/>
      <c r="O172" s="27" t="s">
        <v>28</v>
      </c>
      <c r="P172" s="27"/>
      <c r="Q172" s="29">
        <v>-15300</v>
      </c>
      <c r="R172" s="27"/>
      <c r="S172" s="29">
        <f t="shared" si="2"/>
        <v>-1640.21</v>
      </c>
    </row>
    <row r="173" spans="1:19" x14ac:dyDescent="0.25">
      <c r="A173" s="27"/>
      <c r="B173" s="27"/>
      <c r="C173" s="27"/>
      <c r="D173" s="27"/>
      <c r="E173" s="27" t="s">
        <v>109</v>
      </c>
      <c r="F173" s="27"/>
      <c r="G173" s="28">
        <v>41935</v>
      </c>
      <c r="H173" s="27"/>
      <c r="I173" s="27"/>
      <c r="J173" s="27"/>
      <c r="K173" s="27" t="s">
        <v>532</v>
      </c>
      <c r="L173" s="27"/>
      <c r="M173" s="27" t="s">
        <v>563</v>
      </c>
      <c r="N173" s="27"/>
      <c r="O173" s="27" t="s">
        <v>28</v>
      </c>
      <c r="P173" s="27"/>
      <c r="Q173" s="29">
        <v>270.42</v>
      </c>
      <c r="R173" s="27"/>
      <c r="S173" s="29">
        <f t="shared" si="2"/>
        <v>-1369.79</v>
      </c>
    </row>
    <row r="174" spans="1:19" x14ac:dyDescent="0.25">
      <c r="A174" s="27"/>
      <c r="B174" s="27"/>
      <c r="C174" s="27"/>
      <c r="D174" s="27"/>
      <c r="E174" s="27" t="s">
        <v>109</v>
      </c>
      <c r="F174" s="27"/>
      <c r="G174" s="28">
        <v>41935</v>
      </c>
      <c r="H174" s="27"/>
      <c r="I174" s="27"/>
      <c r="J174" s="27"/>
      <c r="K174" s="27" t="s">
        <v>533</v>
      </c>
      <c r="L174" s="27"/>
      <c r="M174" s="27" t="s">
        <v>564</v>
      </c>
      <c r="N174" s="27"/>
      <c r="O174" s="27" t="s">
        <v>28</v>
      </c>
      <c r="P174" s="27"/>
      <c r="Q174" s="29">
        <v>90.71</v>
      </c>
      <c r="R174" s="27"/>
      <c r="S174" s="29">
        <f t="shared" si="2"/>
        <v>-1279.08</v>
      </c>
    </row>
    <row r="175" spans="1:19" x14ac:dyDescent="0.25">
      <c r="A175" s="27"/>
      <c r="B175" s="27"/>
      <c r="C175" s="27"/>
      <c r="D175" s="27"/>
      <c r="E175" s="27" t="s">
        <v>111</v>
      </c>
      <c r="F175" s="27"/>
      <c r="G175" s="28">
        <v>41936</v>
      </c>
      <c r="H175" s="27"/>
      <c r="I175" s="27"/>
      <c r="J175" s="27"/>
      <c r="K175" s="27" t="s">
        <v>531</v>
      </c>
      <c r="L175" s="27"/>
      <c r="M175" s="27" t="s">
        <v>565</v>
      </c>
      <c r="N175" s="27"/>
      <c r="O175" s="27" t="s">
        <v>28</v>
      </c>
      <c r="P175" s="27"/>
      <c r="Q175" s="29">
        <v>-10550</v>
      </c>
      <c r="R175" s="27"/>
      <c r="S175" s="29">
        <f t="shared" si="2"/>
        <v>-11829.08</v>
      </c>
    </row>
    <row r="176" spans="1:19" x14ac:dyDescent="0.25">
      <c r="A176" s="27"/>
      <c r="B176" s="27"/>
      <c r="C176" s="27"/>
      <c r="D176" s="27"/>
      <c r="E176" s="27" t="s">
        <v>109</v>
      </c>
      <c r="F176" s="27"/>
      <c r="G176" s="28">
        <v>41936</v>
      </c>
      <c r="H176" s="27"/>
      <c r="I176" s="27"/>
      <c r="J176" s="27"/>
      <c r="K176" s="27" t="s">
        <v>169</v>
      </c>
      <c r="L176" s="27"/>
      <c r="M176" s="27" t="s">
        <v>566</v>
      </c>
      <c r="N176" s="27"/>
      <c r="O176" s="27" t="s">
        <v>28</v>
      </c>
      <c r="P176" s="27"/>
      <c r="Q176" s="29">
        <v>9225</v>
      </c>
      <c r="R176" s="27"/>
      <c r="S176" s="29">
        <f t="shared" si="2"/>
        <v>-2604.08</v>
      </c>
    </row>
    <row r="177" spans="1:19" x14ac:dyDescent="0.25">
      <c r="A177" s="27"/>
      <c r="B177" s="27"/>
      <c r="C177" s="27"/>
      <c r="D177" s="27"/>
      <c r="E177" s="27" t="s">
        <v>109</v>
      </c>
      <c r="F177" s="27"/>
      <c r="G177" s="28">
        <v>41939</v>
      </c>
      <c r="H177" s="27"/>
      <c r="I177" s="27"/>
      <c r="J177" s="27"/>
      <c r="K177" s="27" t="s">
        <v>169</v>
      </c>
      <c r="L177" s="27"/>
      <c r="M177" s="27" t="s">
        <v>566</v>
      </c>
      <c r="N177" s="27"/>
      <c r="O177" s="27" t="s">
        <v>28</v>
      </c>
      <c r="P177" s="27"/>
      <c r="Q177" s="29">
        <v>9225</v>
      </c>
      <c r="R177" s="27"/>
      <c r="S177" s="29">
        <f t="shared" si="2"/>
        <v>6620.92</v>
      </c>
    </row>
    <row r="178" spans="1:19" x14ac:dyDescent="0.25">
      <c r="A178" s="27"/>
      <c r="B178" s="27"/>
      <c r="C178" s="27"/>
      <c r="D178" s="27"/>
      <c r="E178" s="27" t="s">
        <v>109</v>
      </c>
      <c r="F178" s="27"/>
      <c r="G178" s="28">
        <v>41939</v>
      </c>
      <c r="H178" s="27"/>
      <c r="I178" s="27"/>
      <c r="J178" s="27"/>
      <c r="K178" s="27" t="s">
        <v>534</v>
      </c>
      <c r="L178" s="27"/>
      <c r="M178" s="27" t="s">
        <v>568</v>
      </c>
      <c r="N178" s="27"/>
      <c r="O178" s="27" t="s">
        <v>28</v>
      </c>
      <c r="P178" s="27"/>
      <c r="Q178" s="29">
        <v>284.47000000000003</v>
      </c>
      <c r="R178" s="27"/>
      <c r="S178" s="29">
        <f t="shared" si="2"/>
        <v>6905.39</v>
      </c>
    </row>
    <row r="179" spans="1:19" x14ac:dyDescent="0.25">
      <c r="A179" s="27"/>
      <c r="B179" s="27"/>
      <c r="C179" s="27"/>
      <c r="D179" s="27"/>
      <c r="E179" s="27" t="s">
        <v>109</v>
      </c>
      <c r="F179" s="27"/>
      <c r="G179" s="28">
        <v>41939</v>
      </c>
      <c r="H179" s="27"/>
      <c r="I179" s="27"/>
      <c r="J179" s="27"/>
      <c r="K179" s="27" t="s">
        <v>536</v>
      </c>
      <c r="L179" s="27"/>
      <c r="M179" s="27" t="s">
        <v>571</v>
      </c>
      <c r="N179" s="27"/>
      <c r="O179" s="27" t="s">
        <v>28</v>
      </c>
      <c r="P179" s="27"/>
      <c r="Q179" s="29">
        <v>38.08</v>
      </c>
      <c r="R179" s="27"/>
      <c r="S179" s="29">
        <f t="shared" si="2"/>
        <v>6943.47</v>
      </c>
    </row>
    <row r="180" spans="1:19" ht="15.75" thickBot="1" x14ac:dyDescent="0.3">
      <c r="A180" s="27"/>
      <c r="B180" s="27"/>
      <c r="C180" s="27"/>
      <c r="D180" s="27"/>
      <c r="E180" s="27" t="s">
        <v>109</v>
      </c>
      <c r="F180" s="27"/>
      <c r="G180" s="28">
        <v>41939</v>
      </c>
      <c r="H180" s="27"/>
      <c r="I180" s="27"/>
      <c r="J180" s="27"/>
      <c r="K180" s="27" t="s">
        <v>537</v>
      </c>
      <c r="L180" s="27"/>
      <c r="M180" s="27" t="s">
        <v>571</v>
      </c>
      <c r="N180" s="27"/>
      <c r="O180" s="27" t="s">
        <v>28</v>
      </c>
      <c r="P180" s="27"/>
      <c r="Q180" s="30">
        <v>15.74</v>
      </c>
      <c r="R180" s="27"/>
      <c r="S180" s="30">
        <f t="shared" si="2"/>
        <v>6959.21</v>
      </c>
    </row>
    <row r="181" spans="1:19" x14ac:dyDescent="0.25">
      <c r="A181" s="27"/>
      <c r="B181" s="27" t="s">
        <v>103</v>
      </c>
      <c r="C181" s="27"/>
      <c r="D181" s="27"/>
      <c r="E181" s="27"/>
      <c r="F181" s="27"/>
      <c r="G181" s="28"/>
      <c r="H181" s="27"/>
      <c r="I181" s="27"/>
      <c r="J181" s="27"/>
      <c r="K181" s="27"/>
      <c r="L181" s="27"/>
      <c r="M181" s="27"/>
      <c r="N181" s="27"/>
      <c r="O181" s="27"/>
      <c r="P181" s="27"/>
      <c r="Q181" s="29">
        <f>ROUND(SUM(Q159:Q180),5)</f>
        <v>-27695.83</v>
      </c>
      <c r="R181" s="27"/>
      <c r="S181" s="29">
        <f>S180</f>
        <v>6959.21</v>
      </c>
    </row>
    <row r="182" spans="1:19" ht="30" customHeight="1" x14ac:dyDescent="0.25">
      <c r="A182" s="23"/>
      <c r="B182" s="23" t="s">
        <v>104</v>
      </c>
      <c r="C182" s="23"/>
      <c r="D182" s="23"/>
      <c r="E182" s="23"/>
      <c r="F182" s="23"/>
      <c r="G182" s="26"/>
      <c r="H182" s="23"/>
      <c r="I182" s="23"/>
      <c r="J182" s="23"/>
      <c r="K182" s="23"/>
      <c r="L182" s="23"/>
      <c r="M182" s="23"/>
      <c r="N182" s="23"/>
      <c r="O182" s="23"/>
      <c r="P182" s="23"/>
      <c r="Q182" s="25"/>
      <c r="R182" s="23"/>
      <c r="S182" s="25">
        <v>14504.83</v>
      </c>
    </row>
    <row r="183" spans="1:19" x14ac:dyDescent="0.25">
      <c r="A183" s="27"/>
      <c r="B183" s="27"/>
      <c r="C183" s="27"/>
      <c r="D183" s="27"/>
      <c r="E183" s="27" t="s">
        <v>109</v>
      </c>
      <c r="F183" s="27"/>
      <c r="G183" s="28">
        <v>41913</v>
      </c>
      <c r="H183" s="27"/>
      <c r="I183" s="27"/>
      <c r="J183" s="27"/>
      <c r="K183" s="27" t="s">
        <v>144</v>
      </c>
      <c r="L183" s="27"/>
      <c r="M183" s="27" t="s">
        <v>177</v>
      </c>
      <c r="N183" s="27"/>
      <c r="O183" s="27" t="s">
        <v>28</v>
      </c>
      <c r="P183" s="27"/>
      <c r="Q183" s="29">
        <v>69.55</v>
      </c>
      <c r="R183" s="27"/>
      <c r="S183" s="29">
        <f t="shared" ref="S183:S192" si="3">ROUND(S182+Q183,5)</f>
        <v>14574.38</v>
      </c>
    </row>
    <row r="184" spans="1:19" x14ac:dyDescent="0.25">
      <c r="A184" s="27"/>
      <c r="B184" s="27"/>
      <c r="C184" s="27"/>
      <c r="D184" s="27"/>
      <c r="E184" s="27" t="s">
        <v>109</v>
      </c>
      <c r="F184" s="27"/>
      <c r="G184" s="28">
        <v>41913</v>
      </c>
      <c r="H184" s="27"/>
      <c r="I184" s="27"/>
      <c r="J184" s="27"/>
      <c r="K184" s="27" t="s">
        <v>147</v>
      </c>
      <c r="L184" s="27"/>
      <c r="M184" s="27" t="s">
        <v>185</v>
      </c>
      <c r="N184" s="27"/>
      <c r="O184" s="27" t="s">
        <v>28</v>
      </c>
      <c r="P184" s="27"/>
      <c r="Q184" s="29">
        <v>29.94</v>
      </c>
      <c r="R184" s="27"/>
      <c r="S184" s="29">
        <f t="shared" si="3"/>
        <v>14604.32</v>
      </c>
    </row>
    <row r="185" spans="1:19" x14ac:dyDescent="0.25">
      <c r="A185" s="27"/>
      <c r="B185" s="27"/>
      <c r="C185" s="27"/>
      <c r="D185" s="27"/>
      <c r="E185" s="27" t="s">
        <v>109</v>
      </c>
      <c r="F185" s="27"/>
      <c r="G185" s="28">
        <v>41915</v>
      </c>
      <c r="H185" s="27"/>
      <c r="I185" s="27"/>
      <c r="J185" s="27"/>
      <c r="K185" s="27" t="s">
        <v>143</v>
      </c>
      <c r="L185" s="27"/>
      <c r="M185" s="27" t="s">
        <v>176</v>
      </c>
      <c r="N185" s="27"/>
      <c r="O185" s="27" t="s">
        <v>28</v>
      </c>
      <c r="P185" s="27"/>
      <c r="Q185" s="29">
        <v>175</v>
      </c>
      <c r="R185" s="27"/>
      <c r="S185" s="29">
        <f t="shared" si="3"/>
        <v>14779.32</v>
      </c>
    </row>
    <row r="186" spans="1:19" x14ac:dyDescent="0.25">
      <c r="A186" s="27"/>
      <c r="B186" s="27"/>
      <c r="C186" s="27"/>
      <c r="D186" s="27"/>
      <c r="E186" s="27" t="s">
        <v>109</v>
      </c>
      <c r="F186" s="27"/>
      <c r="G186" s="28">
        <v>41919</v>
      </c>
      <c r="H186" s="27"/>
      <c r="I186" s="27"/>
      <c r="J186" s="27"/>
      <c r="K186" s="27" t="s">
        <v>349</v>
      </c>
      <c r="L186" s="27"/>
      <c r="M186" s="27" t="s">
        <v>360</v>
      </c>
      <c r="N186" s="27"/>
      <c r="O186" s="27" t="s">
        <v>28</v>
      </c>
      <c r="P186" s="27"/>
      <c r="Q186" s="29">
        <v>165</v>
      </c>
      <c r="R186" s="27"/>
      <c r="S186" s="29">
        <f t="shared" si="3"/>
        <v>14944.32</v>
      </c>
    </row>
    <row r="187" spans="1:19" x14ac:dyDescent="0.25">
      <c r="A187" s="27"/>
      <c r="B187" s="27"/>
      <c r="C187" s="27"/>
      <c r="D187" s="27"/>
      <c r="E187" s="27" t="s">
        <v>109</v>
      </c>
      <c r="F187" s="27"/>
      <c r="G187" s="28">
        <v>41926</v>
      </c>
      <c r="H187" s="27"/>
      <c r="I187" s="27"/>
      <c r="J187" s="27"/>
      <c r="K187" s="27" t="s">
        <v>147</v>
      </c>
      <c r="L187" s="27"/>
      <c r="M187" s="27" t="s">
        <v>185</v>
      </c>
      <c r="N187" s="27"/>
      <c r="O187" s="27" t="s">
        <v>28</v>
      </c>
      <c r="P187" s="27"/>
      <c r="Q187" s="29">
        <v>18.84</v>
      </c>
      <c r="R187" s="27"/>
      <c r="S187" s="29">
        <f t="shared" si="3"/>
        <v>14963.16</v>
      </c>
    </row>
    <row r="188" spans="1:19" x14ac:dyDescent="0.25">
      <c r="A188" s="27"/>
      <c r="B188" s="27"/>
      <c r="C188" s="27"/>
      <c r="D188" s="27"/>
      <c r="E188" s="27" t="s">
        <v>109</v>
      </c>
      <c r="F188" s="27"/>
      <c r="G188" s="28">
        <v>41928</v>
      </c>
      <c r="H188" s="27"/>
      <c r="I188" s="27"/>
      <c r="J188" s="27"/>
      <c r="K188" s="27" t="s">
        <v>147</v>
      </c>
      <c r="L188" s="27"/>
      <c r="M188" s="27" t="s">
        <v>185</v>
      </c>
      <c r="N188" s="27"/>
      <c r="O188" s="27" t="s">
        <v>28</v>
      </c>
      <c r="P188" s="27"/>
      <c r="Q188" s="29">
        <v>35.97</v>
      </c>
      <c r="R188" s="27"/>
      <c r="S188" s="29">
        <f t="shared" si="3"/>
        <v>14999.13</v>
      </c>
    </row>
    <row r="189" spans="1:19" x14ac:dyDescent="0.25">
      <c r="A189" s="27"/>
      <c r="B189" s="27"/>
      <c r="C189" s="27"/>
      <c r="D189" s="27"/>
      <c r="E189" s="27" t="s">
        <v>109</v>
      </c>
      <c r="F189" s="27"/>
      <c r="G189" s="28">
        <v>41932</v>
      </c>
      <c r="H189" s="27"/>
      <c r="I189" s="27"/>
      <c r="J189" s="27"/>
      <c r="K189" s="27" t="s">
        <v>147</v>
      </c>
      <c r="L189" s="27"/>
      <c r="M189" s="27" t="s">
        <v>185</v>
      </c>
      <c r="N189" s="27"/>
      <c r="O189" s="27" t="s">
        <v>28</v>
      </c>
      <c r="P189" s="27"/>
      <c r="Q189" s="29">
        <v>29.98</v>
      </c>
      <c r="R189" s="27"/>
      <c r="S189" s="29">
        <f t="shared" si="3"/>
        <v>15029.11</v>
      </c>
    </row>
    <row r="190" spans="1:19" x14ac:dyDescent="0.25">
      <c r="A190" s="27"/>
      <c r="B190" s="27"/>
      <c r="C190" s="27"/>
      <c r="D190" s="27"/>
      <c r="E190" s="27" t="s">
        <v>109</v>
      </c>
      <c r="F190" s="27"/>
      <c r="G190" s="28">
        <v>41934</v>
      </c>
      <c r="H190" s="27"/>
      <c r="I190" s="27"/>
      <c r="J190" s="27"/>
      <c r="K190" s="27" t="s">
        <v>229</v>
      </c>
      <c r="L190" s="27"/>
      <c r="M190" s="27" t="s">
        <v>562</v>
      </c>
      <c r="N190" s="27"/>
      <c r="O190" s="27" t="s">
        <v>28</v>
      </c>
      <c r="P190" s="27"/>
      <c r="Q190" s="29">
        <v>118.88</v>
      </c>
      <c r="R190" s="27"/>
      <c r="S190" s="29">
        <f t="shared" si="3"/>
        <v>15147.99</v>
      </c>
    </row>
    <row r="191" spans="1:19" x14ac:dyDescent="0.25">
      <c r="A191" s="27"/>
      <c r="B191" s="27"/>
      <c r="C191" s="27"/>
      <c r="D191" s="27"/>
      <c r="E191" s="27" t="s">
        <v>109</v>
      </c>
      <c r="F191" s="27"/>
      <c r="G191" s="28">
        <v>41936</v>
      </c>
      <c r="H191" s="27"/>
      <c r="I191" s="27"/>
      <c r="J191" s="27"/>
      <c r="K191" s="27" t="s">
        <v>147</v>
      </c>
      <c r="L191" s="27"/>
      <c r="M191" s="27" t="s">
        <v>185</v>
      </c>
      <c r="N191" s="27"/>
      <c r="O191" s="27" t="s">
        <v>28</v>
      </c>
      <c r="P191" s="27"/>
      <c r="Q191" s="29">
        <v>29.97</v>
      </c>
      <c r="R191" s="27"/>
      <c r="S191" s="29">
        <f t="shared" si="3"/>
        <v>15177.96</v>
      </c>
    </row>
    <row r="192" spans="1:19" ht="15.75" thickBot="1" x14ac:dyDescent="0.3">
      <c r="A192" s="27"/>
      <c r="B192" s="27"/>
      <c r="C192" s="27"/>
      <c r="D192" s="27"/>
      <c r="E192" s="27" t="s">
        <v>109</v>
      </c>
      <c r="F192" s="27"/>
      <c r="G192" s="28">
        <v>41942</v>
      </c>
      <c r="H192" s="27"/>
      <c r="I192" s="27"/>
      <c r="J192" s="27"/>
      <c r="K192" s="27" t="s">
        <v>147</v>
      </c>
      <c r="L192" s="27"/>
      <c r="M192" s="27" t="s">
        <v>185</v>
      </c>
      <c r="N192" s="27"/>
      <c r="O192" s="27" t="s">
        <v>28</v>
      </c>
      <c r="P192" s="27"/>
      <c r="Q192" s="30">
        <v>104.92</v>
      </c>
      <c r="R192" s="27"/>
      <c r="S192" s="30">
        <f t="shared" si="3"/>
        <v>15282.88</v>
      </c>
    </row>
    <row r="193" spans="1:19" x14ac:dyDescent="0.25">
      <c r="A193" s="27"/>
      <c r="B193" s="27" t="s">
        <v>105</v>
      </c>
      <c r="C193" s="27"/>
      <c r="D193" s="27"/>
      <c r="E193" s="27"/>
      <c r="F193" s="27"/>
      <c r="G193" s="28"/>
      <c r="H193" s="27"/>
      <c r="I193" s="27"/>
      <c r="J193" s="27"/>
      <c r="K193" s="27"/>
      <c r="L193" s="27"/>
      <c r="M193" s="27"/>
      <c r="N193" s="27"/>
      <c r="O193" s="27"/>
      <c r="P193" s="27"/>
      <c r="Q193" s="29">
        <f>ROUND(SUM(Q182:Q192),5)</f>
        <v>778.05</v>
      </c>
      <c r="R193" s="27"/>
      <c r="S193" s="29">
        <f>S192</f>
        <v>15282.88</v>
      </c>
    </row>
    <row r="194" spans="1:19" ht="30" customHeight="1" x14ac:dyDescent="0.25">
      <c r="A194" s="23"/>
      <c r="B194" s="23" t="s">
        <v>106</v>
      </c>
      <c r="C194" s="23"/>
      <c r="D194" s="23"/>
      <c r="E194" s="23"/>
      <c r="F194" s="23"/>
      <c r="G194" s="26"/>
      <c r="H194" s="23"/>
      <c r="I194" s="23"/>
      <c r="J194" s="23"/>
      <c r="K194" s="23"/>
      <c r="L194" s="23"/>
      <c r="M194" s="23"/>
      <c r="N194" s="23"/>
      <c r="O194" s="23"/>
      <c r="P194" s="23"/>
      <c r="Q194" s="25"/>
      <c r="R194" s="23"/>
      <c r="S194" s="25">
        <v>5719.42</v>
      </c>
    </row>
    <row r="195" spans="1:19" x14ac:dyDescent="0.25">
      <c r="A195" s="27"/>
      <c r="B195" s="27"/>
      <c r="C195" s="27"/>
      <c r="D195" s="27"/>
      <c r="E195" s="27" t="s">
        <v>109</v>
      </c>
      <c r="F195" s="27"/>
      <c r="G195" s="28">
        <v>41915</v>
      </c>
      <c r="H195" s="27"/>
      <c r="I195" s="27"/>
      <c r="J195" s="27"/>
      <c r="K195" s="27" t="s">
        <v>139</v>
      </c>
      <c r="L195" s="27"/>
      <c r="M195" s="27" t="s">
        <v>195</v>
      </c>
      <c r="N195" s="27"/>
      <c r="O195" s="27" t="s">
        <v>28</v>
      </c>
      <c r="P195" s="27"/>
      <c r="Q195" s="29">
        <v>14.65</v>
      </c>
      <c r="R195" s="27"/>
      <c r="S195" s="29">
        <f t="shared" ref="S195:S206" si="4">ROUND(S194+Q195,5)</f>
        <v>5734.07</v>
      </c>
    </row>
    <row r="196" spans="1:19" x14ac:dyDescent="0.25">
      <c r="A196" s="27"/>
      <c r="B196" s="27"/>
      <c r="C196" s="27"/>
      <c r="D196" s="27"/>
      <c r="E196" s="27" t="s">
        <v>109</v>
      </c>
      <c r="F196" s="27"/>
      <c r="G196" s="28">
        <v>41915</v>
      </c>
      <c r="H196" s="27"/>
      <c r="I196" s="27"/>
      <c r="J196" s="27"/>
      <c r="K196" s="27" t="s">
        <v>139</v>
      </c>
      <c r="L196" s="27"/>
      <c r="M196" s="27" t="s">
        <v>541</v>
      </c>
      <c r="N196" s="27"/>
      <c r="O196" s="27" t="s">
        <v>28</v>
      </c>
      <c r="P196" s="27"/>
      <c r="Q196" s="29">
        <v>11.54</v>
      </c>
      <c r="R196" s="27"/>
      <c r="S196" s="29">
        <f t="shared" si="4"/>
        <v>5745.61</v>
      </c>
    </row>
    <row r="197" spans="1:19" x14ac:dyDescent="0.25">
      <c r="A197" s="27"/>
      <c r="B197" s="27"/>
      <c r="C197" s="27"/>
      <c r="D197" s="27"/>
      <c r="E197" s="27" t="s">
        <v>109</v>
      </c>
      <c r="F197" s="27"/>
      <c r="G197" s="28">
        <v>41922</v>
      </c>
      <c r="H197" s="27"/>
      <c r="I197" s="27"/>
      <c r="J197" s="27"/>
      <c r="K197" s="27" t="s">
        <v>139</v>
      </c>
      <c r="L197" s="27"/>
      <c r="M197" s="27" t="s">
        <v>549</v>
      </c>
      <c r="N197" s="27"/>
      <c r="O197" s="27" t="s">
        <v>28</v>
      </c>
      <c r="P197" s="27"/>
      <c r="Q197" s="29">
        <v>63.75</v>
      </c>
      <c r="R197" s="27"/>
      <c r="S197" s="29">
        <f t="shared" si="4"/>
        <v>5809.36</v>
      </c>
    </row>
    <row r="198" spans="1:19" x14ac:dyDescent="0.25">
      <c r="A198" s="27"/>
      <c r="B198" s="27"/>
      <c r="C198" s="27"/>
      <c r="D198" s="27"/>
      <c r="E198" s="27" t="s">
        <v>109</v>
      </c>
      <c r="F198" s="27"/>
      <c r="G198" s="28">
        <v>41922</v>
      </c>
      <c r="H198" s="27"/>
      <c r="I198" s="27"/>
      <c r="J198" s="27"/>
      <c r="K198" s="27" t="s">
        <v>139</v>
      </c>
      <c r="L198" s="27"/>
      <c r="M198" s="27" t="s">
        <v>179</v>
      </c>
      <c r="N198" s="27"/>
      <c r="O198" s="27" t="s">
        <v>28</v>
      </c>
      <c r="P198" s="27"/>
      <c r="Q198" s="29">
        <v>42.47</v>
      </c>
      <c r="R198" s="27"/>
      <c r="S198" s="29">
        <f t="shared" si="4"/>
        <v>5851.83</v>
      </c>
    </row>
    <row r="199" spans="1:19" x14ac:dyDescent="0.25">
      <c r="A199" s="27"/>
      <c r="B199" s="27"/>
      <c r="C199" s="27"/>
      <c r="D199" s="27"/>
      <c r="E199" s="27" t="s">
        <v>109</v>
      </c>
      <c r="F199" s="27"/>
      <c r="G199" s="28">
        <v>41922</v>
      </c>
      <c r="H199" s="27"/>
      <c r="I199" s="27"/>
      <c r="J199" s="27"/>
      <c r="K199" s="27" t="s">
        <v>139</v>
      </c>
      <c r="L199" s="27"/>
      <c r="M199" s="27" t="s">
        <v>182</v>
      </c>
      <c r="N199" s="27"/>
      <c r="O199" s="27" t="s">
        <v>28</v>
      </c>
      <c r="P199" s="27"/>
      <c r="Q199" s="29">
        <v>42.16</v>
      </c>
      <c r="R199" s="27"/>
      <c r="S199" s="29">
        <f t="shared" si="4"/>
        <v>5893.99</v>
      </c>
    </row>
    <row r="200" spans="1:19" x14ac:dyDescent="0.25">
      <c r="A200" s="27"/>
      <c r="B200" s="27"/>
      <c r="C200" s="27"/>
      <c r="D200" s="27"/>
      <c r="E200" s="27" t="s">
        <v>109</v>
      </c>
      <c r="F200" s="27"/>
      <c r="G200" s="28">
        <v>41926</v>
      </c>
      <c r="H200" s="27"/>
      <c r="I200" s="27"/>
      <c r="J200" s="27"/>
      <c r="K200" s="27" t="s">
        <v>139</v>
      </c>
      <c r="L200" s="27"/>
      <c r="M200" s="27" t="s">
        <v>238</v>
      </c>
      <c r="N200" s="27"/>
      <c r="O200" s="27" t="s">
        <v>28</v>
      </c>
      <c r="P200" s="27"/>
      <c r="Q200" s="29">
        <v>178.01</v>
      </c>
      <c r="R200" s="27"/>
      <c r="S200" s="29">
        <f t="shared" si="4"/>
        <v>6072</v>
      </c>
    </row>
    <row r="201" spans="1:19" x14ac:dyDescent="0.25">
      <c r="A201" s="27"/>
      <c r="B201" s="27"/>
      <c r="C201" s="27"/>
      <c r="D201" s="27"/>
      <c r="E201" s="27" t="s">
        <v>109</v>
      </c>
      <c r="F201" s="27"/>
      <c r="G201" s="28">
        <v>41932</v>
      </c>
      <c r="H201" s="27"/>
      <c r="I201" s="27"/>
      <c r="J201" s="27"/>
      <c r="K201" s="27" t="s">
        <v>139</v>
      </c>
      <c r="L201" s="27"/>
      <c r="M201" s="27" t="s">
        <v>541</v>
      </c>
      <c r="N201" s="27"/>
      <c r="O201" s="27" t="s">
        <v>28</v>
      </c>
      <c r="P201" s="27"/>
      <c r="Q201" s="29">
        <v>0.89</v>
      </c>
      <c r="R201" s="27"/>
      <c r="S201" s="29">
        <f t="shared" si="4"/>
        <v>6072.89</v>
      </c>
    </row>
    <row r="202" spans="1:19" x14ac:dyDescent="0.25">
      <c r="A202" s="27"/>
      <c r="B202" s="27"/>
      <c r="C202" s="27"/>
      <c r="D202" s="27"/>
      <c r="E202" s="27" t="s">
        <v>109</v>
      </c>
      <c r="F202" s="27"/>
      <c r="G202" s="28">
        <v>41935</v>
      </c>
      <c r="H202" s="27"/>
      <c r="I202" s="27"/>
      <c r="J202" s="27"/>
      <c r="K202" s="27" t="s">
        <v>139</v>
      </c>
      <c r="L202" s="27"/>
      <c r="M202" s="27" t="s">
        <v>541</v>
      </c>
      <c r="N202" s="27"/>
      <c r="O202" s="27" t="s">
        <v>28</v>
      </c>
      <c r="P202" s="27"/>
      <c r="Q202" s="29">
        <v>8.11</v>
      </c>
      <c r="R202" s="27"/>
      <c r="S202" s="29">
        <f t="shared" si="4"/>
        <v>6081</v>
      </c>
    </row>
    <row r="203" spans="1:19" x14ac:dyDescent="0.25">
      <c r="A203" s="27"/>
      <c r="B203" s="27"/>
      <c r="C203" s="27"/>
      <c r="D203" s="27"/>
      <c r="E203" s="27" t="s">
        <v>109</v>
      </c>
      <c r="F203" s="27"/>
      <c r="G203" s="28">
        <v>41935</v>
      </c>
      <c r="H203" s="27"/>
      <c r="I203" s="27"/>
      <c r="J203" s="27"/>
      <c r="K203" s="27" t="s">
        <v>139</v>
      </c>
      <c r="L203" s="27"/>
      <c r="M203" s="27" t="s">
        <v>541</v>
      </c>
      <c r="N203" s="27"/>
      <c r="O203" s="27" t="s">
        <v>28</v>
      </c>
      <c r="P203" s="27"/>
      <c r="Q203" s="29">
        <v>2.72</v>
      </c>
      <c r="R203" s="27"/>
      <c r="S203" s="29">
        <f t="shared" si="4"/>
        <v>6083.72</v>
      </c>
    </row>
    <row r="204" spans="1:19" x14ac:dyDescent="0.25">
      <c r="A204" s="27"/>
      <c r="B204" s="27"/>
      <c r="C204" s="27"/>
      <c r="D204" s="27"/>
      <c r="E204" s="27" t="s">
        <v>109</v>
      </c>
      <c r="F204" s="27"/>
      <c r="G204" s="28">
        <v>41939</v>
      </c>
      <c r="H204" s="27"/>
      <c r="I204" s="27"/>
      <c r="J204" s="27"/>
      <c r="K204" s="27" t="s">
        <v>139</v>
      </c>
      <c r="L204" s="27"/>
      <c r="M204" s="27" t="s">
        <v>569</v>
      </c>
      <c r="N204" s="27"/>
      <c r="O204" s="27" t="s">
        <v>28</v>
      </c>
      <c r="P204" s="27"/>
      <c r="Q204" s="29">
        <v>5</v>
      </c>
      <c r="R204" s="27"/>
      <c r="S204" s="29">
        <f t="shared" si="4"/>
        <v>6088.72</v>
      </c>
    </row>
    <row r="205" spans="1:19" x14ac:dyDescent="0.25">
      <c r="A205" s="27"/>
      <c r="B205" s="27"/>
      <c r="C205" s="27"/>
      <c r="D205" s="27"/>
      <c r="E205" s="27" t="s">
        <v>109</v>
      </c>
      <c r="F205" s="27"/>
      <c r="G205" s="28">
        <v>41939</v>
      </c>
      <c r="H205" s="27"/>
      <c r="I205" s="27"/>
      <c r="J205" s="27"/>
      <c r="K205" s="27" t="s">
        <v>139</v>
      </c>
      <c r="L205" s="27"/>
      <c r="M205" s="27" t="s">
        <v>541</v>
      </c>
      <c r="N205" s="27"/>
      <c r="O205" s="27" t="s">
        <v>28</v>
      </c>
      <c r="P205" s="27"/>
      <c r="Q205" s="29">
        <v>1.1399999999999999</v>
      </c>
      <c r="R205" s="27"/>
      <c r="S205" s="29">
        <f t="shared" si="4"/>
        <v>6089.86</v>
      </c>
    </row>
    <row r="206" spans="1:19" ht="15.75" thickBot="1" x14ac:dyDescent="0.3">
      <c r="A206" s="27"/>
      <c r="B206" s="27"/>
      <c r="C206" s="27"/>
      <c r="D206" s="27"/>
      <c r="E206" s="27" t="s">
        <v>109</v>
      </c>
      <c r="F206" s="27"/>
      <c r="G206" s="28">
        <v>41939</v>
      </c>
      <c r="H206" s="27"/>
      <c r="I206" s="27"/>
      <c r="J206" s="27"/>
      <c r="K206" s="27" t="s">
        <v>139</v>
      </c>
      <c r="L206" s="27"/>
      <c r="M206" s="27" t="s">
        <v>541</v>
      </c>
      <c r="N206" s="27"/>
      <c r="O206" s="27" t="s">
        <v>28</v>
      </c>
      <c r="P206" s="27"/>
      <c r="Q206" s="30">
        <v>0.47</v>
      </c>
      <c r="R206" s="27"/>
      <c r="S206" s="30">
        <f t="shared" si="4"/>
        <v>6090.33</v>
      </c>
    </row>
    <row r="207" spans="1:19" x14ac:dyDescent="0.25">
      <c r="A207" s="27"/>
      <c r="B207" s="27" t="s">
        <v>107</v>
      </c>
      <c r="C207" s="27"/>
      <c r="D207" s="27"/>
      <c r="E207" s="27"/>
      <c r="F207" s="27"/>
      <c r="G207" s="28"/>
      <c r="H207" s="27"/>
      <c r="I207" s="27"/>
      <c r="J207" s="27"/>
      <c r="K207" s="27"/>
      <c r="L207" s="27"/>
      <c r="M207" s="27"/>
      <c r="N207" s="27"/>
      <c r="O207" s="27"/>
      <c r="P207" s="27"/>
      <c r="Q207" s="29">
        <f>ROUND(SUM(Q194:Q206),5)</f>
        <v>370.91</v>
      </c>
      <c r="R207" s="27"/>
      <c r="S207" s="29">
        <f>S206</f>
        <v>6090.33</v>
      </c>
    </row>
    <row r="208" spans="1:19" ht="30" customHeight="1" x14ac:dyDescent="0.25">
      <c r="A208" s="23"/>
      <c r="B208" s="23" t="s">
        <v>378</v>
      </c>
      <c r="C208" s="23"/>
      <c r="D208" s="23"/>
      <c r="E208" s="23"/>
      <c r="F208" s="23"/>
      <c r="G208" s="26"/>
      <c r="H208" s="23"/>
      <c r="I208" s="23"/>
      <c r="J208" s="23"/>
      <c r="K208" s="23"/>
      <c r="L208" s="23"/>
      <c r="M208" s="23"/>
      <c r="N208" s="23"/>
      <c r="O208" s="23"/>
      <c r="P208" s="23"/>
      <c r="Q208" s="25"/>
      <c r="R208" s="23"/>
      <c r="S208" s="25">
        <v>-4956.92</v>
      </c>
    </row>
    <row r="209" spans="1:19" x14ac:dyDescent="0.25">
      <c r="A209" s="27"/>
      <c r="B209" s="27"/>
      <c r="C209" s="27"/>
      <c r="D209" s="27"/>
      <c r="E209" s="27" t="s">
        <v>109</v>
      </c>
      <c r="F209" s="27"/>
      <c r="G209" s="28">
        <v>41926</v>
      </c>
      <c r="H209" s="27"/>
      <c r="I209" s="27"/>
      <c r="J209" s="27"/>
      <c r="K209" s="27" t="s">
        <v>525</v>
      </c>
      <c r="L209" s="27"/>
      <c r="M209" s="27" t="s">
        <v>550</v>
      </c>
      <c r="N209" s="27"/>
      <c r="O209" s="27" t="s">
        <v>28</v>
      </c>
      <c r="P209" s="27"/>
      <c r="Q209" s="29">
        <v>3701.75</v>
      </c>
      <c r="R209" s="27"/>
      <c r="S209" s="29">
        <f t="shared" ref="S209:S218" si="5">ROUND(S208+Q209,5)</f>
        <v>-1255.17</v>
      </c>
    </row>
    <row r="210" spans="1:19" x14ac:dyDescent="0.25">
      <c r="A210" s="27"/>
      <c r="B210" s="27"/>
      <c r="C210" s="27"/>
      <c r="D210" s="27"/>
      <c r="E210" s="27" t="s">
        <v>109</v>
      </c>
      <c r="F210" s="27"/>
      <c r="G210" s="28">
        <v>41927</v>
      </c>
      <c r="H210" s="27"/>
      <c r="I210" s="27"/>
      <c r="J210" s="27"/>
      <c r="K210" s="27" t="s">
        <v>526</v>
      </c>
      <c r="L210" s="27"/>
      <c r="M210" s="27" t="s">
        <v>551</v>
      </c>
      <c r="N210" s="27"/>
      <c r="O210" s="27" t="s">
        <v>28</v>
      </c>
      <c r="P210" s="27"/>
      <c r="Q210" s="29">
        <v>820</v>
      </c>
      <c r="R210" s="27"/>
      <c r="S210" s="29">
        <f t="shared" si="5"/>
        <v>-435.17</v>
      </c>
    </row>
    <row r="211" spans="1:19" x14ac:dyDescent="0.25">
      <c r="A211" s="27"/>
      <c r="B211" s="27"/>
      <c r="C211" s="27"/>
      <c r="D211" s="27"/>
      <c r="E211" s="27" t="s">
        <v>109</v>
      </c>
      <c r="F211" s="27"/>
      <c r="G211" s="28">
        <v>41927</v>
      </c>
      <c r="H211" s="27"/>
      <c r="I211" s="27"/>
      <c r="J211" s="27"/>
      <c r="K211" s="27" t="s">
        <v>286</v>
      </c>
      <c r="L211" s="27"/>
      <c r="M211" s="27" t="s">
        <v>552</v>
      </c>
      <c r="N211" s="27"/>
      <c r="O211" s="27" t="s">
        <v>28</v>
      </c>
      <c r="P211" s="27"/>
      <c r="Q211" s="29">
        <v>294</v>
      </c>
      <c r="R211" s="27"/>
      <c r="S211" s="29">
        <f t="shared" si="5"/>
        <v>-141.16999999999999</v>
      </c>
    </row>
    <row r="212" spans="1:19" x14ac:dyDescent="0.25">
      <c r="A212" s="27"/>
      <c r="B212" s="27"/>
      <c r="C212" s="27"/>
      <c r="D212" s="27"/>
      <c r="E212" s="27" t="s">
        <v>109</v>
      </c>
      <c r="F212" s="27"/>
      <c r="G212" s="28">
        <v>41928</v>
      </c>
      <c r="H212" s="27"/>
      <c r="I212" s="27"/>
      <c r="J212" s="27"/>
      <c r="K212" s="27" t="s">
        <v>526</v>
      </c>
      <c r="L212" s="27"/>
      <c r="M212" s="27" t="s">
        <v>551</v>
      </c>
      <c r="N212" s="27"/>
      <c r="O212" s="27" t="s">
        <v>28</v>
      </c>
      <c r="P212" s="27"/>
      <c r="Q212" s="29">
        <v>820</v>
      </c>
      <c r="R212" s="27"/>
      <c r="S212" s="29">
        <f t="shared" si="5"/>
        <v>678.83</v>
      </c>
    </row>
    <row r="213" spans="1:19" x14ac:dyDescent="0.25">
      <c r="A213" s="27"/>
      <c r="B213" s="27"/>
      <c r="C213" s="27"/>
      <c r="D213" s="27"/>
      <c r="E213" s="27" t="s">
        <v>109</v>
      </c>
      <c r="F213" s="27"/>
      <c r="G213" s="28">
        <v>41929</v>
      </c>
      <c r="H213" s="27"/>
      <c r="I213" s="27"/>
      <c r="J213" s="27"/>
      <c r="K213" s="27" t="s">
        <v>526</v>
      </c>
      <c r="L213" s="27"/>
      <c r="M213" s="27" t="s">
        <v>551</v>
      </c>
      <c r="N213" s="27"/>
      <c r="O213" s="27" t="s">
        <v>28</v>
      </c>
      <c r="P213" s="27"/>
      <c r="Q213" s="29">
        <v>410</v>
      </c>
      <c r="R213" s="27"/>
      <c r="S213" s="29">
        <f t="shared" si="5"/>
        <v>1088.83</v>
      </c>
    </row>
    <row r="214" spans="1:19" x14ac:dyDescent="0.25">
      <c r="A214" s="27"/>
      <c r="B214" s="27"/>
      <c r="C214" s="27"/>
      <c r="D214" s="27"/>
      <c r="E214" s="27" t="s">
        <v>109</v>
      </c>
      <c r="F214" s="27"/>
      <c r="G214" s="28">
        <v>41929</v>
      </c>
      <c r="H214" s="27"/>
      <c r="I214" s="27"/>
      <c r="J214" s="27"/>
      <c r="K214" s="27" t="s">
        <v>527</v>
      </c>
      <c r="L214" s="27"/>
      <c r="M214" s="27" t="s">
        <v>573</v>
      </c>
      <c r="N214" s="27"/>
      <c r="O214" s="27" t="s">
        <v>28</v>
      </c>
      <c r="P214" s="27"/>
      <c r="Q214" s="29">
        <v>156.66999999999999</v>
      </c>
      <c r="R214" s="27"/>
      <c r="S214" s="29">
        <f t="shared" si="5"/>
        <v>1245.5</v>
      </c>
    </row>
    <row r="215" spans="1:19" x14ac:dyDescent="0.25">
      <c r="A215" s="27"/>
      <c r="B215" s="27"/>
      <c r="C215" s="27"/>
      <c r="D215" s="27"/>
      <c r="E215" s="27" t="s">
        <v>109</v>
      </c>
      <c r="F215" s="27"/>
      <c r="G215" s="28">
        <v>41929</v>
      </c>
      <c r="H215" s="27"/>
      <c r="I215" s="27"/>
      <c r="J215" s="27"/>
      <c r="K215" s="27" t="s">
        <v>232</v>
      </c>
      <c r="L215" s="27"/>
      <c r="M215" s="27" t="s">
        <v>554</v>
      </c>
      <c r="N215" s="27"/>
      <c r="O215" s="27" t="s">
        <v>28</v>
      </c>
      <c r="P215" s="27"/>
      <c r="Q215" s="29">
        <v>90.2</v>
      </c>
      <c r="R215" s="27"/>
      <c r="S215" s="29">
        <f t="shared" si="5"/>
        <v>1335.7</v>
      </c>
    </row>
    <row r="216" spans="1:19" x14ac:dyDescent="0.25">
      <c r="A216" s="27"/>
      <c r="B216" s="27"/>
      <c r="C216" s="27"/>
      <c r="D216" s="27"/>
      <c r="E216" s="27" t="s">
        <v>111</v>
      </c>
      <c r="F216" s="27"/>
      <c r="G216" s="28">
        <v>41932</v>
      </c>
      <c r="H216" s="27"/>
      <c r="I216" s="27"/>
      <c r="J216" s="27"/>
      <c r="K216" s="27" t="s">
        <v>526</v>
      </c>
      <c r="L216" s="27"/>
      <c r="M216" s="27" t="s">
        <v>556</v>
      </c>
      <c r="N216" s="27"/>
      <c r="O216" s="27" t="s">
        <v>28</v>
      </c>
      <c r="P216" s="27"/>
      <c r="Q216" s="29">
        <v>-820</v>
      </c>
      <c r="R216" s="27"/>
      <c r="S216" s="29">
        <f t="shared" si="5"/>
        <v>515.70000000000005</v>
      </c>
    </row>
    <row r="217" spans="1:19" x14ac:dyDescent="0.25">
      <c r="A217" s="27"/>
      <c r="B217" s="27"/>
      <c r="C217" s="27"/>
      <c r="D217" s="27"/>
      <c r="E217" s="27" t="s">
        <v>111</v>
      </c>
      <c r="F217" s="27"/>
      <c r="G217" s="28">
        <v>41932</v>
      </c>
      <c r="H217" s="27"/>
      <c r="I217" s="27"/>
      <c r="J217" s="27"/>
      <c r="K217" s="27" t="s">
        <v>526</v>
      </c>
      <c r="L217" s="27"/>
      <c r="M217" s="27" t="s">
        <v>557</v>
      </c>
      <c r="N217" s="27"/>
      <c r="O217" s="27" t="s">
        <v>28</v>
      </c>
      <c r="P217" s="27"/>
      <c r="Q217" s="29">
        <v>-820</v>
      </c>
      <c r="R217" s="27"/>
      <c r="S217" s="29">
        <f t="shared" si="5"/>
        <v>-304.3</v>
      </c>
    </row>
    <row r="218" spans="1:19" ht="15.75" thickBot="1" x14ac:dyDescent="0.3">
      <c r="A218" s="27"/>
      <c r="B218" s="27"/>
      <c r="C218" s="27"/>
      <c r="D218" s="27"/>
      <c r="E218" s="27" t="s">
        <v>111</v>
      </c>
      <c r="F218" s="27"/>
      <c r="G218" s="28">
        <v>41932</v>
      </c>
      <c r="H218" s="27"/>
      <c r="I218" s="27"/>
      <c r="J218" s="27"/>
      <c r="K218" s="27" t="s">
        <v>526</v>
      </c>
      <c r="L218" s="27"/>
      <c r="M218" s="27" t="s">
        <v>557</v>
      </c>
      <c r="N218" s="27"/>
      <c r="O218" s="27" t="s">
        <v>28</v>
      </c>
      <c r="P218" s="27"/>
      <c r="Q218" s="30">
        <v>-410</v>
      </c>
      <c r="R218" s="27"/>
      <c r="S218" s="30">
        <f t="shared" si="5"/>
        <v>-714.3</v>
      </c>
    </row>
    <row r="219" spans="1:19" x14ac:dyDescent="0.25">
      <c r="A219" s="27"/>
      <c r="B219" s="27" t="s">
        <v>379</v>
      </c>
      <c r="C219" s="27"/>
      <c r="D219" s="27"/>
      <c r="E219" s="27"/>
      <c r="F219" s="27"/>
      <c r="G219" s="28"/>
      <c r="H219" s="27"/>
      <c r="I219" s="27"/>
      <c r="J219" s="27"/>
      <c r="K219" s="27"/>
      <c r="L219" s="27"/>
      <c r="M219" s="27"/>
      <c r="N219" s="27"/>
      <c r="O219" s="27"/>
      <c r="P219" s="27"/>
      <c r="Q219" s="29">
        <f>ROUND(SUM(Q208:Q218),5)</f>
        <v>4242.62</v>
      </c>
      <c r="R219" s="27"/>
      <c r="S219" s="29">
        <f>S218</f>
        <v>-714.3</v>
      </c>
    </row>
    <row r="220" spans="1:19" ht="30" customHeight="1" x14ac:dyDescent="0.25">
      <c r="A220" s="23"/>
      <c r="B220" s="23" t="s">
        <v>263</v>
      </c>
      <c r="C220" s="23"/>
      <c r="D220" s="23"/>
      <c r="E220" s="23"/>
      <c r="F220" s="23"/>
      <c r="G220" s="26"/>
      <c r="H220" s="23"/>
      <c r="I220" s="23"/>
      <c r="J220" s="23"/>
      <c r="K220" s="23"/>
      <c r="L220" s="23"/>
      <c r="M220" s="23"/>
      <c r="N220" s="23"/>
      <c r="O220" s="23"/>
      <c r="P220" s="23"/>
      <c r="Q220" s="25"/>
      <c r="R220" s="23"/>
      <c r="S220" s="25">
        <v>1500</v>
      </c>
    </row>
    <row r="221" spans="1:19" ht="15.75" thickBot="1" x14ac:dyDescent="0.3">
      <c r="A221" s="22"/>
      <c r="B221" s="22"/>
      <c r="C221" s="22"/>
      <c r="D221" s="22"/>
      <c r="E221" s="27" t="s">
        <v>265</v>
      </c>
      <c r="F221" s="27"/>
      <c r="G221" s="28">
        <v>41913</v>
      </c>
      <c r="H221" s="27"/>
      <c r="I221" s="27" t="s">
        <v>518</v>
      </c>
      <c r="J221" s="27"/>
      <c r="K221" s="27" t="s">
        <v>160</v>
      </c>
      <c r="L221" s="27"/>
      <c r="M221" s="27" t="s">
        <v>574</v>
      </c>
      <c r="N221" s="27"/>
      <c r="O221" s="27" t="s">
        <v>36</v>
      </c>
      <c r="P221" s="27"/>
      <c r="Q221" s="31">
        <v>500</v>
      </c>
      <c r="R221" s="27"/>
      <c r="S221" s="31">
        <f>ROUND(S220+Q221,5)</f>
        <v>2000</v>
      </c>
    </row>
    <row r="222" spans="1:19" ht="15.75" thickBot="1" x14ac:dyDescent="0.3">
      <c r="A222" s="27"/>
      <c r="B222" s="27" t="s">
        <v>264</v>
      </c>
      <c r="C222" s="27"/>
      <c r="D222" s="27"/>
      <c r="E222" s="27"/>
      <c r="F222" s="27"/>
      <c r="G222" s="28"/>
      <c r="H222" s="27"/>
      <c r="I222" s="27"/>
      <c r="J222" s="27"/>
      <c r="K222" s="27"/>
      <c r="L222" s="27"/>
      <c r="M222" s="27"/>
      <c r="N222" s="27"/>
      <c r="O222" s="27"/>
      <c r="P222" s="27"/>
      <c r="Q222" s="33">
        <f>ROUND(SUM(Q220:Q221),5)</f>
        <v>500</v>
      </c>
      <c r="R222" s="27"/>
      <c r="S222" s="33">
        <f>S221</f>
        <v>2000</v>
      </c>
    </row>
    <row r="223" spans="1:19" ht="30" customHeight="1" x14ac:dyDescent="0.25">
      <c r="A223" s="27"/>
      <c r="B223" s="27" t="s">
        <v>219</v>
      </c>
      <c r="C223" s="27"/>
      <c r="D223" s="27"/>
      <c r="E223" s="27"/>
      <c r="F223" s="27"/>
      <c r="G223" s="28"/>
      <c r="H223" s="27"/>
      <c r="I223" s="27"/>
      <c r="J223" s="27"/>
      <c r="K223" s="27"/>
      <c r="L223" s="27"/>
      <c r="M223" s="27"/>
      <c r="N223" s="27"/>
      <c r="O223" s="27"/>
      <c r="P223" s="27"/>
      <c r="Q223" s="29"/>
      <c r="R223" s="27"/>
      <c r="S223" s="29">
        <v>8798.09</v>
      </c>
    </row>
    <row r="224" spans="1:19" ht="30" customHeight="1" x14ac:dyDescent="0.25">
      <c r="A224" s="23"/>
      <c r="B224" s="23" t="s">
        <v>384</v>
      </c>
      <c r="C224" s="23"/>
      <c r="D224" s="23"/>
      <c r="E224" s="23"/>
      <c r="F224" s="23"/>
      <c r="G224" s="26"/>
      <c r="H224" s="23"/>
      <c r="I224" s="23"/>
      <c r="J224" s="23"/>
      <c r="K224" s="23"/>
      <c r="L224" s="23"/>
      <c r="M224" s="23"/>
      <c r="N224" s="23"/>
      <c r="O224" s="23"/>
      <c r="P224" s="23"/>
      <c r="Q224" s="25"/>
      <c r="R224" s="23"/>
      <c r="S224" s="25">
        <v>20</v>
      </c>
    </row>
    <row r="225" spans="1:19" ht="15.75" thickBot="1" x14ac:dyDescent="0.3">
      <c r="A225" s="27"/>
      <c r="B225" s="27" t="s">
        <v>385</v>
      </c>
      <c r="C225" s="27"/>
      <c r="D225" s="27"/>
      <c r="E225" s="27"/>
      <c r="F225" s="27"/>
      <c r="G225" s="28"/>
      <c r="H225" s="27"/>
      <c r="I225" s="27"/>
      <c r="J225" s="27"/>
      <c r="K225" s="27"/>
      <c r="L225" s="27"/>
      <c r="M225" s="27"/>
      <c r="N225" s="27"/>
      <c r="O225" s="27"/>
      <c r="P225" s="27"/>
      <c r="Q225" s="31"/>
      <c r="R225" s="27"/>
      <c r="S225" s="31">
        <f>S224</f>
        <v>20</v>
      </c>
    </row>
    <row r="226" spans="1:19" s="35" customFormat="1" ht="30" customHeight="1" thickBot="1" x14ac:dyDescent="0.25">
      <c r="A226" s="23" t="s">
        <v>108</v>
      </c>
      <c r="B226" s="23"/>
      <c r="C226" s="23"/>
      <c r="D226" s="23"/>
      <c r="E226" s="23"/>
      <c r="F226" s="23"/>
      <c r="G226" s="26"/>
      <c r="H226" s="23"/>
      <c r="I226" s="23"/>
      <c r="J226" s="23"/>
      <c r="K226" s="23"/>
      <c r="L226" s="23"/>
      <c r="M226" s="23"/>
      <c r="N226" s="23"/>
      <c r="O226" s="23"/>
      <c r="P226" s="23"/>
      <c r="Q226" s="34">
        <f>ROUND(Q63+Q65+Q67+Q70+Q76+Q78+Q80+Q82+Q84+Q86+Q92+Q94+Q96+Q98+Q100+Q102+Q104+Q106+Q108+SUM(Q110:Q111)+Q113+Q115+Q117+Q133+Q135+Q146+Q150+Q158+Q181+Q193+Q207+Q219+SUM(Q222:Q223)+Q225,5)</f>
        <v>0</v>
      </c>
      <c r="R226" s="23"/>
      <c r="S226" s="34">
        <f>ROUND(S63+S65+S67+S70+S76+S78+S80+S82+S84+S86+S92+S94+S96+S98+S100+S102+S104+S106+S108+SUM(S110:S111)+S113+S115+S117+S133+S135+S146+S150+S158+S181+S193+S207+S219+SUM(S222:S223)+S225,5)</f>
        <v>0</v>
      </c>
    </row>
    <row r="227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12:05 PM
&amp;"Arial,Bold"&amp;8 12/10/14
&amp;"Arial,Bold"&amp;8 Accrual Basis&amp;C&amp;"Arial,Bold"&amp;12 ICSB - International Council for Small Business
&amp;"Arial,Bold"&amp;14 General Ledger
&amp;"Arial,Bold"&amp;10 As of October 31,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3584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5841" r:id="rId4" name="FILTER"/>
      </mc:Fallback>
    </mc:AlternateContent>
    <mc:AlternateContent xmlns:mc="http://schemas.openxmlformats.org/markup-compatibility/2006">
      <mc:Choice Requires="x14">
        <control shapeId="3584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35842" r:id="rId6" name="HEAD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U254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30.28515625" style="39" customWidth="1"/>
    <col min="5" max="5" width="6.85546875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16.7109375" style="39" bestFit="1" customWidth="1"/>
    <col min="10" max="10" width="2.28515625" style="39" customWidth="1"/>
    <col min="11" max="11" width="20.855468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30.7109375" style="39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59296.57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41883</v>
      </c>
      <c r="H3" s="27"/>
      <c r="I3" s="27" t="s">
        <v>386</v>
      </c>
      <c r="J3" s="27"/>
      <c r="K3" s="27" t="s">
        <v>299</v>
      </c>
      <c r="L3" s="27"/>
      <c r="M3" s="27" t="s">
        <v>422</v>
      </c>
      <c r="N3" s="27"/>
      <c r="O3" s="27" t="s">
        <v>381</v>
      </c>
      <c r="P3" s="27"/>
      <c r="Q3" s="29">
        <v>-2160</v>
      </c>
      <c r="R3" s="27"/>
      <c r="S3" s="29">
        <f t="shared" ref="S3:S34" si="0">ROUND(S2+Q3,5)</f>
        <v>57136.57</v>
      </c>
    </row>
    <row r="4" spans="1:21" x14ac:dyDescent="0.25">
      <c r="A4" s="27"/>
      <c r="B4" s="27"/>
      <c r="C4" s="27"/>
      <c r="D4" s="27"/>
      <c r="E4" s="27" t="s">
        <v>111</v>
      </c>
      <c r="F4" s="27"/>
      <c r="G4" s="28">
        <v>41884</v>
      </c>
      <c r="H4" s="27"/>
      <c r="I4" s="27"/>
      <c r="J4" s="27"/>
      <c r="K4" s="27" t="s">
        <v>400</v>
      </c>
      <c r="L4" s="27"/>
      <c r="M4" s="27" t="s">
        <v>423</v>
      </c>
      <c r="N4" s="27"/>
      <c r="O4" s="27" t="s">
        <v>34</v>
      </c>
      <c r="P4" s="27"/>
      <c r="Q4" s="29">
        <v>0.06</v>
      </c>
      <c r="R4" s="27"/>
      <c r="S4" s="29">
        <f t="shared" si="0"/>
        <v>57136.63</v>
      </c>
    </row>
    <row r="5" spans="1:21" x14ac:dyDescent="0.25">
      <c r="A5" s="27"/>
      <c r="B5" s="27"/>
      <c r="C5" s="27"/>
      <c r="D5" s="27"/>
      <c r="E5" s="27" t="s">
        <v>111</v>
      </c>
      <c r="F5" s="27"/>
      <c r="G5" s="28">
        <v>41884</v>
      </c>
      <c r="H5" s="27"/>
      <c r="I5" s="27"/>
      <c r="J5" s="27"/>
      <c r="K5" s="27" t="s">
        <v>400</v>
      </c>
      <c r="L5" s="27"/>
      <c r="M5" s="27" t="s">
        <v>423</v>
      </c>
      <c r="N5" s="27"/>
      <c r="O5" s="27" t="s">
        <v>34</v>
      </c>
      <c r="P5" s="27"/>
      <c r="Q5" s="29">
        <v>0.09</v>
      </c>
      <c r="R5" s="27"/>
      <c r="S5" s="29">
        <f t="shared" si="0"/>
        <v>57136.72</v>
      </c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41884</v>
      </c>
      <c r="H6" s="27"/>
      <c r="I6" s="27"/>
      <c r="J6" s="27"/>
      <c r="K6" s="27" t="s">
        <v>400</v>
      </c>
      <c r="L6" s="27"/>
      <c r="M6" s="27" t="s">
        <v>424</v>
      </c>
      <c r="N6" s="27"/>
      <c r="O6" s="27" t="s">
        <v>34</v>
      </c>
      <c r="P6" s="27"/>
      <c r="Q6" s="29">
        <v>-0.15</v>
      </c>
      <c r="R6" s="27"/>
      <c r="S6" s="29">
        <f t="shared" si="0"/>
        <v>57136.57</v>
      </c>
      <c r="U6" s="24"/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41884</v>
      </c>
      <c r="H7" s="27"/>
      <c r="I7" s="27"/>
      <c r="J7" s="27"/>
      <c r="K7" s="27" t="s">
        <v>138</v>
      </c>
      <c r="L7" s="27"/>
      <c r="M7" s="27" t="s">
        <v>425</v>
      </c>
      <c r="N7" s="27"/>
      <c r="O7" s="27" t="s">
        <v>102</v>
      </c>
      <c r="P7" s="27"/>
      <c r="Q7" s="29">
        <v>-320.51</v>
      </c>
      <c r="R7" s="27"/>
      <c r="S7" s="29">
        <f t="shared" si="0"/>
        <v>56816.06</v>
      </c>
      <c r="U7" s="24"/>
    </row>
    <row r="8" spans="1:21" x14ac:dyDescent="0.25">
      <c r="A8" s="27"/>
      <c r="B8" s="27"/>
      <c r="C8" s="27"/>
      <c r="D8" s="27"/>
      <c r="E8" s="27" t="s">
        <v>109</v>
      </c>
      <c r="F8" s="27"/>
      <c r="G8" s="28">
        <v>41886</v>
      </c>
      <c r="H8" s="27"/>
      <c r="I8" s="27"/>
      <c r="J8" s="27"/>
      <c r="K8" s="27" t="s">
        <v>226</v>
      </c>
      <c r="L8" s="27"/>
      <c r="M8" s="27" t="s">
        <v>426</v>
      </c>
      <c r="N8" s="27"/>
      <c r="O8" s="27" t="s">
        <v>104</v>
      </c>
      <c r="P8" s="27"/>
      <c r="Q8" s="29">
        <v>-25.98</v>
      </c>
      <c r="R8" s="27"/>
      <c r="S8" s="29">
        <f t="shared" si="0"/>
        <v>56790.080000000002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41886</v>
      </c>
      <c r="H9" s="27"/>
      <c r="I9" s="27"/>
      <c r="J9" s="27"/>
      <c r="K9" s="27" t="s">
        <v>401</v>
      </c>
      <c r="L9" s="27"/>
      <c r="M9" s="27" t="s">
        <v>427</v>
      </c>
      <c r="N9" s="27"/>
      <c r="O9" s="27" t="s">
        <v>100</v>
      </c>
      <c r="P9" s="27"/>
      <c r="Q9" s="29">
        <v>-49.91</v>
      </c>
      <c r="R9" s="27"/>
      <c r="S9" s="29">
        <f t="shared" si="0"/>
        <v>56740.17</v>
      </c>
    </row>
    <row r="10" spans="1:21" x14ac:dyDescent="0.25">
      <c r="A10" s="27"/>
      <c r="B10" s="27"/>
      <c r="C10" s="27"/>
      <c r="D10" s="27"/>
      <c r="E10" s="27" t="s">
        <v>110</v>
      </c>
      <c r="F10" s="27"/>
      <c r="G10" s="28">
        <v>41887</v>
      </c>
      <c r="H10" s="27"/>
      <c r="I10" s="27" t="s">
        <v>222</v>
      </c>
      <c r="J10" s="27"/>
      <c r="K10" s="27" t="s">
        <v>165</v>
      </c>
      <c r="L10" s="27"/>
      <c r="M10" s="27" t="s">
        <v>428</v>
      </c>
      <c r="N10" s="27"/>
      <c r="O10" s="27" t="s">
        <v>36</v>
      </c>
      <c r="P10" s="27"/>
      <c r="Q10" s="29">
        <v>6536.92</v>
      </c>
      <c r="R10" s="27"/>
      <c r="S10" s="29">
        <f t="shared" si="0"/>
        <v>63277.09</v>
      </c>
    </row>
    <row r="11" spans="1:21" x14ac:dyDescent="0.25">
      <c r="A11" s="27"/>
      <c r="B11" s="27"/>
      <c r="C11" s="27"/>
      <c r="D11" s="27"/>
      <c r="E11" s="27" t="s">
        <v>110</v>
      </c>
      <c r="F11" s="27"/>
      <c r="G11" s="28">
        <v>41887</v>
      </c>
      <c r="H11" s="27"/>
      <c r="I11" s="27" t="s">
        <v>387</v>
      </c>
      <c r="J11" s="27"/>
      <c r="K11" s="27" t="s">
        <v>150</v>
      </c>
      <c r="L11" s="27"/>
      <c r="M11" s="27" t="s">
        <v>429</v>
      </c>
      <c r="N11" s="27"/>
      <c r="O11" s="27" t="s">
        <v>36</v>
      </c>
      <c r="P11" s="27"/>
      <c r="Q11" s="29">
        <v>649.75</v>
      </c>
      <c r="R11" s="27"/>
      <c r="S11" s="29">
        <f t="shared" si="0"/>
        <v>63926.84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41887</v>
      </c>
      <c r="H12" s="27"/>
      <c r="I12" s="27" t="s">
        <v>388</v>
      </c>
      <c r="J12" s="27"/>
      <c r="K12" s="27" t="s">
        <v>153</v>
      </c>
      <c r="L12" s="27"/>
      <c r="M12" s="27" t="s">
        <v>430</v>
      </c>
      <c r="N12" s="27"/>
      <c r="O12" s="27" t="s">
        <v>92</v>
      </c>
      <c r="P12" s="27"/>
      <c r="Q12" s="29">
        <v>-14000</v>
      </c>
      <c r="R12" s="27"/>
      <c r="S12" s="29">
        <f t="shared" si="0"/>
        <v>49926.84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41887</v>
      </c>
      <c r="H13" s="27"/>
      <c r="I13" s="27"/>
      <c r="J13" s="27"/>
      <c r="K13" s="27" t="s">
        <v>147</v>
      </c>
      <c r="L13" s="27"/>
      <c r="M13" s="27" t="s">
        <v>185</v>
      </c>
      <c r="N13" s="27"/>
      <c r="O13" s="27" t="s">
        <v>104</v>
      </c>
      <c r="P13" s="27"/>
      <c r="Q13" s="29">
        <v>-29.98</v>
      </c>
      <c r="R13" s="27"/>
      <c r="S13" s="29">
        <f t="shared" si="0"/>
        <v>49896.86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41890</v>
      </c>
      <c r="H14" s="27"/>
      <c r="I14" s="27"/>
      <c r="J14" s="27"/>
      <c r="K14" s="27" t="s">
        <v>402</v>
      </c>
      <c r="L14" s="27"/>
      <c r="M14" s="27" t="s">
        <v>431</v>
      </c>
      <c r="N14" s="27"/>
      <c r="O14" s="27" t="s">
        <v>102</v>
      </c>
      <c r="P14" s="27"/>
      <c r="Q14" s="29">
        <v>-184.55</v>
      </c>
      <c r="R14" s="27"/>
      <c r="S14" s="29">
        <f t="shared" si="0"/>
        <v>49712.31</v>
      </c>
    </row>
    <row r="15" spans="1:21" x14ac:dyDescent="0.25">
      <c r="A15" s="27"/>
      <c r="B15" s="27"/>
      <c r="C15" s="27"/>
      <c r="D15" s="27"/>
      <c r="E15" s="27" t="s">
        <v>109</v>
      </c>
      <c r="F15" s="27"/>
      <c r="G15" s="28">
        <v>41890</v>
      </c>
      <c r="H15" s="27"/>
      <c r="I15" s="27"/>
      <c r="J15" s="27"/>
      <c r="K15" s="27" t="s">
        <v>143</v>
      </c>
      <c r="L15" s="27"/>
      <c r="M15" s="27" t="s">
        <v>176</v>
      </c>
      <c r="N15" s="27"/>
      <c r="O15" s="27" t="s">
        <v>104</v>
      </c>
      <c r="P15" s="27"/>
      <c r="Q15" s="29">
        <v>-54.9</v>
      </c>
      <c r="R15" s="27"/>
      <c r="S15" s="29">
        <f t="shared" si="0"/>
        <v>49657.41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41890</v>
      </c>
      <c r="H16" s="27"/>
      <c r="I16" s="27"/>
      <c r="J16" s="27"/>
      <c r="K16" s="27" t="s">
        <v>226</v>
      </c>
      <c r="L16" s="27"/>
      <c r="M16" s="27" t="s">
        <v>426</v>
      </c>
      <c r="N16" s="27"/>
      <c r="O16" s="27" t="s">
        <v>104</v>
      </c>
      <c r="P16" s="27"/>
      <c r="Q16" s="29">
        <v>-28.11</v>
      </c>
      <c r="R16" s="27"/>
      <c r="S16" s="29">
        <f t="shared" si="0"/>
        <v>49629.3</v>
      </c>
    </row>
    <row r="17" spans="1:19" x14ac:dyDescent="0.25">
      <c r="A17" s="27"/>
      <c r="B17" s="27"/>
      <c r="C17" s="27"/>
      <c r="D17" s="27"/>
      <c r="E17" s="27" t="s">
        <v>109</v>
      </c>
      <c r="F17" s="27"/>
      <c r="G17" s="28">
        <v>41890</v>
      </c>
      <c r="H17" s="27"/>
      <c r="I17" s="27"/>
      <c r="J17" s="27"/>
      <c r="K17" s="27" t="s">
        <v>403</v>
      </c>
      <c r="L17" s="27"/>
      <c r="M17" s="27" t="s">
        <v>432</v>
      </c>
      <c r="N17" s="27"/>
      <c r="O17" s="27" t="s">
        <v>102</v>
      </c>
      <c r="P17" s="27"/>
      <c r="Q17" s="29">
        <v>-78</v>
      </c>
      <c r="R17" s="27"/>
      <c r="S17" s="29">
        <f t="shared" si="0"/>
        <v>49551.3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41891</v>
      </c>
      <c r="H18" s="27"/>
      <c r="I18" s="27"/>
      <c r="J18" s="27"/>
      <c r="K18" s="27" t="s">
        <v>227</v>
      </c>
      <c r="L18" s="27"/>
      <c r="M18" s="27" t="s">
        <v>237</v>
      </c>
      <c r="N18" s="27"/>
      <c r="O18" s="27" t="s">
        <v>83</v>
      </c>
      <c r="P18" s="27"/>
      <c r="Q18" s="29">
        <v>-9</v>
      </c>
      <c r="R18" s="27"/>
      <c r="S18" s="29">
        <f t="shared" si="0"/>
        <v>49542.3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41892</v>
      </c>
      <c r="H19" s="27"/>
      <c r="I19" s="27"/>
      <c r="J19" s="27"/>
      <c r="K19" s="27" t="s">
        <v>404</v>
      </c>
      <c r="L19" s="27"/>
      <c r="M19" s="27" t="s">
        <v>433</v>
      </c>
      <c r="N19" s="27"/>
      <c r="O19" s="27" t="s">
        <v>102</v>
      </c>
      <c r="P19" s="27"/>
      <c r="Q19" s="29">
        <v>-238</v>
      </c>
      <c r="R19" s="27"/>
      <c r="S19" s="29">
        <f t="shared" si="0"/>
        <v>49304.3</v>
      </c>
    </row>
    <row r="20" spans="1:19" x14ac:dyDescent="0.25">
      <c r="A20" s="27"/>
      <c r="B20" s="27"/>
      <c r="C20" s="27"/>
      <c r="D20" s="27"/>
      <c r="E20" s="27" t="s">
        <v>110</v>
      </c>
      <c r="F20" s="27"/>
      <c r="G20" s="28">
        <v>41893</v>
      </c>
      <c r="H20" s="27"/>
      <c r="I20" s="27" t="s">
        <v>222</v>
      </c>
      <c r="J20" s="27"/>
      <c r="K20" s="27" t="s">
        <v>405</v>
      </c>
      <c r="L20" s="27"/>
      <c r="M20" s="27" t="s">
        <v>434</v>
      </c>
      <c r="N20" s="27"/>
      <c r="O20" s="27" t="s">
        <v>36</v>
      </c>
      <c r="P20" s="27"/>
      <c r="Q20" s="29">
        <v>2160</v>
      </c>
      <c r="R20" s="27"/>
      <c r="S20" s="29">
        <f t="shared" si="0"/>
        <v>51464.3</v>
      </c>
    </row>
    <row r="21" spans="1:19" x14ac:dyDescent="0.25">
      <c r="A21" s="27"/>
      <c r="B21" s="27"/>
      <c r="C21" s="27"/>
      <c r="D21" s="27"/>
      <c r="E21" s="27" t="s">
        <v>110</v>
      </c>
      <c r="F21" s="27"/>
      <c r="G21" s="28">
        <v>41893</v>
      </c>
      <c r="H21" s="27"/>
      <c r="I21" s="27" t="s">
        <v>389</v>
      </c>
      <c r="J21" s="27"/>
      <c r="K21" s="27" t="s">
        <v>168</v>
      </c>
      <c r="L21" s="27"/>
      <c r="M21" s="27" t="s">
        <v>435</v>
      </c>
      <c r="N21" s="27"/>
      <c r="O21" s="27" t="s">
        <v>36</v>
      </c>
      <c r="P21" s="27"/>
      <c r="Q21" s="29">
        <v>2568.0100000000002</v>
      </c>
      <c r="R21" s="27"/>
      <c r="S21" s="29">
        <f t="shared" si="0"/>
        <v>54032.31</v>
      </c>
    </row>
    <row r="22" spans="1:19" x14ac:dyDescent="0.25">
      <c r="A22" s="27"/>
      <c r="B22" s="27"/>
      <c r="C22" s="27"/>
      <c r="D22" s="27"/>
      <c r="E22" s="27" t="s">
        <v>111</v>
      </c>
      <c r="F22" s="27"/>
      <c r="G22" s="28">
        <v>41893</v>
      </c>
      <c r="H22" s="27"/>
      <c r="I22" s="27"/>
      <c r="J22" s="27"/>
      <c r="K22" s="27" t="s">
        <v>401</v>
      </c>
      <c r="L22" s="27"/>
      <c r="M22" s="27" t="s">
        <v>436</v>
      </c>
      <c r="N22" s="27"/>
      <c r="O22" s="27" t="s">
        <v>100</v>
      </c>
      <c r="P22" s="27"/>
      <c r="Q22" s="29">
        <v>49.91</v>
      </c>
      <c r="R22" s="27"/>
      <c r="S22" s="29">
        <f t="shared" si="0"/>
        <v>54082.22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41893</v>
      </c>
      <c r="H23" s="27"/>
      <c r="I23" s="27"/>
      <c r="J23" s="27"/>
      <c r="K23" s="27" t="s">
        <v>139</v>
      </c>
      <c r="L23" s="27"/>
      <c r="M23" s="27" t="s">
        <v>238</v>
      </c>
      <c r="N23" s="27"/>
      <c r="O23" s="27" t="s">
        <v>106</v>
      </c>
      <c r="P23" s="27"/>
      <c r="Q23" s="29">
        <v>-136.71</v>
      </c>
      <c r="R23" s="27"/>
      <c r="S23" s="29">
        <f t="shared" si="0"/>
        <v>53945.51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41893</v>
      </c>
      <c r="H24" s="27"/>
      <c r="I24" s="27"/>
      <c r="J24" s="27"/>
      <c r="K24" s="27" t="s">
        <v>139</v>
      </c>
      <c r="L24" s="27"/>
      <c r="M24" s="27" t="s">
        <v>181</v>
      </c>
      <c r="N24" s="27"/>
      <c r="O24" s="27" t="s">
        <v>106</v>
      </c>
      <c r="P24" s="27"/>
      <c r="Q24" s="29">
        <v>-42.08</v>
      </c>
      <c r="R24" s="27"/>
      <c r="S24" s="29">
        <f t="shared" si="0"/>
        <v>53903.43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41893</v>
      </c>
      <c r="H25" s="27"/>
      <c r="I25" s="27"/>
      <c r="J25" s="27"/>
      <c r="K25" s="27" t="s">
        <v>139</v>
      </c>
      <c r="L25" s="27"/>
      <c r="M25" s="27" t="s">
        <v>179</v>
      </c>
      <c r="N25" s="27"/>
      <c r="O25" s="27" t="s">
        <v>106</v>
      </c>
      <c r="P25" s="27"/>
      <c r="Q25" s="29">
        <v>-35.22</v>
      </c>
      <c r="R25" s="27"/>
      <c r="S25" s="29">
        <f t="shared" si="0"/>
        <v>53868.21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41893</v>
      </c>
      <c r="H26" s="27"/>
      <c r="I26" s="27"/>
      <c r="J26" s="27"/>
      <c r="K26" s="27" t="s">
        <v>139</v>
      </c>
      <c r="L26" s="27"/>
      <c r="M26" s="27" t="s">
        <v>182</v>
      </c>
      <c r="N26" s="27"/>
      <c r="O26" s="27" t="s">
        <v>106</v>
      </c>
      <c r="P26" s="27"/>
      <c r="Q26" s="29">
        <v>-1.82</v>
      </c>
      <c r="R26" s="27"/>
      <c r="S26" s="29">
        <f t="shared" si="0"/>
        <v>53866.39</v>
      </c>
    </row>
    <row r="27" spans="1:19" x14ac:dyDescent="0.25">
      <c r="A27" s="27"/>
      <c r="B27" s="27"/>
      <c r="C27" s="27"/>
      <c r="D27" s="27"/>
      <c r="E27" s="27" t="s">
        <v>109</v>
      </c>
      <c r="F27" s="27"/>
      <c r="G27" s="28">
        <v>41893</v>
      </c>
      <c r="H27" s="27"/>
      <c r="I27" s="27"/>
      <c r="J27" s="27"/>
      <c r="K27" s="27" t="s">
        <v>406</v>
      </c>
      <c r="L27" s="27"/>
      <c r="M27" s="27" t="s">
        <v>437</v>
      </c>
      <c r="N27" s="27"/>
      <c r="O27" s="27" t="s">
        <v>102</v>
      </c>
      <c r="P27" s="27"/>
      <c r="Q27" s="29">
        <v>-120</v>
      </c>
      <c r="R27" s="27"/>
      <c r="S27" s="29">
        <f t="shared" si="0"/>
        <v>53746.39</v>
      </c>
    </row>
    <row r="28" spans="1:19" x14ac:dyDescent="0.25">
      <c r="A28" s="27"/>
      <c r="B28" s="27"/>
      <c r="C28" s="27"/>
      <c r="D28" s="27"/>
      <c r="E28" s="27" t="s">
        <v>109</v>
      </c>
      <c r="F28" s="27"/>
      <c r="G28" s="28">
        <v>41893</v>
      </c>
      <c r="H28" s="27"/>
      <c r="I28" s="27"/>
      <c r="J28" s="27"/>
      <c r="K28" s="27" t="s">
        <v>148</v>
      </c>
      <c r="L28" s="27"/>
      <c r="M28" s="27" t="s">
        <v>438</v>
      </c>
      <c r="N28" s="27"/>
      <c r="O28" s="27" t="s">
        <v>102</v>
      </c>
      <c r="P28" s="27"/>
      <c r="Q28" s="29">
        <v>-80.08</v>
      </c>
      <c r="R28" s="27"/>
      <c r="S28" s="29">
        <f t="shared" si="0"/>
        <v>53666.31</v>
      </c>
    </row>
    <row r="29" spans="1:19" x14ac:dyDescent="0.25">
      <c r="A29" s="27"/>
      <c r="B29" s="27"/>
      <c r="C29" s="27"/>
      <c r="D29" s="27"/>
      <c r="E29" s="27" t="s">
        <v>109</v>
      </c>
      <c r="F29" s="27"/>
      <c r="G29" s="28">
        <v>41893</v>
      </c>
      <c r="H29" s="27"/>
      <c r="I29" s="27"/>
      <c r="J29" s="27"/>
      <c r="K29" s="27" t="s">
        <v>407</v>
      </c>
      <c r="L29" s="27"/>
      <c r="M29" s="27" t="s">
        <v>439</v>
      </c>
      <c r="N29" s="27"/>
      <c r="O29" s="27" t="s">
        <v>102</v>
      </c>
      <c r="P29" s="27"/>
      <c r="Q29" s="29">
        <v>-57.5</v>
      </c>
      <c r="R29" s="27"/>
      <c r="S29" s="29">
        <f t="shared" si="0"/>
        <v>53608.81</v>
      </c>
    </row>
    <row r="30" spans="1:19" x14ac:dyDescent="0.25">
      <c r="A30" s="27"/>
      <c r="B30" s="27"/>
      <c r="C30" s="27"/>
      <c r="D30" s="27"/>
      <c r="E30" s="27" t="s">
        <v>109</v>
      </c>
      <c r="F30" s="27"/>
      <c r="G30" s="28">
        <v>41893</v>
      </c>
      <c r="H30" s="27"/>
      <c r="I30" s="27"/>
      <c r="J30" s="27"/>
      <c r="K30" s="27" t="s">
        <v>407</v>
      </c>
      <c r="L30" s="27"/>
      <c r="M30" s="27" t="s">
        <v>439</v>
      </c>
      <c r="N30" s="27"/>
      <c r="O30" s="27" t="s">
        <v>102</v>
      </c>
      <c r="P30" s="27"/>
      <c r="Q30" s="29">
        <v>-9.75</v>
      </c>
      <c r="R30" s="27"/>
      <c r="S30" s="29">
        <f t="shared" si="0"/>
        <v>53599.06</v>
      </c>
    </row>
    <row r="31" spans="1:19" x14ac:dyDescent="0.25">
      <c r="A31" s="27"/>
      <c r="B31" s="27"/>
      <c r="C31" s="27"/>
      <c r="D31" s="27"/>
      <c r="E31" s="27" t="s">
        <v>109</v>
      </c>
      <c r="F31" s="27"/>
      <c r="G31" s="28">
        <v>41893</v>
      </c>
      <c r="H31" s="27"/>
      <c r="I31" s="27"/>
      <c r="J31" s="27"/>
      <c r="K31" s="27" t="s">
        <v>404</v>
      </c>
      <c r="L31" s="27"/>
      <c r="M31" s="27" t="s">
        <v>433</v>
      </c>
      <c r="N31" s="27"/>
      <c r="O31" s="27" t="s">
        <v>102</v>
      </c>
      <c r="P31" s="27"/>
      <c r="Q31" s="29">
        <v>-9</v>
      </c>
      <c r="R31" s="27"/>
      <c r="S31" s="29">
        <f t="shared" si="0"/>
        <v>53590.06</v>
      </c>
    </row>
    <row r="32" spans="1:19" x14ac:dyDescent="0.25">
      <c r="A32" s="27"/>
      <c r="B32" s="27"/>
      <c r="C32" s="27"/>
      <c r="D32" s="27"/>
      <c r="E32" s="27" t="s">
        <v>109</v>
      </c>
      <c r="F32" s="27"/>
      <c r="G32" s="28">
        <v>41894</v>
      </c>
      <c r="H32" s="27"/>
      <c r="I32" s="27"/>
      <c r="J32" s="27"/>
      <c r="K32" s="27" t="s">
        <v>147</v>
      </c>
      <c r="L32" s="27"/>
      <c r="M32" s="27" t="s">
        <v>185</v>
      </c>
      <c r="N32" s="27"/>
      <c r="O32" s="27" t="s">
        <v>104</v>
      </c>
      <c r="P32" s="27"/>
      <c r="Q32" s="29">
        <v>-59.96</v>
      </c>
      <c r="R32" s="27"/>
      <c r="S32" s="29">
        <f t="shared" si="0"/>
        <v>53530.1</v>
      </c>
    </row>
    <row r="33" spans="1:19" x14ac:dyDescent="0.25">
      <c r="A33" s="27"/>
      <c r="B33" s="27"/>
      <c r="C33" s="27"/>
      <c r="D33" s="27"/>
      <c r="E33" s="27" t="s">
        <v>109</v>
      </c>
      <c r="F33" s="27"/>
      <c r="G33" s="28">
        <v>41894</v>
      </c>
      <c r="H33" s="27"/>
      <c r="I33" s="27"/>
      <c r="J33" s="27"/>
      <c r="K33" s="27" t="s">
        <v>147</v>
      </c>
      <c r="L33" s="27"/>
      <c r="M33" s="27" t="s">
        <v>185</v>
      </c>
      <c r="N33" s="27"/>
      <c r="O33" s="27" t="s">
        <v>104</v>
      </c>
      <c r="P33" s="27"/>
      <c r="Q33" s="29">
        <v>-44.58</v>
      </c>
      <c r="R33" s="27"/>
      <c r="S33" s="29">
        <f t="shared" si="0"/>
        <v>53485.52</v>
      </c>
    </row>
    <row r="34" spans="1:19" x14ac:dyDescent="0.25">
      <c r="A34" s="27"/>
      <c r="B34" s="27"/>
      <c r="C34" s="27"/>
      <c r="D34" s="27"/>
      <c r="E34" s="27" t="s">
        <v>109</v>
      </c>
      <c r="F34" s="27"/>
      <c r="G34" s="28">
        <v>41894</v>
      </c>
      <c r="H34" s="27"/>
      <c r="I34" s="27"/>
      <c r="J34" s="27"/>
      <c r="K34" s="27" t="s">
        <v>408</v>
      </c>
      <c r="L34" s="27"/>
      <c r="M34" s="27" t="s">
        <v>440</v>
      </c>
      <c r="N34" s="27"/>
      <c r="O34" s="27" t="s">
        <v>102</v>
      </c>
      <c r="P34" s="27"/>
      <c r="Q34" s="29">
        <v>-240</v>
      </c>
      <c r="R34" s="27"/>
      <c r="S34" s="29">
        <f t="shared" si="0"/>
        <v>53245.52</v>
      </c>
    </row>
    <row r="35" spans="1:19" x14ac:dyDescent="0.25">
      <c r="A35" s="27"/>
      <c r="B35" s="27"/>
      <c r="C35" s="27"/>
      <c r="D35" s="27"/>
      <c r="E35" s="27" t="s">
        <v>109</v>
      </c>
      <c r="F35" s="27"/>
      <c r="G35" s="28">
        <v>41894</v>
      </c>
      <c r="H35" s="27"/>
      <c r="I35" s="27"/>
      <c r="J35" s="27"/>
      <c r="K35" s="27" t="s">
        <v>403</v>
      </c>
      <c r="L35" s="27"/>
      <c r="M35" s="27" t="s">
        <v>432</v>
      </c>
      <c r="N35" s="27"/>
      <c r="O35" s="27" t="s">
        <v>102</v>
      </c>
      <c r="P35" s="27"/>
      <c r="Q35" s="29">
        <v>-77.989999999999995</v>
      </c>
      <c r="R35" s="27"/>
      <c r="S35" s="29">
        <f t="shared" ref="S35:S71" si="1">ROUND(S34+Q35,5)</f>
        <v>53167.53</v>
      </c>
    </row>
    <row r="36" spans="1:19" x14ac:dyDescent="0.25">
      <c r="A36" s="27"/>
      <c r="B36" s="27"/>
      <c r="C36" s="27"/>
      <c r="D36" s="27"/>
      <c r="E36" s="27" t="s">
        <v>109</v>
      </c>
      <c r="F36" s="27"/>
      <c r="G36" s="28">
        <v>41894</v>
      </c>
      <c r="H36" s="27"/>
      <c r="I36" s="27"/>
      <c r="J36" s="27"/>
      <c r="K36" s="27" t="s">
        <v>406</v>
      </c>
      <c r="L36" s="27"/>
      <c r="M36" s="27" t="s">
        <v>441</v>
      </c>
      <c r="N36" s="27"/>
      <c r="O36" s="27" t="s">
        <v>102</v>
      </c>
      <c r="P36" s="27"/>
      <c r="Q36" s="29">
        <v>-17.38</v>
      </c>
      <c r="R36" s="27"/>
      <c r="S36" s="29">
        <f t="shared" si="1"/>
        <v>53150.15</v>
      </c>
    </row>
    <row r="37" spans="1:19" x14ac:dyDescent="0.25">
      <c r="A37" s="27"/>
      <c r="B37" s="27"/>
      <c r="C37" s="27"/>
      <c r="D37" s="27"/>
      <c r="E37" s="27" t="s">
        <v>109</v>
      </c>
      <c r="F37" s="27"/>
      <c r="G37" s="28">
        <v>41894</v>
      </c>
      <c r="H37" s="27"/>
      <c r="I37" s="27"/>
      <c r="J37" s="27"/>
      <c r="K37" s="27" t="s">
        <v>233</v>
      </c>
      <c r="L37" s="27"/>
      <c r="M37" s="27" t="s">
        <v>442</v>
      </c>
      <c r="N37" s="27"/>
      <c r="O37" s="27" t="s">
        <v>102</v>
      </c>
      <c r="P37" s="27"/>
      <c r="Q37" s="29">
        <v>-11.09</v>
      </c>
      <c r="R37" s="27"/>
      <c r="S37" s="29">
        <f t="shared" si="1"/>
        <v>53139.06</v>
      </c>
    </row>
    <row r="38" spans="1:19" x14ac:dyDescent="0.25">
      <c r="A38" s="27"/>
      <c r="B38" s="27"/>
      <c r="C38" s="27"/>
      <c r="D38" s="27"/>
      <c r="E38" s="27" t="s">
        <v>109</v>
      </c>
      <c r="F38" s="27"/>
      <c r="G38" s="28">
        <v>41894</v>
      </c>
      <c r="H38" s="27"/>
      <c r="I38" s="27"/>
      <c r="J38" s="27"/>
      <c r="K38" s="27" t="s">
        <v>409</v>
      </c>
      <c r="L38" s="27"/>
      <c r="M38" s="27" t="s">
        <v>443</v>
      </c>
      <c r="N38" s="27"/>
      <c r="O38" s="27" t="s">
        <v>102</v>
      </c>
      <c r="P38" s="27"/>
      <c r="Q38" s="29">
        <v>-10</v>
      </c>
      <c r="R38" s="27"/>
      <c r="S38" s="29">
        <f t="shared" si="1"/>
        <v>53129.06</v>
      </c>
    </row>
    <row r="39" spans="1:19" x14ac:dyDescent="0.25">
      <c r="A39" s="27"/>
      <c r="B39" s="27"/>
      <c r="C39" s="27"/>
      <c r="D39" s="27"/>
      <c r="E39" s="27" t="s">
        <v>109</v>
      </c>
      <c r="F39" s="27"/>
      <c r="G39" s="28">
        <v>41894</v>
      </c>
      <c r="H39" s="27"/>
      <c r="I39" s="27"/>
      <c r="J39" s="27"/>
      <c r="K39" s="27" t="s">
        <v>409</v>
      </c>
      <c r="L39" s="27"/>
      <c r="M39" s="27" t="s">
        <v>443</v>
      </c>
      <c r="N39" s="27"/>
      <c r="O39" s="27" t="s">
        <v>102</v>
      </c>
      <c r="P39" s="27"/>
      <c r="Q39" s="29">
        <v>-10</v>
      </c>
      <c r="R39" s="27"/>
      <c r="S39" s="29">
        <f t="shared" si="1"/>
        <v>53119.06</v>
      </c>
    </row>
    <row r="40" spans="1:19" x14ac:dyDescent="0.25">
      <c r="A40" s="27"/>
      <c r="B40" s="27"/>
      <c r="C40" s="27"/>
      <c r="D40" s="27"/>
      <c r="E40" s="27" t="s">
        <v>109</v>
      </c>
      <c r="F40" s="27"/>
      <c r="G40" s="28">
        <v>41894</v>
      </c>
      <c r="H40" s="27"/>
      <c r="I40" s="27"/>
      <c r="J40" s="27"/>
      <c r="K40" s="27" t="s">
        <v>409</v>
      </c>
      <c r="L40" s="27"/>
      <c r="M40" s="27" t="s">
        <v>443</v>
      </c>
      <c r="N40" s="27"/>
      <c r="O40" s="27" t="s">
        <v>102</v>
      </c>
      <c r="P40" s="27"/>
      <c r="Q40" s="29">
        <v>-5</v>
      </c>
      <c r="R40" s="27"/>
      <c r="S40" s="29">
        <f t="shared" si="1"/>
        <v>53114.06</v>
      </c>
    </row>
    <row r="41" spans="1:19" x14ac:dyDescent="0.25">
      <c r="A41" s="27"/>
      <c r="B41" s="27"/>
      <c r="C41" s="27"/>
      <c r="D41" s="27"/>
      <c r="E41" s="27" t="s">
        <v>109</v>
      </c>
      <c r="F41" s="27"/>
      <c r="G41" s="28">
        <v>41897</v>
      </c>
      <c r="H41" s="27"/>
      <c r="I41" s="27"/>
      <c r="J41" s="27"/>
      <c r="K41" s="27" t="s">
        <v>410</v>
      </c>
      <c r="L41" s="27"/>
      <c r="M41" s="27" t="s">
        <v>444</v>
      </c>
      <c r="N41" s="27"/>
      <c r="O41" s="27" t="s">
        <v>378</v>
      </c>
      <c r="P41" s="27"/>
      <c r="Q41" s="29">
        <v>-1580</v>
      </c>
      <c r="R41" s="27"/>
      <c r="S41" s="29">
        <f t="shared" si="1"/>
        <v>51534.06</v>
      </c>
    </row>
    <row r="42" spans="1:19" x14ac:dyDescent="0.25">
      <c r="A42" s="27"/>
      <c r="B42" s="27"/>
      <c r="C42" s="27"/>
      <c r="D42" s="27"/>
      <c r="E42" s="27" t="s">
        <v>109</v>
      </c>
      <c r="F42" s="27"/>
      <c r="G42" s="28">
        <v>41897</v>
      </c>
      <c r="H42" s="27"/>
      <c r="I42" s="27"/>
      <c r="J42" s="27"/>
      <c r="K42" s="27" t="s">
        <v>411</v>
      </c>
      <c r="L42" s="27"/>
      <c r="M42" s="27" t="s">
        <v>445</v>
      </c>
      <c r="N42" s="27"/>
      <c r="O42" s="27" t="s">
        <v>102</v>
      </c>
      <c r="P42" s="27"/>
      <c r="Q42" s="29">
        <v>-507</v>
      </c>
      <c r="R42" s="27"/>
      <c r="S42" s="29">
        <f t="shared" si="1"/>
        <v>51027.06</v>
      </c>
    </row>
    <row r="43" spans="1:19" x14ac:dyDescent="0.25">
      <c r="A43" s="27"/>
      <c r="B43" s="27"/>
      <c r="C43" s="27"/>
      <c r="D43" s="27"/>
      <c r="E43" s="27" t="s">
        <v>109</v>
      </c>
      <c r="F43" s="27"/>
      <c r="G43" s="28">
        <v>41897</v>
      </c>
      <c r="H43" s="27"/>
      <c r="I43" s="27"/>
      <c r="J43" s="27"/>
      <c r="K43" s="27" t="s">
        <v>408</v>
      </c>
      <c r="L43" s="27"/>
      <c r="M43" s="27" t="s">
        <v>440</v>
      </c>
      <c r="N43" s="27"/>
      <c r="O43" s="27" t="s">
        <v>102</v>
      </c>
      <c r="P43" s="27"/>
      <c r="Q43" s="29">
        <v>-240</v>
      </c>
      <c r="R43" s="27"/>
      <c r="S43" s="29">
        <f t="shared" si="1"/>
        <v>50787.06</v>
      </c>
    </row>
    <row r="44" spans="1:19" x14ac:dyDescent="0.25">
      <c r="A44" s="27"/>
      <c r="B44" s="27"/>
      <c r="C44" s="27"/>
      <c r="D44" s="27"/>
      <c r="E44" s="27" t="s">
        <v>109</v>
      </c>
      <c r="F44" s="27"/>
      <c r="G44" s="28">
        <v>41897</v>
      </c>
      <c r="H44" s="27"/>
      <c r="I44" s="27"/>
      <c r="J44" s="27"/>
      <c r="K44" s="27" t="s">
        <v>148</v>
      </c>
      <c r="L44" s="27"/>
      <c r="M44" s="27" t="s">
        <v>438</v>
      </c>
      <c r="N44" s="27"/>
      <c r="O44" s="27" t="s">
        <v>102</v>
      </c>
      <c r="P44" s="27"/>
      <c r="Q44" s="29">
        <v>-42.08</v>
      </c>
      <c r="R44" s="27"/>
      <c r="S44" s="29">
        <f t="shared" si="1"/>
        <v>50744.98</v>
      </c>
    </row>
    <row r="45" spans="1:19" x14ac:dyDescent="0.25">
      <c r="A45" s="27"/>
      <c r="B45" s="27"/>
      <c r="C45" s="27"/>
      <c r="D45" s="27"/>
      <c r="E45" s="27" t="s">
        <v>109</v>
      </c>
      <c r="F45" s="27"/>
      <c r="G45" s="28">
        <v>41897</v>
      </c>
      <c r="H45" s="27"/>
      <c r="I45" s="27"/>
      <c r="J45" s="27"/>
      <c r="K45" s="27" t="s">
        <v>409</v>
      </c>
      <c r="L45" s="27"/>
      <c r="M45" s="27" t="s">
        <v>443</v>
      </c>
      <c r="N45" s="27"/>
      <c r="O45" s="27" t="s">
        <v>102</v>
      </c>
      <c r="P45" s="27"/>
      <c r="Q45" s="29">
        <v>-12</v>
      </c>
      <c r="R45" s="27"/>
      <c r="S45" s="29">
        <f t="shared" si="1"/>
        <v>50732.98</v>
      </c>
    </row>
    <row r="46" spans="1:19" x14ac:dyDescent="0.25">
      <c r="A46" s="27"/>
      <c r="B46" s="27"/>
      <c r="C46" s="27"/>
      <c r="D46" s="27"/>
      <c r="E46" s="27" t="s">
        <v>109</v>
      </c>
      <c r="F46" s="27"/>
      <c r="G46" s="28">
        <v>41897</v>
      </c>
      <c r="H46" s="27"/>
      <c r="I46" s="27"/>
      <c r="J46" s="27"/>
      <c r="K46" s="27" t="s">
        <v>233</v>
      </c>
      <c r="L46" s="27"/>
      <c r="M46" s="27" t="s">
        <v>442</v>
      </c>
      <c r="N46" s="27"/>
      <c r="O46" s="27" t="s">
        <v>102</v>
      </c>
      <c r="P46" s="27"/>
      <c r="Q46" s="29">
        <v>-11.17</v>
      </c>
      <c r="R46" s="27"/>
      <c r="S46" s="29">
        <f t="shared" si="1"/>
        <v>50721.81</v>
      </c>
    </row>
    <row r="47" spans="1:19" x14ac:dyDescent="0.25">
      <c r="A47" s="27"/>
      <c r="B47" s="27"/>
      <c r="C47" s="27"/>
      <c r="D47" s="27"/>
      <c r="E47" s="27" t="s">
        <v>109</v>
      </c>
      <c r="F47" s="27"/>
      <c r="G47" s="28">
        <v>41897</v>
      </c>
      <c r="H47" s="27"/>
      <c r="I47" s="27"/>
      <c r="J47" s="27"/>
      <c r="K47" s="27" t="s">
        <v>233</v>
      </c>
      <c r="L47" s="27"/>
      <c r="M47" s="27" t="s">
        <v>442</v>
      </c>
      <c r="N47" s="27"/>
      <c r="O47" s="27" t="s">
        <v>102</v>
      </c>
      <c r="P47" s="27"/>
      <c r="Q47" s="29">
        <v>-11.09</v>
      </c>
      <c r="R47" s="27"/>
      <c r="S47" s="29">
        <f t="shared" si="1"/>
        <v>50710.720000000001</v>
      </c>
    </row>
    <row r="48" spans="1:19" x14ac:dyDescent="0.25">
      <c r="A48" s="27"/>
      <c r="B48" s="27"/>
      <c r="C48" s="27"/>
      <c r="D48" s="27"/>
      <c r="E48" s="27" t="s">
        <v>109</v>
      </c>
      <c r="F48" s="27"/>
      <c r="G48" s="28">
        <v>41897</v>
      </c>
      <c r="H48" s="27"/>
      <c r="I48" s="27"/>
      <c r="J48" s="27"/>
      <c r="K48" s="27" t="s">
        <v>409</v>
      </c>
      <c r="L48" s="27"/>
      <c r="M48" s="27" t="s">
        <v>443</v>
      </c>
      <c r="N48" s="27"/>
      <c r="O48" s="27" t="s">
        <v>102</v>
      </c>
      <c r="P48" s="27"/>
      <c r="Q48" s="29">
        <v>-11</v>
      </c>
      <c r="R48" s="27"/>
      <c r="S48" s="29">
        <f t="shared" si="1"/>
        <v>50699.72</v>
      </c>
    </row>
    <row r="49" spans="1:19" x14ac:dyDescent="0.25">
      <c r="A49" s="27"/>
      <c r="B49" s="27"/>
      <c r="C49" s="27"/>
      <c r="D49" s="27"/>
      <c r="E49" s="27" t="s">
        <v>109</v>
      </c>
      <c r="F49" s="27"/>
      <c r="G49" s="28">
        <v>41897</v>
      </c>
      <c r="H49" s="27"/>
      <c r="I49" s="27"/>
      <c r="J49" s="27"/>
      <c r="K49" s="27" t="s">
        <v>412</v>
      </c>
      <c r="L49" s="27"/>
      <c r="M49" s="27" t="s">
        <v>446</v>
      </c>
      <c r="N49" s="27"/>
      <c r="O49" s="27" t="s">
        <v>102</v>
      </c>
      <c r="P49" s="27"/>
      <c r="Q49" s="29">
        <v>-10.09</v>
      </c>
      <c r="R49" s="27"/>
      <c r="S49" s="29">
        <f t="shared" si="1"/>
        <v>50689.63</v>
      </c>
    </row>
    <row r="50" spans="1:19" x14ac:dyDescent="0.25">
      <c r="A50" s="27"/>
      <c r="B50" s="27"/>
      <c r="C50" s="27"/>
      <c r="D50" s="27"/>
      <c r="E50" s="27" t="s">
        <v>109</v>
      </c>
      <c r="F50" s="27"/>
      <c r="G50" s="28">
        <v>41897</v>
      </c>
      <c r="H50" s="27"/>
      <c r="I50" s="27"/>
      <c r="J50" s="27"/>
      <c r="K50" s="27" t="s">
        <v>233</v>
      </c>
      <c r="L50" s="27"/>
      <c r="M50" s="27" t="s">
        <v>442</v>
      </c>
      <c r="N50" s="27"/>
      <c r="O50" s="27" t="s">
        <v>102</v>
      </c>
      <c r="P50" s="27"/>
      <c r="Q50" s="29">
        <v>-10.029999999999999</v>
      </c>
      <c r="R50" s="27"/>
      <c r="S50" s="29">
        <f t="shared" si="1"/>
        <v>50679.6</v>
      </c>
    </row>
    <row r="51" spans="1:19" x14ac:dyDescent="0.25">
      <c r="A51" s="27"/>
      <c r="B51" s="27"/>
      <c r="C51" s="27"/>
      <c r="D51" s="27"/>
      <c r="E51" s="27" t="s">
        <v>109</v>
      </c>
      <c r="F51" s="27"/>
      <c r="G51" s="28">
        <v>41897</v>
      </c>
      <c r="H51" s="27"/>
      <c r="I51" s="27"/>
      <c r="J51" s="27"/>
      <c r="K51" s="27" t="s">
        <v>409</v>
      </c>
      <c r="L51" s="27"/>
      <c r="M51" s="27" t="s">
        <v>443</v>
      </c>
      <c r="N51" s="27"/>
      <c r="O51" s="27" t="s">
        <v>102</v>
      </c>
      <c r="P51" s="27"/>
      <c r="Q51" s="29">
        <v>-10</v>
      </c>
      <c r="R51" s="27"/>
      <c r="S51" s="29">
        <f t="shared" si="1"/>
        <v>50669.599999999999</v>
      </c>
    </row>
    <row r="52" spans="1:19" x14ac:dyDescent="0.25">
      <c r="A52" s="27"/>
      <c r="B52" s="27"/>
      <c r="C52" s="27"/>
      <c r="D52" s="27"/>
      <c r="E52" s="27" t="s">
        <v>109</v>
      </c>
      <c r="F52" s="27"/>
      <c r="G52" s="28">
        <v>41897</v>
      </c>
      <c r="H52" s="27"/>
      <c r="I52" s="27"/>
      <c r="J52" s="27"/>
      <c r="K52" s="27" t="s">
        <v>409</v>
      </c>
      <c r="L52" s="27"/>
      <c r="M52" s="27" t="s">
        <v>443</v>
      </c>
      <c r="N52" s="27"/>
      <c r="O52" s="27" t="s">
        <v>102</v>
      </c>
      <c r="P52" s="27"/>
      <c r="Q52" s="29">
        <v>-10</v>
      </c>
      <c r="R52" s="27"/>
      <c r="S52" s="29">
        <f t="shared" si="1"/>
        <v>50659.6</v>
      </c>
    </row>
    <row r="53" spans="1:19" x14ac:dyDescent="0.25">
      <c r="A53" s="27"/>
      <c r="B53" s="27"/>
      <c r="C53" s="27"/>
      <c r="D53" s="27"/>
      <c r="E53" s="27" t="s">
        <v>109</v>
      </c>
      <c r="F53" s="27"/>
      <c r="G53" s="28">
        <v>41897</v>
      </c>
      <c r="H53" s="27"/>
      <c r="I53" s="27"/>
      <c r="J53" s="27"/>
      <c r="K53" s="27" t="s">
        <v>409</v>
      </c>
      <c r="L53" s="27"/>
      <c r="M53" s="27" t="s">
        <v>443</v>
      </c>
      <c r="N53" s="27"/>
      <c r="O53" s="27" t="s">
        <v>102</v>
      </c>
      <c r="P53" s="27"/>
      <c r="Q53" s="29">
        <v>-10</v>
      </c>
      <c r="R53" s="27"/>
      <c r="S53" s="29">
        <f t="shared" si="1"/>
        <v>50649.599999999999</v>
      </c>
    </row>
    <row r="54" spans="1:19" x14ac:dyDescent="0.25">
      <c r="A54" s="27"/>
      <c r="B54" s="27"/>
      <c r="C54" s="27"/>
      <c r="D54" s="27"/>
      <c r="E54" s="27" t="s">
        <v>109</v>
      </c>
      <c r="F54" s="27"/>
      <c r="G54" s="28">
        <v>41897</v>
      </c>
      <c r="H54" s="27"/>
      <c r="I54" s="27"/>
      <c r="J54" s="27"/>
      <c r="K54" s="27" t="s">
        <v>409</v>
      </c>
      <c r="L54" s="27"/>
      <c r="M54" s="27" t="s">
        <v>443</v>
      </c>
      <c r="N54" s="27"/>
      <c r="O54" s="27" t="s">
        <v>102</v>
      </c>
      <c r="P54" s="27"/>
      <c r="Q54" s="29">
        <v>-10</v>
      </c>
      <c r="R54" s="27"/>
      <c r="S54" s="29">
        <f t="shared" si="1"/>
        <v>50639.6</v>
      </c>
    </row>
    <row r="55" spans="1:19" x14ac:dyDescent="0.25">
      <c r="A55" s="27"/>
      <c r="B55" s="27"/>
      <c r="C55" s="27"/>
      <c r="D55" s="27"/>
      <c r="E55" s="27" t="s">
        <v>109</v>
      </c>
      <c r="F55" s="27"/>
      <c r="G55" s="28">
        <v>41897</v>
      </c>
      <c r="H55" s="27"/>
      <c r="I55" s="27"/>
      <c r="J55" s="27"/>
      <c r="K55" s="27" t="s">
        <v>406</v>
      </c>
      <c r="L55" s="27"/>
      <c r="M55" s="27" t="s">
        <v>447</v>
      </c>
      <c r="N55" s="27"/>
      <c r="O55" s="27" t="s">
        <v>102</v>
      </c>
      <c r="P55" s="27"/>
      <c r="Q55" s="29">
        <v>-5.99</v>
      </c>
      <c r="R55" s="27"/>
      <c r="S55" s="29">
        <f t="shared" si="1"/>
        <v>50633.61</v>
      </c>
    </row>
    <row r="56" spans="1:19" x14ac:dyDescent="0.25">
      <c r="A56" s="27"/>
      <c r="B56" s="27"/>
      <c r="C56" s="27"/>
      <c r="D56" s="27"/>
      <c r="E56" s="27" t="s">
        <v>109</v>
      </c>
      <c r="F56" s="27"/>
      <c r="G56" s="28">
        <v>41899</v>
      </c>
      <c r="H56" s="27"/>
      <c r="I56" s="27" t="s">
        <v>390</v>
      </c>
      <c r="J56" s="27"/>
      <c r="K56" s="27" t="s">
        <v>413</v>
      </c>
      <c r="L56" s="27"/>
      <c r="M56" s="27" t="s">
        <v>448</v>
      </c>
      <c r="N56" s="27"/>
      <c r="O56" s="27" t="s">
        <v>102</v>
      </c>
      <c r="P56" s="27"/>
      <c r="Q56" s="29">
        <v>-3000</v>
      </c>
      <c r="R56" s="27"/>
      <c r="S56" s="29">
        <f t="shared" si="1"/>
        <v>47633.61</v>
      </c>
    </row>
    <row r="57" spans="1:19" x14ac:dyDescent="0.25">
      <c r="A57" s="27"/>
      <c r="B57" s="27"/>
      <c r="C57" s="27"/>
      <c r="D57" s="27"/>
      <c r="E57" s="27" t="s">
        <v>109</v>
      </c>
      <c r="F57" s="27"/>
      <c r="G57" s="28">
        <v>41899</v>
      </c>
      <c r="H57" s="27"/>
      <c r="I57" s="27" t="s">
        <v>391</v>
      </c>
      <c r="J57" s="27"/>
      <c r="K57" s="27" t="s">
        <v>299</v>
      </c>
      <c r="L57" s="27"/>
      <c r="M57" s="27" t="s">
        <v>449</v>
      </c>
      <c r="N57" s="27"/>
      <c r="O57" s="27" t="s">
        <v>102</v>
      </c>
      <c r="P57" s="27"/>
      <c r="Q57" s="29">
        <v>-2713.76</v>
      </c>
      <c r="R57" s="27"/>
      <c r="S57" s="29">
        <f t="shared" si="1"/>
        <v>44919.85</v>
      </c>
    </row>
    <row r="58" spans="1:19" x14ac:dyDescent="0.25">
      <c r="A58" s="27"/>
      <c r="B58" s="27"/>
      <c r="C58" s="27"/>
      <c r="D58" s="27"/>
      <c r="E58" s="27" t="s">
        <v>109</v>
      </c>
      <c r="F58" s="27"/>
      <c r="G58" s="28">
        <v>41899</v>
      </c>
      <c r="H58" s="27"/>
      <c r="I58" s="27" t="s">
        <v>392</v>
      </c>
      <c r="J58" s="27"/>
      <c r="K58" s="27" t="s">
        <v>414</v>
      </c>
      <c r="L58" s="27"/>
      <c r="M58" s="27" t="s">
        <v>450</v>
      </c>
      <c r="N58" s="27"/>
      <c r="O58" s="27" t="s">
        <v>102</v>
      </c>
      <c r="P58" s="27"/>
      <c r="Q58" s="29">
        <v>-1000</v>
      </c>
      <c r="R58" s="27"/>
      <c r="S58" s="29">
        <f t="shared" si="1"/>
        <v>43919.85</v>
      </c>
    </row>
    <row r="59" spans="1:19" x14ac:dyDescent="0.25">
      <c r="A59" s="27"/>
      <c r="B59" s="27"/>
      <c r="C59" s="27"/>
      <c r="D59" s="27"/>
      <c r="E59" s="27" t="s">
        <v>109</v>
      </c>
      <c r="F59" s="27"/>
      <c r="G59" s="28">
        <v>41899</v>
      </c>
      <c r="H59" s="27"/>
      <c r="I59" s="27"/>
      <c r="J59" s="27"/>
      <c r="K59" s="27" t="s">
        <v>349</v>
      </c>
      <c r="L59" s="27"/>
      <c r="M59" s="27" t="s">
        <v>360</v>
      </c>
      <c r="N59" s="27"/>
      <c r="O59" s="27" t="s">
        <v>104</v>
      </c>
      <c r="P59" s="27"/>
      <c r="Q59" s="29">
        <v>-701.99</v>
      </c>
      <c r="R59" s="27"/>
      <c r="S59" s="29">
        <f t="shared" si="1"/>
        <v>43217.86</v>
      </c>
    </row>
    <row r="60" spans="1:19" x14ac:dyDescent="0.25">
      <c r="A60" s="27"/>
      <c r="B60" s="27"/>
      <c r="C60" s="27"/>
      <c r="D60" s="27"/>
      <c r="E60" s="27" t="s">
        <v>109</v>
      </c>
      <c r="F60" s="27"/>
      <c r="G60" s="28">
        <v>41901</v>
      </c>
      <c r="H60" s="27"/>
      <c r="I60" s="27"/>
      <c r="J60" s="27"/>
      <c r="K60" s="27" t="s">
        <v>147</v>
      </c>
      <c r="L60" s="27"/>
      <c r="M60" s="27" t="s">
        <v>185</v>
      </c>
      <c r="N60" s="27"/>
      <c r="O60" s="27" t="s">
        <v>104</v>
      </c>
      <c r="P60" s="27"/>
      <c r="Q60" s="29">
        <v>-35.97</v>
      </c>
      <c r="R60" s="27"/>
      <c r="S60" s="29">
        <f t="shared" si="1"/>
        <v>43181.89</v>
      </c>
    </row>
    <row r="61" spans="1:19" x14ac:dyDescent="0.25">
      <c r="A61" s="27"/>
      <c r="B61" s="27"/>
      <c r="C61" s="27"/>
      <c r="D61" s="27"/>
      <c r="E61" s="27" t="s">
        <v>109</v>
      </c>
      <c r="F61" s="27"/>
      <c r="G61" s="28">
        <v>41901</v>
      </c>
      <c r="H61" s="27"/>
      <c r="I61" s="27"/>
      <c r="J61" s="27"/>
      <c r="K61" s="27" t="s">
        <v>229</v>
      </c>
      <c r="L61" s="27"/>
      <c r="M61" s="27" t="s">
        <v>451</v>
      </c>
      <c r="N61" s="27"/>
      <c r="O61" s="27" t="s">
        <v>104</v>
      </c>
      <c r="P61" s="27"/>
      <c r="Q61" s="29">
        <v>-460.88</v>
      </c>
      <c r="R61" s="27"/>
      <c r="S61" s="29">
        <f t="shared" si="1"/>
        <v>42721.01</v>
      </c>
    </row>
    <row r="62" spans="1:19" x14ac:dyDescent="0.25">
      <c r="A62" s="27"/>
      <c r="B62" s="27"/>
      <c r="C62" s="27"/>
      <c r="D62" s="27"/>
      <c r="E62" s="27" t="s">
        <v>110</v>
      </c>
      <c r="F62" s="27"/>
      <c r="G62" s="28">
        <v>41904</v>
      </c>
      <c r="H62" s="27"/>
      <c r="I62" s="27" t="s">
        <v>393</v>
      </c>
      <c r="J62" s="27"/>
      <c r="K62" s="27" t="s">
        <v>415</v>
      </c>
      <c r="L62" s="27"/>
      <c r="M62" s="27" t="s">
        <v>452</v>
      </c>
      <c r="N62" s="27"/>
      <c r="O62" s="27" t="s">
        <v>36</v>
      </c>
      <c r="P62" s="27"/>
      <c r="Q62" s="29">
        <v>0</v>
      </c>
      <c r="R62" s="27"/>
      <c r="S62" s="29">
        <f t="shared" si="1"/>
        <v>42721.01</v>
      </c>
    </row>
    <row r="63" spans="1:19" x14ac:dyDescent="0.25">
      <c r="A63" s="27"/>
      <c r="B63" s="27"/>
      <c r="C63" s="27"/>
      <c r="D63" s="27"/>
      <c r="E63" s="27" t="s">
        <v>109</v>
      </c>
      <c r="F63" s="27"/>
      <c r="G63" s="28">
        <v>41904</v>
      </c>
      <c r="H63" s="27"/>
      <c r="I63" s="27"/>
      <c r="J63" s="27"/>
      <c r="K63" s="27" t="s">
        <v>416</v>
      </c>
      <c r="L63" s="27"/>
      <c r="M63" s="27" t="s">
        <v>453</v>
      </c>
      <c r="N63" s="27"/>
      <c r="O63" s="27" t="s">
        <v>102</v>
      </c>
      <c r="P63" s="27"/>
      <c r="Q63" s="29">
        <v>-6273.36</v>
      </c>
      <c r="R63" s="27"/>
      <c r="S63" s="29">
        <f>ROUND(S62+Q63,5)</f>
        <v>36447.65</v>
      </c>
    </row>
    <row r="64" spans="1:19" x14ac:dyDescent="0.25">
      <c r="A64" s="27"/>
      <c r="B64" s="27"/>
      <c r="C64" s="27"/>
      <c r="D64" s="27"/>
      <c r="E64" s="27" t="s">
        <v>109</v>
      </c>
      <c r="F64" s="27"/>
      <c r="G64" s="28">
        <v>41904</v>
      </c>
      <c r="H64" s="27"/>
      <c r="I64" s="27"/>
      <c r="J64" s="27"/>
      <c r="K64" s="27" t="s">
        <v>416</v>
      </c>
      <c r="L64" s="27"/>
      <c r="M64" s="27" t="s">
        <v>454</v>
      </c>
      <c r="N64" s="27"/>
      <c r="O64" s="27" t="s">
        <v>102</v>
      </c>
      <c r="P64" s="27"/>
      <c r="Q64" s="29">
        <v>-1653.4</v>
      </c>
      <c r="R64" s="27"/>
      <c r="S64" s="29">
        <f t="shared" si="1"/>
        <v>34794.25</v>
      </c>
    </row>
    <row r="65" spans="1:19" x14ac:dyDescent="0.25">
      <c r="A65" s="27"/>
      <c r="B65" s="27"/>
      <c r="C65" s="27"/>
      <c r="D65" s="27"/>
      <c r="E65" s="27" t="s">
        <v>109</v>
      </c>
      <c r="F65" s="27"/>
      <c r="G65" s="28">
        <v>41904</v>
      </c>
      <c r="H65" s="27"/>
      <c r="I65" s="27"/>
      <c r="J65" s="27"/>
      <c r="K65" s="27" t="s">
        <v>417</v>
      </c>
      <c r="L65" s="27"/>
      <c r="M65" s="27" t="s">
        <v>455</v>
      </c>
      <c r="N65" s="27"/>
      <c r="O65" s="27" t="s">
        <v>102</v>
      </c>
      <c r="P65" s="27"/>
      <c r="Q65" s="29">
        <v>-412</v>
      </c>
      <c r="R65" s="27"/>
      <c r="S65" s="29">
        <f t="shared" si="1"/>
        <v>34382.25</v>
      </c>
    </row>
    <row r="66" spans="1:19" x14ac:dyDescent="0.25">
      <c r="A66" s="27"/>
      <c r="B66" s="27"/>
      <c r="C66" s="27"/>
      <c r="D66" s="27"/>
      <c r="E66" s="27" t="s">
        <v>109</v>
      </c>
      <c r="F66" s="27"/>
      <c r="G66" s="28">
        <v>41904</v>
      </c>
      <c r="H66" s="27"/>
      <c r="I66" s="27"/>
      <c r="J66" s="27"/>
      <c r="K66" s="27" t="s">
        <v>157</v>
      </c>
      <c r="L66" s="27"/>
      <c r="M66" s="27" t="s">
        <v>198</v>
      </c>
      <c r="N66" s="27"/>
      <c r="O66" s="27" t="s">
        <v>81</v>
      </c>
      <c r="P66" s="27"/>
      <c r="Q66" s="29">
        <v>-200</v>
      </c>
      <c r="R66" s="27"/>
      <c r="S66" s="29">
        <f t="shared" si="1"/>
        <v>34182.25</v>
      </c>
    </row>
    <row r="67" spans="1:19" x14ac:dyDescent="0.25">
      <c r="A67" s="27"/>
      <c r="B67" s="27"/>
      <c r="C67" s="27"/>
      <c r="D67" s="27"/>
      <c r="E67" s="27" t="s">
        <v>109</v>
      </c>
      <c r="F67" s="27"/>
      <c r="G67" s="28">
        <v>41905</v>
      </c>
      <c r="H67" s="27"/>
      <c r="I67" s="27"/>
      <c r="J67" s="27"/>
      <c r="K67" s="27" t="s">
        <v>349</v>
      </c>
      <c r="L67" s="27"/>
      <c r="M67" s="27" t="s">
        <v>360</v>
      </c>
      <c r="N67" s="27"/>
      <c r="O67" s="27" t="s">
        <v>104</v>
      </c>
      <c r="P67" s="27"/>
      <c r="Q67" s="29">
        <v>-165</v>
      </c>
      <c r="R67" s="27"/>
      <c r="S67" s="29">
        <f t="shared" si="1"/>
        <v>34017.25</v>
      </c>
    </row>
    <row r="68" spans="1:19" x14ac:dyDescent="0.25">
      <c r="A68" s="27"/>
      <c r="B68" s="27"/>
      <c r="C68" s="27"/>
      <c r="D68" s="27"/>
      <c r="E68" s="27" t="s">
        <v>109</v>
      </c>
      <c r="F68" s="27"/>
      <c r="G68" s="28">
        <v>41905</v>
      </c>
      <c r="H68" s="27"/>
      <c r="I68" s="27"/>
      <c r="J68" s="27"/>
      <c r="K68" s="27" t="s">
        <v>140</v>
      </c>
      <c r="L68" s="27"/>
      <c r="M68" s="27" t="s">
        <v>173</v>
      </c>
      <c r="N68" s="27"/>
      <c r="O68" s="27" t="s">
        <v>79</v>
      </c>
      <c r="P68" s="27"/>
      <c r="Q68" s="29">
        <v>-65.55</v>
      </c>
      <c r="R68" s="27"/>
      <c r="S68" s="29">
        <f t="shared" si="1"/>
        <v>33951.699999999997</v>
      </c>
    </row>
    <row r="69" spans="1:19" x14ac:dyDescent="0.25">
      <c r="A69" s="27"/>
      <c r="B69" s="27"/>
      <c r="C69" s="27"/>
      <c r="D69" s="27"/>
      <c r="E69" s="27" t="s">
        <v>109</v>
      </c>
      <c r="F69" s="27"/>
      <c r="G69" s="28">
        <v>41905</v>
      </c>
      <c r="H69" s="27"/>
      <c r="I69" s="27"/>
      <c r="J69" s="27"/>
      <c r="K69" s="27" t="s">
        <v>355</v>
      </c>
      <c r="L69" s="27"/>
      <c r="M69" s="27" t="s">
        <v>370</v>
      </c>
      <c r="N69" s="27"/>
      <c r="O69" s="27" t="s">
        <v>100</v>
      </c>
      <c r="P69" s="27"/>
      <c r="Q69" s="29">
        <v>-55</v>
      </c>
      <c r="R69" s="27"/>
      <c r="S69" s="29">
        <f t="shared" si="1"/>
        <v>33896.699999999997</v>
      </c>
    </row>
    <row r="70" spans="1:19" x14ac:dyDescent="0.25">
      <c r="A70" s="27"/>
      <c r="B70" s="27"/>
      <c r="C70" s="27"/>
      <c r="D70" s="27"/>
      <c r="E70" s="27" t="s">
        <v>109</v>
      </c>
      <c r="F70" s="27"/>
      <c r="G70" s="28">
        <v>41906</v>
      </c>
      <c r="H70" s="27"/>
      <c r="I70" s="27"/>
      <c r="J70" s="27"/>
      <c r="K70" s="27" t="s">
        <v>418</v>
      </c>
      <c r="L70" s="27"/>
      <c r="M70" s="27" t="s">
        <v>456</v>
      </c>
      <c r="N70" s="27"/>
      <c r="O70" s="27" t="s">
        <v>384</v>
      </c>
      <c r="P70" s="27"/>
      <c r="Q70" s="29">
        <v>-20</v>
      </c>
      <c r="R70" s="27"/>
      <c r="S70" s="29">
        <f t="shared" si="1"/>
        <v>33876.699999999997</v>
      </c>
    </row>
    <row r="71" spans="1:19" ht="15.75" thickBot="1" x14ac:dyDescent="0.3">
      <c r="A71" s="27"/>
      <c r="B71" s="27"/>
      <c r="C71" s="27"/>
      <c r="D71" s="27"/>
      <c r="E71" s="27" t="s">
        <v>111</v>
      </c>
      <c r="F71" s="27"/>
      <c r="G71" s="28">
        <v>41908</v>
      </c>
      <c r="H71" s="27"/>
      <c r="I71" s="27"/>
      <c r="J71" s="27"/>
      <c r="K71" s="27" t="s">
        <v>414</v>
      </c>
      <c r="L71" s="27"/>
      <c r="M71" s="27" t="s">
        <v>457</v>
      </c>
      <c r="N71" s="27"/>
      <c r="O71" s="27" t="s">
        <v>102</v>
      </c>
      <c r="P71" s="27"/>
      <c r="Q71" s="30">
        <v>2500</v>
      </c>
      <c r="R71" s="27"/>
      <c r="S71" s="30">
        <f t="shared" si="1"/>
        <v>36376.699999999997</v>
      </c>
    </row>
    <row r="72" spans="1:19" x14ac:dyDescent="0.25">
      <c r="A72" s="27"/>
      <c r="B72" s="27" t="s">
        <v>29</v>
      </c>
      <c r="C72" s="27"/>
      <c r="D72" s="27"/>
      <c r="E72" s="27"/>
      <c r="F72" s="27"/>
      <c r="G72" s="28"/>
      <c r="H72" s="27"/>
      <c r="I72" s="27"/>
      <c r="J72" s="27"/>
      <c r="K72" s="27"/>
      <c r="L72" s="27"/>
      <c r="M72" s="27"/>
      <c r="N72" s="27"/>
      <c r="O72" s="27"/>
      <c r="P72" s="27"/>
      <c r="Q72" s="29">
        <f>ROUND(SUM(Q2:Q71),5)</f>
        <v>-22919.87</v>
      </c>
      <c r="R72" s="27"/>
      <c r="S72" s="29">
        <f>S71</f>
        <v>36376.699999999997</v>
      </c>
    </row>
    <row r="73" spans="1:19" ht="30" customHeight="1" x14ac:dyDescent="0.25">
      <c r="A73" s="23"/>
      <c r="B73" s="23" t="s">
        <v>30</v>
      </c>
      <c r="C73" s="23"/>
      <c r="D73" s="23"/>
      <c r="E73" s="23"/>
      <c r="F73" s="23"/>
      <c r="G73" s="26"/>
      <c r="H73" s="23"/>
      <c r="I73" s="23"/>
      <c r="J73" s="23"/>
      <c r="K73" s="23"/>
      <c r="L73" s="23"/>
      <c r="M73" s="23"/>
      <c r="N73" s="23"/>
      <c r="O73" s="23"/>
      <c r="P73" s="23"/>
      <c r="Q73" s="25"/>
      <c r="R73" s="23"/>
      <c r="S73" s="25">
        <v>1608.03</v>
      </c>
    </row>
    <row r="74" spans="1:19" x14ac:dyDescent="0.25">
      <c r="A74" s="27"/>
      <c r="B74" s="27" t="s">
        <v>31</v>
      </c>
      <c r="C74" s="27"/>
      <c r="D74" s="27"/>
      <c r="E74" s="27"/>
      <c r="F74" s="27"/>
      <c r="G74" s="28"/>
      <c r="H74" s="27"/>
      <c r="I74" s="27"/>
      <c r="J74" s="27"/>
      <c r="K74" s="27"/>
      <c r="L74" s="27"/>
      <c r="M74" s="27"/>
      <c r="N74" s="27"/>
      <c r="O74" s="27"/>
      <c r="P74" s="27"/>
      <c r="Q74" s="29"/>
      <c r="R74" s="27"/>
      <c r="S74" s="29">
        <f>S73</f>
        <v>1608.03</v>
      </c>
    </row>
    <row r="75" spans="1:19" ht="30" customHeight="1" x14ac:dyDescent="0.25">
      <c r="A75" s="23"/>
      <c r="B75" s="23" t="s">
        <v>32</v>
      </c>
      <c r="C75" s="23"/>
      <c r="D75" s="23"/>
      <c r="E75" s="23"/>
      <c r="F75" s="23"/>
      <c r="G75" s="26"/>
      <c r="H75" s="23"/>
      <c r="I75" s="23"/>
      <c r="J75" s="23"/>
      <c r="K75" s="23"/>
      <c r="L75" s="23"/>
      <c r="M75" s="23"/>
      <c r="N75" s="23"/>
      <c r="O75" s="23"/>
      <c r="P75" s="23"/>
      <c r="Q75" s="25"/>
      <c r="R75" s="23"/>
      <c r="S75" s="25">
        <v>401.67</v>
      </c>
    </row>
    <row r="76" spans="1:19" x14ac:dyDescent="0.25">
      <c r="A76" s="27"/>
      <c r="B76" s="27" t="s">
        <v>33</v>
      </c>
      <c r="C76" s="27"/>
      <c r="D76" s="27"/>
      <c r="E76" s="27"/>
      <c r="F76" s="27"/>
      <c r="G76" s="28"/>
      <c r="H76" s="27"/>
      <c r="I76" s="27"/>
      <c r="J76" s="27"/>
      <c r="K76" s="27"/>
      <c r="L76" s="27"/>
      <c r="M76" s="27"/>
      <c r="N76" s="27"/>
      <c r="O76" s="27"/>
      <c r="P76" s="27"/>
      <c r="Q76" s="29"/>
      <c r="R76" s="27"/>
      <c r="S76" s="29">
        <f>S75</f>
        <v>401.67</v>
      </c>
    </row>
    <row r="77" spans="1:19" ht="30" customHeight="1" x14ac:dyDescent="0.25">
      <c r="A77" s="23"/>
      <c r="B77" s="23" t="s">
        <v>34</v>
      </c>
      <c r="C77" s="23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3"/>
      <c r="P77" s="23"/>
      <c r="Q77" s="25"/>
      <c r="R77" s="23"/>
      <c r="S77" s="25">
        <v>181.95</v>
      </c>
    </row>
    <row r="78" spans="1:19" x14ac:dyDescent="0.25">
      <c r="A78" s="27"/>
      <c r="B78" s="27"/>
      <c r="C78" s="27"/>
      <c r="D78" s="27"/>
      <c r="E78" s="27" t="s">
        <v>111</v>
      </c>
      <c r="F78" s="27"/>
      <c r="G78" s="28">
        <v>41884</v>
      </c>
      <c r="H78" s="27"/>
      <c r="I78" s="27"/>
      <c r="J78" s="27"/>
      <c r="K78" s="27" t="s">
        <v>400</v>
      </c>
      <c r="L78" s="27"/>
      <c r="M78" s="27" t="s">
        <v>423</v>
      </c>
      <c r="N78" s="27"/>
      <c r="O78" s="27" t="s">
        <v>28</v>
      </c>
      <c r="P78" s="27"/>
      <c r="Q78" s="29">
        <v>-0.06</v>
      </c>
      <c r="R78" s="27"/>
      <c r="S78" s="29">
        <f>ROUND(S77+Q78,5)</f>
        <v>181.89</v>
      </c>
    </row>
    <row r="79" spans="1:19" x14ac:dyDescent="0.25">
      <c r="A79" s="27"/>
      <c r="B79" s="27"/>
      <c r="C79" s="27"/>
      <c r="D79" s="27"/>
      <c r="E79" s="27" t="s">
        <v>111</v>
      </c>
      <c r="F79" s="27"/>
      <c r="G79" s="28">
        <v>41884</v>
      </c>
      <c r="H79" s="27"/>
      <c r="I79" s="27"/>
      <c r="J79" s="27"/>
      <c r="K79" s="27" t="s">
        <v>400</v>
      </c>
      <c r="L79" s="27"/>
      <c r="M79" s="27" t="s">
        <v>423</v>
      </c>
      <c r="N79" s="27"/>
      <c r="O79" s="27" t="s">
        <v>28</v>
      </c>
      <c r="P79" s="27"/>
      <c r="Q79" s="29">
        <v>-0.09</v>
      </c>
      <c r="R79" s="27"/>
      <c r="S79" s="29">
        <f>ROUND(S78+Q79,5)</f>
        <v>181.8</v>
      </c>
    </row>
    <row r="80" spans="1:19" ht="15.75" thickBot="1" x14ac:dyDescent="0.3">
      <c r="A80" s="27"/>
      <c r="B80" s="27"/>
      <c r="C80" s="27"/>
      <c r="D80" s="27"/>
      <c r="E80" s="27" t="s">
        <v>109</v>
      </c>
      <c r="F80" s="27"/>
      <c r="G80" s="28">
        <v>41884</v>
      </c>
      <c r="H80" s="27"/>
      <c r="I80" s="27"/>
      <c r="J80" s="27"/>
      <c r="K80" s="27" t="s">
        <v>400</v>
      </c>
      <c r="L80" s="27"/>
      <c r="M80" s="27" t="s">
        <v>424</v>
      </c>
      <c r="N80" s="27"/>
      <c r="O80" s="27" t="s">
        <v>28</v>
      </c>
      <c r="P80" s="27"/>
      <c r="Q80" s="30">
        <v>0.15</v>
      </c>
      <c r="R80" s="27"/>
      <c r="S80" s="30">
        <f>ROUND(S79+Q80,5)</f>
        <v>181.95</v>
      </c>
    </row>
    <row r="81" spans="1:19" x14ac:dyDescent="0.25">
      <c r="A81" s="27"/>
      <c r="B81" s="27" t="s">
        <v>35</v>
      </c>
      <c r="C81" s="27"/>
      <c r="D81" s="27"/>
      <c r="E81" s="27"/>
      <c r="F81" s="27"/>
      <c r="G81" s="28"/>
      <c r="H81" s="27"/>
      <c r="I81" s="27"/>
      <c r="J81" s="27"/>
      <c r="K81" s="27"/>
      <c r="L81" s="27"/>
      <c r="M81" s="27"/>
      <c r="N81" s="27"/>
      <c r="O81" s="27"/>
      <c r="P81" s="27"/>
      <c r="Q81" s="29">
        <f>ROUND(SUM(Q77:Q80),5)</f>
        <v>0</v>
      </c>
      <c r="R81" s="27"/>
      <c r="S81" s="29">
        <f>S80</f>
        <v>181.95</v>
      </c>
    </row>
    <row r="82" spans="1:19" ht="30" customHeight="1" x14ac:dyDescent="0.25">
      <c r="A82" s="23"/>
      <c r="B82" s="23" t="s">
        <v>36</v>
      </c>
      <c r="C82" s="23"/>
      <c r="D82" s="23"/>
      <c r="E82" s="23"/>
      <c r="F82" s="23"/>
      <c r="G82" s="26"/>
      <c r="H82" s="23"/>
      <c r="I82" s="23"/>
      <c r="J82" s="23"/>
      <c r="K82" s="23"/>
      <c r="L82" s="23"/>
      <c r="M82" s="23"/>
      <c r="N82" s="23"/>
      <c r="O82" s="23"/>
      <c r="P82" s="23"/>
      <c r="Q82" s="25"/>
      <c r="R82" s="23"/>
      <c r="S82" s="25">
        <v>188922</v>
      </c>
    </row>
    <row r="83" spans="1:19" x14ac:dyDescent="0.25">
      <c r="A83" s="27"/>
      <c r="B83" s="27"/>
      <c r="C83" s="27"/>
      <c r="D83" s="27"/>
      <c r="E83" s="27" t="s">
        <v>110</v>
      </c>
      <c r="F83" s="27"/>
      <c r="G83" s="28">
        <v>41887</v>
      </c>
      <c r="H83" s="27"/>
      <c r="I83" s="27" t="s">
        <v>222</v>
      </c>
      <c r="J83" s="27"/>
      <c r="K83" s="27" t="s">
        <v>165</v>
      </c>
      <c r="L83" s="27"/>
      <c r="M83" s="27" t="s">
        <v>428</v>
      </c>
      <c r="N83" s="27"/>
      <c r="O83" s="27" t="s">
        <v>28</v>
      </c>
      <c r="P83" s="27"/>
      <c r="Q83" s="29">
        <v>-6536.92</v>
      </c>
      <c r="R83" s="27"/>
      <c r="S83" s="29">
        <f t="shared" ref="S83:S93" si="2">ROUND(S82+Q83,5)</f>
        <v>182385.08</v>
      </c>
    </row>
    <row r="84" spans="1:19" x14ac:dyDescent="0.25">
      <c r="A84" s="27"/>
      <c r="B84" s="27"/>
      <c r="C84" s="27"/>
      <c r="D84" s="27"/>
      <c r="E84" s="27" t="s">
        <v>110</v>
      </c>
      <c r="F84" s="27"/>
      <c r="G84" s="28">
        <v>41887</v>
      </c>
      <c r="H84" s="27"/>
      <c r="I84" s="27" t="s">
        <v>387</v>
      </c>
      <c r="J84" s="27"/>
      <c r="K84" s="27" t="s">
        <v>150</v>
      </c>
      <c r="L84" s="27"/>
      <c r="M84" s="27" t="s">
        <v>429</v>
      </c>
      <c r="N84" s="27"/>
      <c r="O84" s="27" t="s">
        <v>28</v>
      </c>
      <c r="P84" s="27"/>
      <c r="Q84" s="29">
        <v>-649.75</v>
      </c>
      <c r="R84" s="27"/>
      <c r="S84" s="29">
        <f t="shared" si="2"/>
        <v>181735.33</v>
      </c>
    </row>
    <row r="85" spans="1:19" x14ac:dyDescent="0.25">
      <c r="A85" s="27"/>
      <c r="B85" s="27"/>
      <c r="C85" s="27"/>
      <c r="D85" s="27"/>
      <c r="E85" s="27" t="s">
        <v>112</v>
      </c>
      <c r="F85" s="27"/>
      <c r="G85" s="28">
        <v>41891</v>
      </c>
      <c r="H85" s="27"/>
      <c r="I85" s="27" t="s">
        <v>394</v>
      </c>
      <c r="J85" s="27"/>
      <c r="K85" s="27" t="s">
        <v>419</v>
      </c>
      <c r="L85" s="27"/>
      <c r="M85" s="27"/>
      <c r="N85" s="27"/>
      <c r="O85" s="27" t="s">
        <v>376</v>
      </c>
      <c r="P85" s="27"/>
      <c r="Q85" s="29">
        <v>264.74</v>
      </c>
      <c r="R85" s="27"/>
      <c r="S85" s="29">
        <f t="shared" si="2"/>
        <v>182000.07</v>
      </c>
    </row>
    <row r="86" spans="1:19" x14ac:dyDescent="0.25">
      <c r="A86" s="27"/>
      <c r="B86" s="27"/>
      <c r="C86" s="27"/>
      <c r="D86" s="27"/>
      <c r="E86" s="27" t="s">
        <v>110</v>
      </c>
      <c r="F86" s="27"/>
      <c r="G86" s="28">
        <v>41893</v>
      </c>
      <c r="H86" s="27"/>
      <c r="I86" s="27" t="s">
        <v>222</v>
      </c>
      <c r="J86" s="27"/>
      <c r="K86" s="27" t="s">
        <v>405</v>
      </c>
      <c r="L86" s="27"/>
      <c r="M86" s="27" t="s">
        <v>434</v>
      </c>
      <c r="N86" s="27"/>
      <c r="O86" s="27" t="s">
        <v>28</v>
      </c>
      <c r="P86" s="27"/>
      <c r="Q86" s="29">
        <v>-2160</v>
      </c>
      <c r="R86" s="27"/>
      <c r="S86" s="29">
        <f t="shared" si="2"/>
        <v>179840.07</v>
      </c>
    </row>
    <row r="87" spans="1:19" x14ac:dyDescent="0.25">
      <c r="A87" s="27"/>
      <c r="B87" s="27"/>
      <c r="C87" s="27"/>
      <c r="D87" s="27"/>
      <c r="E87" s="27" t="s">
        <v>110</v>
      </c>
      <c r="F87" s="27"/>
      <c r="G87" s="28">
        <v>41893</v>
      </c>
      <c r="H87" s="27"/>
      <c r="I87" s="27" t="s">
        <v>389</v>
      </c>
      <c r="J87" s="27"/>
      <c r="K87" s="27" t="s">
        <v>168</v>
      </c>
      <c r="L87" s="27"/>
      <c r="M87" s="27" t="s">
        <v>435</v>
      </c>
      <c r="N87" s="27"/>
      <c r="O87" s="27" t="s">
        <v>28</v>
      </c>
      <c r="P87" s="27"/>
      <c r="Q87" s="29">
        <v>-2568.0100000000002</v>
      </c>
      <c r="R87" s="27"/>
      <c r="S87" s="29">
        <f t="shared" si="2"/>
        <v>177272.06</v>
      </c>
    </row>
    <row r="88" spans="1:19" x14ac:dyDescent="0.25">
      <c r="A88" s="27"/>
      <c r="B88" s="27"/>
      <c r="C88" s="27"/>
      <c r="D88" s="27"/>
      <c r="E88" s="27" t="s">
        <v>112</v>
      </c>
      <c r="F88" s="27"/>
      <c r="G88" s="28">
        <v>41904</v>
      </c>
      <c r="H88" s="27"/>
      <c r="I88" s="27" t="s">
        <v>395</v>
      </c>
      <c r="J88" s="27"/>
      <c r="K88" s="27" t="s">
        <v>415</v>
      </c>
      <c r="L88" s="27"/>
      <c r="M88" s="27"/>
      <c r="N88" s="27"/>
      <c r="O88" s="27" t="s">
        <v>376</v>
      </c>
      <c r="P88" s="27"/>
      <c r="Q88" s="29">
        <v>264.74</v>
      </c>
      <c r="R88" s="27"/>
      <c r="S88" s="29">
        <f t="shared" si="2"/>
        <v>177536.8</v>
      </c>
    </row>
    <row r="89" spans="1:19" x14ac:dyDescent="0.25">
      <c r="A89" s="27"/>
      <c r="B89" s="27"/>
      <c r="C89" s="27"/>
      <c r="D89" s="27"/>
      <c r="E89" s="27" t="s">
        <v>110</v>
      </c>
      <c r="F89" s="27"/>
      <c r="G89" s="28">
        <v>41904</v>
      </c>
      <c r="H89" s="27"/>
      <c r="I89" s="27" t="s">
        <v>393</v>
      </c>
      <c r="J89" s="27"/>
      <c r="K89" s="27" t="s">
        <v>415</v>
      </c>
      <c r="L89" s="27"/>
      <c r="M89" s="27" t="s">
        <v>452</v>
      </c>
      <c r="N89" s="27"/>
      <c r="O89" s="27" t="s">
        <v>28</v>
      </c>
      <c r="P89" s="27"/>
      <c r="Q89" s="29">
        <v>-264.74</v>
      </c>
      <c r="R89" s="27"/>
      <c r="S89" s="29">
        <f t="shared" si="2"/>
        <v>177272.06</v>
      </c>
    </row>
    <row r="90" spans="1:19" x14ac:dyDescent="0.25">
      <c r="A90" s="27"/>
      <c r="B90" s="27"/>
      <c r="C90" s="27"/>
      <c r="D90" s="27"/>
      <c r="E90" s="27" t="s">
        <v>112</v>
      </c>
      <c r="F90" s="27"/>
      <c r="G90" s="28">
        <v>41906</v>
      </c>
      <c r="H90" s="27"/>
      <c r="I90" s="27" t="s">
        <v>396</v>
      </c>
      <c r="J90" s="27"/>
      <c r="K90" s="27" t="s">
        <v>420</v>
      </c>
      <c r="L90" s="27"/>
      <c r="M90" s="27"/>
      <c r="N90" s="27"/>
      <c r="O90" s="27" t="s">
        <v>76</v>
      </c>
      <c r="P90" s="27"/>
      <c r="Q90" s="29">
        <v>2500</v>
      </c>
      <c r="R90" s="27"/>
      <c r="S90" s="29">
        <f t="shared" si="2"/>
        <v>179772.06</v>
      </c>
    </row>
    <row r="91" spans="1:19" x14ac:dyDescent="0.25">
      <c r="A91" s="27"/>
      <c r="B91" s="27"/>
      <c r="C91" s="27"/>
      <c r="D91" s="27"/>
      <c r="E91" s="27" t="s">
        <v>112</v>
      </c>
      <c r="F91" s="27"/>
      <c r="G91" s="28">
        <v>41911</v>
      </c>
      <c r="H91" s="27"/>
      <c r="I91" s="27" t="s">
        <v>397</v>
      </c>
      <c r="J91" s="27"/>
      <c r="K91" s="27" t="s">
        <v>421</v>
      </c>
      <c r="L91" s="27"/>
      <c r="M91" s="27"/>
      <c r="N91" s="27"/>
      <c r="O91" s="27" t="s">
        <v>74</v>
      </c>
      <c r="P91" s="27"/>
      <c r="Q91" s="29">
        <v>975</v>
      </c>
      <c r="R91" s="27"/>
      <c r="S91" s="29">
        <f t="shared" si="2"/>
        <v>180747.06</v>
      </c>
    </row>
    <row r="92" spans="1:19" x14ac:dyDescent="0.25">
      <c r="A92" s="27"/>
      <c r="B92" s="27"/>
      <c r="C92" s="27"/>
      <c r="D92" s="27"/>
      <c r="E92" s="27" t="s">
        <v>112</v>
      </c>
      <c r="F92" s="27"/>
      <c r="G92" s="28">
        <v>41912</v>
      </c>
      <c r="H92" s="27"/>
      <c r="I92" s="27" t="s">
        <v>398</v>
      </c>
      <c r="J92" s="27"/>
      <c r="K92" s="27" t="s">
        <v>160</v>
      </c>
      <c r="L92" s="27"/>
      <c r="M92" s="27"/>
      <c r="N92" s="27"/>
      <c r="O92" s="27" t="s">
        <v>216</v>
      </c>
      <c r="P92" s="27"/>
      <c r="Q92" s="29">
        <v>472</v>
      </c>
      <c r="R92" s="27"/>
      <c r="S92" s="29">
        <f t="shared" si="2"/>
        <v>181219.06</v>
      </c>
    </row>
    <row r="93" spans="1:19" ht="15.75" thickBot="1" x14ac:dyDescent="0.3">
      <c r="A93" s="27"/>
      <c r="B93" s="27"/>
      <c r="C93" s="27"/>
      <c r="D93" s="27"/>
      <c r="E93" s="27" t="s">
        <v>112</v>
      </c>
      <c r="F93" s="27"/>
      <c r="G93" s="28">
        <v>41912</v>
      </c>
      <c r="H93" s="27"/>
      <c r="I93" s="27" t="s">
        <v>399</v>
      </c>
      <c r="J93" s="27"/>
      <c r="K93" s="27" t="s">
        <v>169</v>
      </c>
      <c r="L93" s="27"/>
      <c r="M93" s="27"/>
      <c r="N93" s="27"/>
      <c r="O93" s="27" t="s">
        <v>68</v>
      </c>
      <c r="P93" s="27"/>
      <c r="Q93" s="30">
        <v>4087.5</v>
      </c>
      <c r="R93" s="27"/>
      <c r="S93" s="30">
        <f t="shared" si="2"/>
        <v>185306.56</v>
      </c>
    </row>
    <row r="94" spans="1:19" x14ac:dyDescent="0.25">
      <c r="A94" s="27"/>
      <c r="B94" s="27" t="s">
        <v>37</v>
      </c>
      <c r="C94" s="27"/>
      <c r="D94" s="27"/>
      <c r="E94" s="27"/>
      <c r="F94" s="27"/>
      <c r="G94" s="28"/>
      <c r="H94" s="27"/>
      <c r="I94" s="27"/>
      <c r="J94" s="27"/>
      <c r="K94" s="27"/>
      <c r="L94" s="27"/>
      <c r="M94" s="27"/>
      <c r="N94" s="27"/>
      <c r="O94" s="27"/>
      <c r="P94" s="27"/>
      <c r="Q94" s="29">
        <f>ROUND(SUM(Q82:Q93),5)</f>
        <v>-3615.44</v>
      </c>
      <c r="R94" s="27"/>
      <c r="S94" s="29">
        <f>S93</f>
        <v>185306.56</v>
      </c>
    </row>
    <row r="95" spans="1:19" ht="30" customHeight="1" x14ac:dyDescent="0.25">
      <c r="A95" s="23"/>
      <c r="B95" s="23" t="s">
        <v>38</v>
      </c>
      <c r="C95" s="23"/>
      <c r="D95" s="23"/>
      <c r="E95" s="23"/>
      <c r="F95" s="23"/>
      <c r="G95" s="26"/>
      <c r="H95" s="23"/>
      <c r="I95" s="23"/>
      <c r="J95" s="23"/>
      <c r="K95" s="23"/>
      <c r="L95" s="23"/>
      <c r="M95" s="23"/>
      <c r="N95" s="23"/>
      <c r="O95" s="23"/>
      <c r="P95" s="23"/>
      <c r="Q95" s="25"/>
      <c r="R95" s="23"/>
      <c r="S95" s="25">
        <v>-104014.88</v>
      </c>
    </row>
    <row r="96" spans="1:19" x14ac:dyDescent="0.25">
      <c r="A96" s="27"/>
      <c r="B96" s="27" t="s">
        <v>39</v>
      </c>
      <c r="C96" s="27"/>
      <c r="D96" s="27"/>
      <c r="E96" s="27"/>
      <c r="F96" s="27"/>
      <c r="G96" s="28"/>
      <c r="H96" s="27"/>
      <c r="I96" s="27"/>
      <c r="J96" s="27"/>
      <c r="K96" s="27"/>
      <c r="L96" s="27"/>
      <c r="M96" s="27"/>
      <c r="N96" s="27"/>
      <c r="O96" s="27"/>
      <c r="P96" s="27"/>
      <c r="Q96" s="29"/>
      <c r="R96" s="27"/>
      <c r="S96" s="29">
        <f>S95</f>
        <v>-104014.88</v>
      </c>
    </row>
    <row r="97" spans="1:19" ht="30" customHeight="1" x14ac:dyDescent="0.25">
      <c r="A97" s="23"/>
      <c r="B97" s="23" t="s">
        <v>40</v>
      </c>
      <c r="C97" s="23"/>
      <c r="D97" s="23"/>
      <c r="E97" s="23"/>
      <c r="F97" s="23"/>
      <c r="G97" s="26"/>
      <c r="H97" s="23"/>
      <c r="I97" s="23"/>
      <c r="J97" s="23"/>
      <c r="K97" s="23"/>
      <c r="L97" s="23"/>
      <c r="M97" s="23"/>
      <c r="N97" s="23"/>
      <c r="O97" s="23"/>
      <c r="P97" s="23"/>
      <c r="Q97" s="25"/>
      <c r="R97" s="23"/>
      <c r="S97" s="25">
        <v>145248</v>
      </c>
    </row>
    <row r="98" spans="1:19" x14ac:dyDescent="0.25">
      <c r="A98" s="27"/>
      <c r="B98" s="27" t="s">
        <v>41</v>
      </c>
      <c r="C98" s="27"/>
      <c r="D98" s="27"/>
      <c r="E98" s="27"/>
      <c r="F98" s="27"/>
      <c r="G98" s="28"/>
      <c r="H98" s="27"/>
      <c r="I98" s="27"/>
      <c r="J98" s="27"/>
      <c r="K98" s="27"/>
      <c r="L98" s="27"/>
      <c r="M98" s="27"/>
      <c r="N98" s="27"/>
      <c r="O98" s="27"/>
      <c r="P98" s="27"/>
      <c r="Q98" s="29"/>
      <c r="R98" s="27"/>
      <c r="S98" s="29">
        <f>S97</f>
        <v>145248</v>
      </c>
    </row>
    <row r="99" spans="1:19" ht="30" customHeight="1" x14ac:dyDescent="0.25">
      <c r="A99" s="23"/>
      <c r="B99" s="23" t="s">
        <v>42</v>
      </c>
      <c r="C99" s="23"/>
      <c r="D99" s="23"/>
      <c r="E99" s="23"/>
      <c r="F99" s="23"/>
      <c r="G99" s="26"/>
      <c r="H99" s="23"/>
      <c r="I99" s="23"/>
      <c r="J99" s="23"/>
      <c r="K99" s="23"/>
      <c r="L99" s="23"/>
      <c r="M99" s="23"/>
      <c r="N99" s="23"/>
      <c r="O99" s="23"/>
      <c r="P99" s="23"/>
      <c r="Q99" s="25"/>
      <c r="R99" s="23"/>
      <c r="S99" s="25">
        <v>0</v>
      </c>
    </row>
    <row r="100" spans="1:19" x14ac:dyDescent="0.25">
      <c r="A100" s="27"/>
      <c r="B100" s="27" t="s">
        <v>43</v>
      </c>
      <c r="C100" s="27"/>
      <c r="D100" s="27"/>
      <c r="E100" s="27"/>
      <c r="F100" s="27"/>
      <c r="G100" s="28"/>
      <c r="H100" s="27"/>
      <c r="I100" s="27"/>
      <c r="J100" s="27"/>
      <c r="K100" s="27"/>
      <c r="L100" s="27"/>
      <c r="M100" s="27"/>
      <c r="N100" s="27"/>
      <c r="O100" s="27"/>
      <c r="P100" s="27"/>
      <c r="Q100" s="29"/>
      <c r="R100" s="27"/>
      <c r="S100" s="29">
        <f>S99</f>
        <v>0</v>
      </c>
    </row>
    <row r="101" spans="1:19" ht="30" customHeight="1" x14ac:dyDescent="0.25">
      <c r="A101" s="23"/>
      <c r="B101" s="23" t="s">
        <v>44</v>
      </c>
      <c r="C101" s="23"/>
      <c r="D101" s="23"/>
      <c r="E101" s="23"/>
      <c r="F101" s="23"/>
      <c r="G101" s="26"/>
      <c r="H101" s="23"/>
      <c r="I101" s="23"/>
      <c r="J101" s="23"/>
      <c r="K101" s="23"/>
      <c r="L101" s="23"/>
      <c r="M101" s="23"/>
      <c r="N101" s="23"/>
      <c r="O101" s="23"/>
      <c r="P101" s="23"/>
      <c r="Q101" s="25"/>
      <c r="R101" s="23"/>
      <c r="S101" s="25">
        <v>63139.43</v>
      </c>
    </row>
    <row r="102" spans="1:19" x14ac:dyDescent="0.25">
      <c r="A102" s="27"/>
      <c r="B102" s="27" t="s">
        <v>45</v>
      </c>
      <c r="C102" s="27"/>
      <c r="D102" s="27"/>
      <c r="E102" s="27"/>
      <c r="F102" s="27"/>
      <c r="G102" s="28"/>
      <c r="H102" s="27"/>
      <c r="I102" s="27"/>
      <c r="J102" s="27"/>
      <c r="K102" s="27"/>
      <c r="L102" s="27"/>
      <c r="M102" s="27"/>
      <c r="N102" s="27"/>
      <c r="O102" s="27"/>
      <c r="P102" s="27"/>
      <c r="Q102" s="29"/>
      <c r="R102" s="27"/>
      <c r="S102" s="29">
        <f>S101</f>
        <v>63139.43</v>
      </c>
    </row>
    <row r="103" spans="1:19" ht="30" customHeight="1" x14ac:dyDescent="0.25">
      <c r="A103" s="23"/>
      <c r="B103" s="23" t="s">
        <v>46</v>
      </c>
      <c r="C103" s="23"/>
      <c r="D103" s="23"/>
      <c r="E103" s="23"/>
      <c r="F103" s="23"/>
      <c r="G103" s="26"/>
      <c r="H103" s="23"/>
      <c r="I103" s="23"/>
      <c r="J103" s="23"/>
      <c r="K103" s="23"/>
      <c r="L103" s="23"/>
      <c r="M103" s="23"/>
      <c r="N103" s="23"/>
      <c r="O103" s="23"/>
      <c r="P103" s="23"/>
      <c r="Q103" s="25"/>
      <c r="R103" s="23"/>
      <c r="S103" s="25">
        <v>1416</v>
      </c>
    </row>
    <row r="104" spans="1:19" x14ac:dyDescent="0.25">
      <c r="A104" s="27"/>
      <c r="B104" s="27" t="s">
        <v>47</v>
      </c>
      <c r="C104" s="27"/>
      <c r="D104" s="27"/>
      <c r="E104" s="27"/>
      <c r="F104" s="27"/>
      <c r="G104" s="28"/>
      <c r="H104" s="27"/>
      <c r="I104" s="27"/>
      <c r="J104" s="27"/>
      <c r="K104" s="27"/>
      <c r="L104" s="27"/>
      <c r="M104" s="27"/>
      <c r="N104" s="27"/>
      <c r="O104" s="27"/>
      <c r="P104" s="27"/>
      <c r="Q104" s="29"/>
      <c r="R104" s="27"/>
      <c r="S104" s="29">
        <f>S103</f>
        <v>1416</v>
      </c>
    </row>
    <row r="105" spans="1:19" ht="30" customHeight="1" x14ac:dyDescent="0.25">
      <c r="A105" s="23"/>
      <c r="B105" s="23" t="s">
        <v>48</v>
      </c>
      <c r="C105" s="23"/>
      <c r="D105" s="23"/>
      <c r="E105" s="23"/>
      <c r="F105" s="23"/>
      <c r="G105" s="26"/>
      <c r="H105" s="23"/>
      <c r="I105" s="23"/>
      <c r="J105" s="23"/>
      <c r="K105" s="23"/>
      <c r="L105" s="23"/>
      <c r="M105" s="23"/>
      <c r="N105" s="23"/>
      <c r="O105" s="23"/>
      <c r="P105" s="23"/>
      <c r="Q105" s="25"/>
      <c r="R105" s="23"/>
      <c r="S105" s="25">
        <v>176358</v>
      </c>
    </row>
    <row r="106" spans="1:19" x14ac:dyDescent="0.25">
      <c r="A106" s="23"/>
      <c r="B106" s="23"/>
      <c r="C106" s="23" t="s">
        <v>49</v>
      </c>
      <c r="D106" s="23"/>
      <c r="E106" s="23"/>
      <c r="F106" s="23"/>
      <c r="G106" s="26"/>
      <c r="H106" s="23"/>
      <c r="I106" s="23"/>
      <c r="J106" s="23"/>
      <c r="K106" s="23"/>
      <c r="L106" s="23"/>
      <c r="M106" s="23"/>
      <c r="N106" s="23"/>
      <c r="O106" s="23"/>
      <c r="P106" s="23"/>
      <c r="Q106" s="25"/>
      <c r="R106" s="23"/>
      <c r="S106" s="25">
        <v>-148642</v>
      </c>
    </row>
    <row r="107" spans="1:19" x14ac:dyDescent="0.25">
      <c r="A107" s="27"/>
      <c r="B107" s="27"/>
      <c r="C107" s="27" t="s">
        <v>50</v>
      </c>
      <c r="D107" s="27"/>
      <c r="E107" s="27"/>
      <c r="F107" s="27"/>
      <c r="G107" s="28"/>
      <c r="H107" s="27"/>
      <c r="I107" s="27"/>
      <c r="J107" s="27"/>
      <c r="K107" s="27"/>
      <c r="L107" s="27"/>
      <c r="M107" s="27"/>
      <c r="N107" s="27"/>
      <c r="O107" s="27"/>
      <c r="P107" s="27"/>
      <c r="Q107" s="29"/>
      <c r="R107" s="27"/>
      <c r="S107" s="29">
        <f>S106</f>
        <v>-148642</v>
      </c>
    </row>
    <row r="108" spans="1:19" ht="30" customHeight="1" x14ac:dyDescent="0.25">
      <c r="A108" s="23"/>
      <c r="B108" s="23"/>
      <c r="C108" s="23" t="s">
        <v>51</v>
      </c>
      <c r="D108" s="23"/>
      <c r="E108" s="23"/>
      <c r="F108" s="23"/>
      <c r="G108" s="26"/>
      <c r="H108" s="23"/>
      <c r="I108" s="23"/>
      <c r="J108" s="23"/>
      <c r="K108" s="23"/>
      <c r="L108" s="23"/>
      <c r="M108" s="23"/>
      <c r="N108" s="23"/>
      <c r="O108" s="23"/>
      <c r="P108" s="23"/>
      <c r="Q108" s="25"/>
      <c r="R108" s="23"/>
      <c r="S108" s="25">
        <v>325000</v>
      </c>
    </row>
    <row r="109" spans="1:19" ht="15.75" thickBot="1" x14ac:dyDescent="0.3">
      <c r="A109" s="27"/>
      <c r="B109" s="27"/>
      <c r="C109" s="27" t="s">
        <v>52</v>
      </c>
      <c r="D109" s="27"/>
      <c r="E109" s="27"/>
      <c r="F109" s="27"/>
      <c r="G109" s="28"/>
      <c r="H109" s="27"/>
      <c r="I109" s="27"/>
      <c r="J109" s="27"/>
      <c r="K109" s="27"/>
      <c r="L109" s="27"/>
      <c r="M109" s="27"/>
      <c r="N109" s="27"/>
      <c r="O109" s="27"/>
      <c r="P109" s="27"/>
      <c r="Q109" s="30"/>
      <c r="R109" s="27"/>
      <c r="S109" s="30">
        <f>S108</f>
        <v>325000</v>
      </c>
    </row>
    <row r="110" spans="1:19" ht="30" customHeight="1" x14ac:dyDescent="0.25">
      <c r="A110" s="27"/>
      <c r="B110" s="27" t="s">
        <v>53</v>
      </c>
      <c r="C110" s="27"/>
      <c r="D110" s="27"/>
      <c r="E110" s="27"/>
      <c r="F110" s="27"/>
      <c r="G110" s="28"/>
      <c r="H110" s="27"/>
      <c r="I110" s="27"/>
      <c r="J110" s="27"/>
      <c r="K110" s="27"/>
      <c r="L110" s="27"/>
      <c r="M110" s="27"/>
      <c r="N110" s="27"/>
      <c r="O110" s="27"/>
      <c r="P110" s="27"/>
      <c r="Q110" s="29"/>
      <c r="R110" s="27"/>
      <c r="S110" s="29">
        <f>ROUND(S107+S109,5)</f>
        <v>176358</v>
      </c>
    </row>
    <row r="111" spans="1:19" ht="30" customHeight="1" x14ac:dyDescent="0.25">
      <c r="A111" s="23"/>
      <c r="B111" s="23" t="s">
        <v>54</v>
      </c>
      <c r="C111" s="23"/>
      <c r="D111" s="23"/>
      <c r="E111" s="23"/>
      <c r="F111" s="23"/>
      <c r="G111" s="26"/>
      <c r="H111" s="23"/>
      <c r="I111" s="23"/>
      <c r="J111" s="23"/>
      <c r="K111" s="23"/>
      <c r="L111" s="23"/>
      <c r="M111" s="23"/>
      <c r="N111" s="23"/>
      <c r="O111" s="23"/>
      <c r="P111" s="23"/>
      <c r="Q111" s="25"/>
      <c r="R111" s="23"/>
      <c r="S111" s="25">
        <v>153191.96</v>
      </c>
    </row>
    <row r="112" spans="1:19" x14ac:dyDescent="0.25">
      <c r="A112" s="27"/>
      <c r="B112" s="27" t="s">
        <v>55</v>
      </c>
      <c r="C112" s="27"/>
      <c r="D112" s="27"/>
      <c r="E112" s="27"/>
      <c r="F112" s="27"/>
      <c r="G112" s="28"/>
      <c r="H112" s="27"/>
      <c r="I112" s="27"/>
      <c r="J112" s="27"/>
      <c r="K112" s="27"/>
      <c r="L112" s="27"/>
      <c r="M112" s="27"/>
      <c r="N112" s="27"/>
      <c r="O112" s="27"/>
      <c r="P112" s="27"/>
      <c r="Q112" s="29"/>
      <c r="R112" s="27"/>
      <c r="S112" s="29">
        <f>S111</f>
        <v>153191.96</v>
      </c>
    </row>
    <row r="113" spans="1:19" ht="30" customHeight="1" x14ac:dyDescent="0.25">
      <c r="A113" s="23"/>
      <c r="B113" s="23" t="s">
        <v>56</v>
      </c>
      <c r="C113" s="23"/>
      <c r="D113" s="23"/>
      <c r="E113" s="23"/>
      <c r="F113" s="23"/>
      <c r="G113" s="26"/>
      <c r="H113" s="23"/>
      <c r="I113" s="23"/>
      <c r="J113" s="23"/>
      <c r="K113" s="23"/>
      <c r="L113" s="23"/>
      <c r="M113" s="23"/>
      <c r="N113" s="23"/>
      <c r="O113" s="23"/>
      <c r="P113" s="23"/>
      <c r="Q113" s="25"/>
      <c r="R113" s="23"/>
      <c r="S113" s="25">
        <v>0</v>
      </c>
    </row>
    <row r="114" spans="1:19" x14ac:dyDescent="0.25">
      <c r="A114" s="27"/>
      <c r="B114" s="27" t="s">
        <v>57</v>
      </c>
      <c r="C114" s="27"/>
      <c r="D114" s="27"/>
      <c r="E114" s="27"/>
      <c r="F114" s="27"/>
      <c r="G114" s="28"/>
      <c r="H114" s="27"/>
      <c r="I114" s="27"/>
      <c r="J114" s="27"/>
      <c r="K114" s="27"/>
      <c r="L114" s="27"/>
      <c r="M114" s="27"/>
      <c r="N114" s="27"/>
      <c r="O114" s="27"/>
      <c r="P114" s="27"/>
      <c r="Q114" s="29"/>
      <c r="R114" s="27"/>
      <c r="S114" s="29">
        <f>S113</f>
        <v>0</v>
      </c>
    </row>
    <row r="115" spans="1:19" ht="30" customHeight="1" x14ac:dyDescent="0.25">
      <c r="A115" s="23"/>
      <c r="B115" s="23" t="s">
        <v>58</v>
      </c>
      <c r="C115" s="23"/>
      <c r="D115" s="23"/>
      <c r="E115" s="23"/>
      <c r="F115" s="23"/>
      <c r="G115" s="26"/>
      <c r="H115" s="23"/>
      <c r="I115" s="23"/>
      <c r="J115" s="23"/>
      <c r="K115" s="23"/>
      <c r="L115" s="23"/>
      <c r="M115" s="23"/>
      <c r="N115" s="23"/>
      <c r="O115" s="23"/>
      <c r="P115" s="23"/>
      <c r="Q115" s="25"/>
      <c r="R115" s="23"/>
      <c r="S115" s="25">
        <v>-325000</v>
      </c>
    </row>
    <row r="116" spans="1:19" x14ac:dyDescent="0.25">
      <c r="A116" s="27"/>
      <c r="B116" s="27" t="s">
        <v>59</v>
      </c>
      <c r="C116" s="27"/>
      <c r="D116" s="27"/>
      <c r="E116" s="27"/>
      <c r="F116" s="27"/>
      <c r="G116" s="28"/>
      <c r="H116" s="27"/>
      <c r="I116" s="27"/>
      <c r="J116" s="27"/>
      <c r="K116" s="27"/>
      <c r="L116" s="27"/>
      <c r="M116" s="27"/>
      <c r="N116" s="27"/>
      <c r="O116" s="27"/>
      <c r="P116" s="27"/>
      <c r="Q116" s="29"/>
      <c r="R116" s="27"/>
      <c r="S116" s="29">
        <f>S115</f>
        <v>-325000</v>
      </c>
    </row>
    <row r="117" spans="1:19" ht="30" customHeight="1" x14ac:dyDescent="0.25">
      <c r="A117" s="23"/>
      <c r="B117" s="23" t="s">
        <v>60</v>
      </c>
      <c r="C117" s="23"/>
      <c r="D117" s="23"/>
      <c r="E117" s="23"/>
      <c r="F117" s="23"/>
      <c r="G117" s="26"/>
      <c r="H117" s="23"/>
      <c r="I117" s="23"/>
      <c r="J117" s="23"/>
      <c r="K117" s="23"/>
      <c r="L117" s="23"/>
      <c r="M117" s="23"/>
      <c r="N117" s="23"/>
      <c r="O117" s="23"/>
      <c r="P117" s="23"/>
      <c r="Q117" s="25"/>
      <c r="R117" s="23"/>
      <c r="S117" s="25">
        <v>-23168.86</v>
      </c>
    </row>
    <row r="118" spans="1:19" x14ac:dyDescent="0.25">
      <c r="A118" s="27"/>
      <c r="B118" s="27" t="s">
        <v>61</v>
      </c>
      <c r="C118" s="27"/>
      <c r="D118" s="27"/>
      <c r="E118" s="27"/>
      <c r="F118" s="27"/>
      <c r="G118" s="28"/>
      <c r="H118" s="27"/>
      <c r="I118" s="27"/>
      <c r="J118" s="27"/>
      <c r="K118" s="27"/>
      <c r="L118" s="27"/>
      <c r="M118" s="27"/>
      <c r="N118" s="27"/>
      <c r="O118" s="27"/>
      <c r="P118" s="27"/>
      <c r="Q118" s="29"/>
      <c r="R118" s="27"/>
      <c r="S118" s="29">
        <f>S117</f>
        <v>-23168.86</v>
      </c>
    </row>
    <row r="119" spans="1:19" ht="30" customHeight="1" x14ac:dyDescent="0.25">
      <c r="A119" s="23"/>
      <c r="B119" s="23" t="s">
        <v>62</v>
      </c>
      <c r="C119" s="23"/>
      <c r="D119" s="23"/>
      <c r="E119" s="23"/>
      <c r="F119" s="23"/>
      <c r="G119" s="26"/>
      <c r="H119" s="23"/>
      <c r="I119" s="23"/>
      <c r="J119" s="23"/>
      <c r="K119" s="23"/>
      <c r="L119" s="23"/>
      <c r="M119" s="23"/>
      <c r="N119" s="23"/>
      <c r="O119" s="23"/>
      <c r="P119" s="23"/>
      <c r="Q119" s="25"/>
      <c r="R119" s="23"/>
      <c r="S119" s="25">
        <v>-248243.83</v>
      </c>
    </row>
    <row r="120" spans="1:19" x14ac:dyDescent="0.25">
      <c r="A120" s="27"/>
      <c r="B120" s="27" t="s">
        <v>63</v>
      </c>
      <c r="C120" s="27"/>
      <c r="D120" s="27"/>
      <c r="E120" s="27"/>
      <c r="F120" s="27"/>
      <c r="G120" s="28"/>
      <c r="H120" s="27"/>
      <c r="I120" s="27"/>
      <c r="J120" s="27"/>
      <c r="K120" s="27"/>
      <c r="L120" s="27"/>
      <c r="M120" s="27"/>
      <c r="N120" s="27"/>
      <c r="O120" s="27"/>
      <c r="P120" s="27"/>
      <c r="Q120" s="29"/>
      <c r="R120" s="27"/>
      <c r="S120" s="29">
        <f>S119</f>
        <v>-248243.83</v>
      </c>
    </row>
    <row r="121" spans="1:19" ht="30" customHeight="1" x14ac:dyDescent="0.25">
      <c r="A121" s="23"/>
      <c r="B121" s="23" t="s">
        <v>64</v>
      </c>
      <c r="C121" s="23"/>
      <c r="D121" s="23"/>
      <c r="E121" s="23"/>
      <c r="F121" s="23"/>
      <c r="G121" s="26"/>
      <c r="H121" s="23"/>
      <c r="I121" s="23"/>
      <c r="J121" s="23"/>
      <c r="K121" s="23"/>
      <c r="L121" s="23"/>
      <c r="M121" s="23"/>
      <c r="N121" s="23"/>
      <c r="O121" s="23"/>
      <c r="P121" s="23"/>
      <c r="Q121" s="25"/>
      <c r="R121" s="23"/>
      <c r="S121" s="25">
        <v>-7601</v>
      </c>
    </row>
    <row r="122" spans="1:19" x14ac:dyDescent="0.25">
      <c r="A122" s="27"/>
      <c r="B122" s="27" t="s">
        <v>65</v>
      </c>
      <c r="C122" s="27"/>
      <c r="D122" s="27"/>
      <c r="E122" s="27"/>
      <c r="F122" s="27"/>
      <c r="G122" s="28"/>
      <c r="H122" s="27"/>
      <c r="I122" s="27"/>
      <c r="J122" s="27"/>
      <c r="K122" s="27"/>
      <c r="L122" s="27"/>
      <c r="M122" s="27"/>
      <c r="N122" s="27"/>
      <c r="O122" s="27"/>
      <c r="P122" s="27"/>
      <c r="Q122" s="29"/>
      <c r="R122" s="27"/>
      <c r="S122" s="29">
        <f>S121</f>
        <v>-7601</v>
      </c>
    </row>
    <row r="123" spans="1:19" ht="30" customHeight="1" x14ac:dyDescent="0.25">
      <c r="A123" s="23"/>
      <c r="B123" s="23" t="s">
        <v>66</v>
      </c>
      <c r="C123" s="23"/>
      <c r="D123" s="23"/>
      <c r="E123" s="23"/>
      <c r="F123" s="23"/>
      <c r="G123" s="26"/>
      <c r="H123" s="23"/>
      <c r="I123" s="23"/>
      <c r="J123" s="23"/>
      <c r="K123" s="23"/>
      <c r="L123" s="23"/>
      <c r="M123" s="23"/>
      <c r="N123" s="23"/>
      <c r="O123" s="23"/>
      <c r="P123" s="23"/>
      <c r="Q123" s="25"/>
      <c r="R123" s="23"/>
      <c r="S123" s="25">
        <v>41597.379999999997</v>
      </c>
    </row>
    <row r="124" spans="1:19" x14ac:dyDescent="0.25">
      <c r="A124" s="27"/>
      <c r="B124" s="27" t="s">
        <v>67</v>
      </c>
      <c r="C124" s="27"/>
      <c r="D124" s="27"/>
      <c r="E124" s="27"/>
      <c r="F124" s="27"/>
      <c r="G124" s="28"/>
      <c r="H124" s="27"/>
      <c r="I124" s="27"/>
      <c r="J124" s="27"/>
      <c r="K124" s="27"/>
      <c r="L124" s="27"/>
      <c r="M124" s="27"/>
      <c r="N124" s="27"/>
      <c r="O124" s="27"/>
      <c r="P124" s="27"/>
      <c r="Q124" s="29"/>
      <c r="R124" s="27"/>
      <c r="S124" s="29">
        <v>41597.379999999997</v>
      </c>
    </row>
    <row r="125" spans="1:19" ht="30" customHeight="1" x14ac:dyDescent="0.25">
      <c r="A125" s="23"/>
      <c r="B125" s="23" t="s">
        <v>68</v>
      </c>
      <c r="C125" s="23"/>
      <c r="D125" s="23"/>
      <c r="E125" s="23"/>
      <c r="F125" s="23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5"/>
      <c r="R125" s="23"/>
      <c r="S125" s="25">
        <v>-8825.23</v>
      </c>
    </row>
    <row r="126" spans="1:19" x14ac:dyDescent="0.25">
      <c r="A126" s="27"/>
      <c r="B126" s="27"/>
      <c r="C126" s="27"/>
      <c r="D126" s="27"/>
      <c r="E126" s="27" t="s">
        <v>112</v>
      </c>
      <c r="F126" s="27"/>
      <c r="G126" s="28">
        <v>41912</v>
      </c>
      <c r="H126" s="27"/>
      <c r="I126" s="27" t="s">
        <v>398</v>
      </c>
      <c r="J126" s="27"/>
      <c r="K126" s="27" t="s">
        <v>160</v>
      </c>
      <c r="L126" s="27"/>
      <c r="M126" s="27" t="s">
        <v>458</v>
      </c>
      <c r="N126" s="27"/>
      <c r="O126" s="27" t="s">
        <v>36</v>
      </c>
      <c r="P126" s="27"/>
      <c r="Q126" s="29">
        <v>-400</v>
      </c>
      <c r="R126" s="27"/>
      <c r="S126" s="29">
        <f>ROUND(S125+Q126,5)</f>
        <v>-9225.23</v>
      </c>
    </row>
    <row r="127" spans="1:19" ht="15.75" thickBot="1" x14ac:dyDescent="0.3">
      <c r="A127" s="27"/>
      <c r="B127" s="27"/>
      <c r="C127" s="27"/>
      <c r="D127" s="27"/>
      <c r="E127" s="27" t="s">
        <v>112</v>
      </c>
      <c r="F127" s="27"/>
      <c r="G127" s="28">
        <v>41912</v>
      </c>
      <c r="H127" s="27"/>
      <c r="I127" s="27" t="s">
        <v>399</v>
      </c>
      <c r="J127" s="27"/>
      <c r="K127" s="27" t="s">
        <v>169</v>
      </c>
      <c r="L127" s="27"/>
      <c r="M127" s="27" t="s">
        <v>459</v>
      </c>
      <c r="N127" s="27"/>
      <c r="O127" s="27" t="s">
        <v>36</v>
      </c>
      <c r="P127" s="27"/>
      <c r="Q127" s="30">
        <v>-4087.5</v>
      </c>
      <c r="R127" s="27"/>
      <c r="S127" s="30">
        <f>ROUND(S126+Q127,5)</f>
        <v>-13312.73</v>
      </c>
    </row>
    <row r="128" spans="1:19" x14ac:dyDescent="0.25">
      <c r="A128" s="27"/>
      <c r="B128" s="27" t="s">
        <v>69</v>
      </c>
      <c r="C128" s="27"/>
      <c r="D128" s="27"/>
      <c r="E128" s="27"/>
      <c r="F128" s="27"/>
      <c r="G128" s="28"/>
      <c r="H128" s="27"/>
      <c r="I128" s="27"/>
      <c r="J128" s="27"/>
      <c r="K128" s="27"/>
      <c r="L128" s="27"/>
      <c r="M128" s="27"/>
      <c r="N128" s="27"/>
      <c r="O128" s="27"/>
      <c r="P128" s="27"/>
      <c r="Q128" s="29">
        <f>ROUND(SUM(Q125:Q127),5)</f>
        <v>-4487.5</v>
      </c>
      <c r="R128" s="27"/>
      <c r="S128" s="29">
        <f>S127</f>
        <v>-13312.73</v>
      </c>
    </row>
    <row r="129" spans="1:19" ht="30" customHeight="1" x14ac:dyDescent="0.25">
      <c r="A129" s="23"/>
      <c r="B129" s="23" t="s">
        <v>376</v>
      </c>
      <c r="C129" s="23"/>
      <c r="D129" s="23"/>
      <c r="E129" s="23"/>
      <c r="F129" s="23"/>
      <c r="G129" s="26"/>
      <c r="H129" s="23"/>
      <c r="I129" s="23"/>
      <c r="J129" s="23"/>
      <c r="K129" s="23"/>
      <c r="L129" s="23"/>
      <c r="M129" s="23"/>
      <c r="N129" s="23"/>
      <c r="O129" s="23"/>
      <c r="P129" s="23"/>
      <c r="Q129" s="25"/>
      <c r="R129" s="23"/>
      <c r="S129" s="25">
        <v>-2850</v>
      </c>
    </row>
    <row r="130" spans="1:19" x14ac:dyDescent="0.25">
      <c r="A130" s="27"/>
      <c r="B130" s="27"/>
      <c r="C130" s="27"/>
      <c r="D130" s="27"/>
      <c r="E130" s="27" t="s">
        <v>112</v>
      </c>
      <c r="F130" s="27"/>
      <c r="G130" s="28">
        <v>41891</v>
      </c>
      <c r="H130" s="27"/>
      <c r="I130" s="27" t="s">
        <v>394</v>
      </c>
      <c r="J130" s="27"/>
      <c r="K130" s="27" t="s">
        <v>419</v>
      </c>
      <c r="L130" s="27"/>
      <c r="M130" s="27" t="s">
        <v>460</v>
      </c>
      <c r="N130" s="27"/>
      <c r="O130" s="27" t="s">
        <v>36</v>
      </c>
      <c r="P130" s="27"/>
      <c r="Q130" s="29">
        <v>-264.74</v>
      </c>
      <c r="R130" s="27"/>
      <c r="S130" s="29">
        <f>ROUND(S129+Q130,5)</f>
        <v>-3114.74</v>
      </c>
    </row>
    <row r="131" spans="1:19" ht="15.75" thickBot="1" x14ac:dyDescent="0.3">
      <c r="A131" s="27"/>
      <c r="B131" s="27"/>
      <c r="C131" s="27"/>
      <c r="D131" s="27"/>
      <c r="E131" s="27" t="s">
        <v>112</v>
      </c>
      <c r="F131" s="27"/>
      <c r="G131" s="28">
        <v>41904</v>
      </c>
      <c r="H131" s="27"/>
      <c r="I131" s="27" t="s">
        <v>395</v>
      </c>
      <c r="J131" s="27"/>
      <c r="K131" s="27" t="s">
        <v>415</v>
      </c>
      <c r="L131" s="27"/>
      <c r="M131" s="27" t="s">
        <v>461</v>
      </c>
      <c r="N131" s="27"/>
      <c r="O131" s="27" t="s">
        <v>36</v>
      </c>
      <c r="P131" s="27"/>
      <c r="Q131" s="31">
        <v>-264.74</v>
      </c>
      <c r="R131" s="27"/>
      <c r="S131" s="31">
        <f>ROUND(S130+Q131,5)</f>
        <v>-3379.48</v>
      </c>
    </row>
    <row r="132" spans="1:19" ht="15.75" thickBot="1" x14ac:dyDescent="0.3">
      <c r="A132" s="27"/>
      <c r="B132" s="27" t="s">
        <v>377</v>
      </c>
      <c r="C132" s="27"/>
      <c r="D132" s="27"/>
      <c r="E132" s="27"/>
      <c r="F132" s="27"/>
      <c r="G132" s="28"/>
      <c r="H132" s="27"/>
      <c r="I132" s="27"/>
      <c r="J132" s="27"/>
      <c r="K132" s="27"/>
      <c r="L132" s="27"/>
      <c r="M132" s="27"/>
      <c r="N132" s="27"/>
      <c r="O132" s="27"/>
      <c r="P132" s="27"/>
      <c r="Q132" s="33">
        <f>ROUND(SUM(Q129:Q131),5)</f>
        <v>-529.48</v>
      </c>
      <c r="R132" s="27"/>
      <c r="S132" s="33">
        <f>S131</f>
        <v>-3379.48</v>
      </c>
    </row>
    <row r="133" spans="1:19" ht="30" customHeight="1" x14ac:dyDescent="0.25">
      <c r="A133" s="27"/>
      <c r="B133" s="27" t="s">
        <v>70</v>
      </c>
      <c r="C133" s="27"/>
      <c r="D133" s="27"/>
      <c r="E133" s="27"/>
      <c r="F133" s="27"/>
      <c r="G133" s="28"/>
      <c r="H133" s="27"/>
      <c r="I133" s="27"/>
      <c r="J133" s="27"/>
      <c r="K133" s="27"/>
      <c r="L133" s="27"/>
      <c r="M133" s="27"/>
      <c r="N133" s="27"/>
      <c r="O133" s="27"/>
      <c r="P133" s="27"/>
      <c r="Q133" s="29"/>
      <c r="R133" s="27"/>
      <c r="S133" s="29">
        <v>-33500</v>
      </c>
    </row>
    <row r="134" spans="1:19" ht="30" customHeight="1" x14ac:dyDescent="0.25">
      <c r="A134" s="23"/>
      <c r="B134" s="23" t="s">
        <v>72</v>
      </c>
      <c r="C134" s="23"/>
      <c r="D134" s="23"/>
      <c r="E134" s="23"/>
      <c r="F134" s="23"/>
      <c r="G134" s="26"/>
      <c r="H134" s="23"/>
      <c r="I134" s="23"/>
      <c r="J134" s="23"/>
      <c r="K134" s="23"/>
      <c r="L134" s="23"/>
      <c r="M134" s="23"/>
      <c r="N134" s="23"/>
      <c r="O134" s="23"/>
      <c r="P134" s="23"/>
      <c r="Q134" s="25"/>
      <c r="R134" s="23"/>
      <c r="S134" s="25">
        <v>-2433.4</v>
      </c>
    </row>
    <row r="135" spans="1:19" ht="15.75" thickBot="1" x14ac:dyDescent="0.3">
      <c r="A135" s="22"/>
      <c r="B135" s="22"/>
      <c r="C135" s="22"/>
      <c r="D135" s="22"/>
      <c r="E135" s="27" t="s">
        <v>112</v>
      </c>
      <c r="F135" s="27"/>
      <c r="G135" s="28">
        <v>41912</v>
      </c>
      <c r="H135" s="27"/>
      <c r="I135" s="27" t="s">
        <v>398</v>
      </c>
      <c r="J135" s="27"/>
      <c r="K135" s="27" t="s">
        <v>160</v>
      </c>
      <c r="L135" s="27"/>
      <c r="M135" s="27" t="s">
        <v>212</v>
      </c>
      <c r="N135" s="27"/>
      <c r="O135" s="27" t="s">
        <v>36</v>
      </c>
      <c r="P135" s="27"/>
      <c r="Q135" s="30">
        <v>-72</v>
      </c>
      <c r="R135" s="27"/>
      <c r="S135" s="30">
        <f>ROUND(S134+Q135,5)</f>
        <v>-2505.4</v>
      </c>
    </row>
    <row r="136" spans="1:19" x14ac:dyDescent="0.25">
      <c r="A136" s="27"/>
      <c r="B136" s="27" t="s">
        <v>73</v>
      </c>
      <c r="C136" s="27"/>
      <c r="D136" s="27"/>
      <c r="E136" s="27"/>
      <c r="F136" s="27"/>
      <c r="G136" s="28"/>
      <c r="H136" s="27"/>
      <c r="I136" s="27"/>
      <c r="J136" s="27"/>
      <c r="K136" s="27"/>
      <c r="L136" s="27"/>
      <c r="M136" s="27"/>
      <c r="N136" s="27"/>
      <c r="O136" s="27"/>
      <c r="P136" s="27"/>
      <c r="Q136" s="29">
        <f>ROUND(SUM(Q134:Q135),5)</f>
        <v>-72</v>
      </c>
      <c r="R136" s="27"/>
      <c r="S136" s="29">
        <f>S135</f>
        <v>-2505.4</v>
      </c>
    </row>
    <row r="137" spans="1:19" ht="30" customHeight="1" x14ac:dyDescent="0.25">
      <c r="A137" s="23"/>
      <c r="B137" s="23" t="s">
        <v>74</v>
      </c>
      <c r="C137" s="23"/>
      <c r="D137" s="23"/>
      <c r="E137" s="23"/>
      <c r="F137" s="23"/>
      <c r="G137" s="26"/>
      <c r="H137" s="23"/>
      <c r="I137" s="23"/>
      <c r="J137" s="23"/>
      <c r="K137" s="23"/>
      <c r="L137" s="23"/>
      <c r="M137" s="23"/>
      <c r="N137" s="23"/>
      <c r="O137" s="23"/>
      <c r="P137" s="23"/>
      <c r="Q137" s="25"/>
      <c r="R137" s="23"/>
      <c r="S137" s="25">
        <v>-37703.57</v>
      </c>
    </row>
    <row r="138" spans="1:19" ht="15.75" thickBot="1" x14ac:dyDescent="0.3">
      <c r="A138" s="22"/>
      <c r="B138" s="22"/>
      <c r="C138" s="22"/>
      <c r="D138" s="22"/>
      <c r="E138" s="27" t="s">
        <v>112</v>
      </c>
      <c r="F138" s="27"/>
      <c r="G138" s="28">
        <v>41911</v>
      </c>
      <c r="H138" s="27"/>
      <c r="I138" s="27" t="s">
        <v>397</v>
      </c>
      <c r="J138" s="27"/>
      <c r="K138" s="27" t="s">
        <v>421</v>
      </c>
      <c r="L138" s="27"/>
      <c r="M138" s="27" t="s">
        <v>462</v>
      </c>
      <c r="N138" s="27"/>
      <c r="O138" s="27" t="s">
        <v>36</v>
      </c>
      <c r="P138" s="27"/>
      <c r="Q138" s="30">
        <v>-975</v>
      </c>
      <c r="R138" s="27"/>
      <c r="S138" s="30">
        <f>ROUND(S137+Q138,5)</f>
        <v>-38678.57</v>
      </c>
    </row>
    <row r="139" spans="1:19" x14ac:dyDescent="0.25">
      <c r="A139" s="27"/>
      <c r="B139" s="27" t="s">
        <v>75</v>
      </c>
      <c r="C139" s="27"/>
      <c r="D139" s="27"/>
      <c r="E139" s="27"/>
      <c r="F139" s="27"/>
      <c r="G139" s="28"/>
      <c r="H139" s="27"/>
      <c r="I139" s="27"/>
      <c r="J139" s="27"/>
      <c r="K139" s="27"/>
      <c r="L139" s="27"/>
      <c r="M139" s="27"/>
      <c r="N139" s="27"/>
      <c r="O139" s="27"/>
      <c r="P139" s="27"/>
      <c r="Q139" s="29">
        <f>ROUND(SUM(Q137:Q138),5)</f>
        <v>-975</v>
      </c>
      <c r="R139" s="27"/>
      <c r="S139" s="29">
        <f>S138</f>
        <v>-38678.57</v>
      </c>
    </row>
    <row r="140" spans="1:19" ht="30" customHeight="1" x14ac:dyDescent="0.25">
      <c r="A140" s="23"/>
      <c r="B140" s="23" t="s">
        <v>76</v>
      </c>
      <c r="C140" s="23"/>
      <c r="D140" s="23"/>
      <c r="E140" s="23"/>
      <c r="F140" s="23"/>
      <c r="G140" s="26"/>
      <c r="H140" s="23"/>
      <c r="I140" s="23"/>
      <c r="J140" s="23"/>
      <c r="K140" s="23"/>
      <c r="L140" s="23"/>
      <c r="M140" s="23"/>
      <c r="N140" s="23"/>
      <c r="O140" s="23"/>
      <c r="P140" s="23"/>
      <c r="Q140" s="25"/>
      <c r="R140" s="23"/>
      <c r="S140" s="25">
        <v>-119274</v>
      </c>
    </row>
    <row r="141" spans="1:19" ht="15.75" thickBot="1" x14ac:dyDescent="0.3">
      <c r="A141" s="22"/>
      <c r="B141" s="22"/>
      <c r="C141" s="22"/>
      <c r="D141" s="22"/>
      <c r="E141" s="27" t="s">
        <v>112</v>
      </c>
      <c r="F141" s="27"/>
      <c r="G141" s="28">
        <v>41906</v>
      </c>
      <c r="H141" s="27"/>
      <c r="I141" s="27" t="s">
        <v>396</v>
      </c>
      <c r="J141" s="27"/>
      <c r="K141" s="27" t="s">
        <v>420</v>
      </c>
      <c r="L141" s="27"/>
      <c r="M141" s="27" t="s">
        <v>463</v>
      </c>
      <c r="N141" s="27"/>
      <c r="O141" s="27" t="s">
        <v>36</v>
      </c>
      <c r="P141" s="27"/>
      <c r="Q141" s="30">
        <v>-2500</v>
      </c>
      <c r="R141" s="27"/>
      <c r="S141" s="30">
        <f>ROUND(S140+Q141,5)</f>
        <v>-121774</v>
      </c>
    </row>
    <row r="142" spans="1:19" x14ac:dyDescent="0.25">
      <c r="A142" s="27"/>
      <c r="B142" s="27" t="s">
        <v>77</v>
      </c>
      <c r="C142" s="27"/>
      <c r="D142" s="27"/>
      <c r="E142" s="27"/>
      <c r="F142" s="27"/>
      <c r="G142" s="28"/>
      <c r="H142" s="27"/>
      <c r="I142" s="27"/>
      <c r="J142" s="27"/>
      <c r="K142" s="27"/>
      <c r="L142" s="27"/>
      <c r="M142" s="27"/>
      <c r="N142" s="27"/>
      <c r="O142" s="27"/>
      <c r="P142" s="27"/>
      <c r="Q142" s="29">
        <f>ROUND(SUM(Q140:Q141),5)</f>
        <v>-2500</v>
      </c>
      <c r="R142" s="27"/>
      <c r="S142" s="29">
        <f>S141</f>
        <v>-121774</v>
      </c>
    </row>
    <row r="143" spans="1:19" ht="30" customHeight="1" x14ac:dyDescent="0.25">
      <c r="A143" s="23"/>
      <c r="B143" s="23" t="s">
        <v>78</v>
      </c>
      <c r="C143" s="23"/>
      <c r="D143" s="23"/>
      <c r="E143" s="23"/>
      <c r="F143" s="23"/>
      <c r="G143" s="26"/>
      <c r="H143" s="23"/>
      <c r="I143" s="23"/>
      <c r="J143" s="23"/>
      <c r="K143" s="23"/>
      <c r="L143" s="23"/>
      <c r="M143" s="23"/>
      <c r="N143" s="23"/>
      <c r="O143" s="23"/>
      <c r="P143" s="23"/>
      <c r="Q143" s="25"/>
      <c r="R143" s="23"/>
      <c r="S143" s="25">
        <v>18132.12</v>
      </c>
    </row>
    <row r="144" spans="1:19" x14ac:dyDescent="0.25">
      <c r="A144" s="23"/>
      <c r="B144" s="23"/>
      <c r="C144" s="23" t="s">
        <v>79</v>
      </c>
      <c r="D144" s="23"/>
      <c r="E144" s="23"/>
      <c r="F144" s="23"/>
      <c r="G144" s="26"/>
      <c r="H144" s="23"/>
      <c r="I144" s="23"/>
      <c r="J144" s="23"/>
      <c r="K144" s="23"/>
      <c r="L144" s="23"/>
      <c r="M144" s="23"/>
      <c r="N144" s="23"/>
      <c r="O144" s="23"/>
      <c r="P144" s="23"/>
      <c r="Q144" s="25"/>
      <c r="R144" s="23"/>
      <c r="S144" s="25">
        <v>4567.04</v>
      </c>
    </row>
    <row r="145" spans="1:19" ht="15.75" thickBot="1" x14ac:dyDescent="0.3">
      <c r="A145" s="22"/>
      <c r="B145" s="22"/>
      <c r="C145" s="22"/>
      <c r="D145" s="22"/>
      <c r="E145" s="27" t="s">
        <v>109</v>
      </c>
      <c r="F145" s="27"/>
      <c r="G145" s="28">
        <v>41905</v>
      </c>
      <c r="H145" s="27"/>
      <c r="I145" s="27"/>
      <c r="J145" s="27"/>
      <c r="K145" s="27" t="s">
        <v>140</v>
      </c>
      <c r="L145" s="27"/>
      <c r="M145" s="27" t="s">
        <v>214</v>
      </c>
      <c r="N145" s="27"/>
      <c r="O145" s="27" t="s">
        <v>28</v>
      </c>
      <c r="P145" s="27"/>
      <c r="Q145" s="30">
        <v>65.55</v>
      </c>
      <c r="R145" s="27"/>
      <c r="S145" s="30">
        <f>ROUND(S144+Q145,5)</f>
        <v>4632.59</v>
      </c>
    </row>
    <row r="146" spans="1:19" x14ac:dyDescent="0.25">
      <c r="A146" s="27"/>
      <c r="B146" s="27"/>
      <c r="C146" s="27" t="s">
        <v>80</v>
      </c>
      <c r="D146" s="27"/>
      <c r="E146" s="27"/>
      <c r="F146" s="27"/>
      <c r="G146" s="28"/>
      <c r="H146" s="27"/>
      <c r="I146" s="27"/>
      <c r="J146" s="27"/>
      <c r="K146" s="27"/>
      <c r="L146" s="27"/>
      <c r="M146" s="27"/>
      <c r="N146" s="27"/>
      <c r="O146" s="27"/>
      <c r="P146" s="27"/>
      <c r="Q146" s="29">
        <f>ROUND(SUM(Q144:Q145),5)</f>
        <v>65.55</v>
      </c>
      <c r="R146" s="27"/>
      <c r="S146" s="29">
        <f>S145</f>
        <v>4632.59</v>
      </c>
    </row>
    <row r="147" spans="1:19" ht="30" customHeight="1" x14ac:dyDescent="0.25">
      <c r="A147" s="23"/>
      <c r="B147" s="23"/>
      <c r="C147" s="23" t="s">
        <v>81</v>
      </c>
      <c r="D147" s="23"/>
      <c r="E147" s="23"/>
      <c r="F147" s="23"/>
      <c r="G147" s="26"/>
      <c r="H147" s="23"/>
      <c r="I147" s="23"/>
      <c r="J147" s="23"/>
      <c r="K147" s="23"/>
      <c r="L147" s="23"/>
      <c r="M147" s="23"/>
      <c r="N147" s="23"/>
      <c r="O147" s="23"/>
      <c r="P147" s="23"/>
      <c r="Q147" s="25"/>
      <c r="R147" s="23"/>
      <c r="S147" s="25">
        <v>1863.09</v>
      </c>
    </row>
    <row r="148" spans="1:19" ht="15.75" thickBot="1" x14ac:dyDescent="0.3">
      <c r="A148" s="22"/>
      <c r="B148" s="22"/>
      <c r="C148" s="22"/>
      <c r="D148" s="22"/>
      <c r="E148" s="27" t="s">
        <v>109</v>
      </c>
      <c r="F148" s="27"/>
      <c r="G148" s="28">
        <v>41904</v>
      </c>
      <c r="H148" s="27"/>
      <c r="I148" s="27"/>
      <c r="J148" s="27"/>
      <c r="K148" s="27" t="s">
        <v>157</v>
      </c>
      <c r="L148" s="27"/>
      <c r="M148" s="27" t="s">
        <v>215</v>
      </c>
      <c r="N148" s="27"/>
      <c r="O148" s="27" t="s">
        <v>28</v>
      </c>
      <c r="P148" s="27"/>
      <c r="Q148" s="30">
        <v>200</v>
      </c>
      <c r="R148" s="27"/>
      <c r="S148" s="30">
        <f>ROUND(S147+Q148,5)</f>
        <v>2063.09</v>
      </c>
    </row>
    <row r="149" spans="1:19" x14ac:dyDescent="0.25">
      <c r="A149" s="27"/>
      <c r="B149" s="27"/>
      <c r="C149" s="27" t="s">
        <v>82</v>
      </c>
      <c r="D149" s="27"/>
      <c r="E149" s="27"/>
      <c r="F149" s="27"/>
      <c r="G149" s="28"/>
      <c r="H149" s="27"/>
      <c r="I149" s="27"/>
      <c r="J149" s="27"/>
      <c r="K149" s="27"/>
      <c r="L149" s="27"/>
      <c r="M149" s="27"/>
      <c r="N149" s="27"/>
      <c r="O149" s="27"/>
      <c r="P149" s="27"/>
      <c r="Q149" s="29">
        <f>ROUND(SUM(Q147:Q148),5)</f>
        <v>200</v>
      </c>
      <c r="R149" s="27"/>
      <c r="S149" s="29">
        <f>S148</f>
        <v>2063.09</v>
      </c>
    </row>
    <row r="150" spans="1:19" ht="30" customHeight="1" x14ac:dyDescent="0.25">
      <c r="A150" s="23"/>
      <c r="B150" s="23"/>
      <c r="C150" s="23" t="s">
        <v>83</v>
      </c>
      <c r="D150" s="23"/>
      <c r="E150" s="23"/>
      <c r="F150" s="23"/>
      <c r="G150" s="26"/>
      <c r="H150" s="23"/>
      <c r="I150" s="23"/>
      <c r="J150" s="23"/>
      <c r="K150" s="23"/>
      <c r="L150" s="23"/>
      <c r="M150" s="23"/>
      <c r="N150" s="23"/>
      <c r="O150" s="23"/>
      <c r="P150" s="23"/>
      <c r="Q150" s="25"/>
      <c r="R150" s="23"/>
      <c r="S150" s="25">
        <v>61.04</v>
      </c>
    </row>
    <row r="151" spans="1:19" ht="15.75" thickBot="1" x14ac:dyDescent="0.3">
      <c r="A151" s="22"/>
      <c r="B151" s="22"/>
      <c r="C151" s="22"/>
      <c r="D151" s="22"/>
      <c r="E151" s="27" t="s">
        <v>109</v>
      </c>
      <c r="F151" s="27"/>
      <c r="G151" s="28">
        <v>41891</v>
      </c>
      <c r="H151" s="27"/>
      <c r="I151" s="27"/>
      <c r="J151" s="27"/>
      <c r="K151" s="27" t="s">
        <v>227</v>
      </c>
      <c r="L151" s="27"/>
      <c r="M151" s="27" t="s">
        <v>237</v>
      </c>
      <c r="N151" s="27"/>
      <c r="O151" s="27" t="s">
        <v>28</v>
      </c>
      <c r="P151" s="27"/>
      <c r="Q151" s="30">
        <v>9</v>
      </c>
      <c r="R151" s="27"/>
      <c r="S151" s="30">
        <f>ROUND(S150+Q151,5)</f>
        <v>70.040000000000006</v>
      </c>
    </row>
    <row r="152" spans="1:19" x14ac:dyDescent="0.25">
      <c r="A152" s="27"/>
      <c r="B152" s="27"/>
      <c r="C152" s="27" t="s">
        <v>84</v>
      </c>
      <c r="D152" s="27"/>
      <c r="E152" s="27"/>
      <c r="F152" s="27"/>
      <c r="G152" s="28"/>
      <c r="H152" s="27"/>
      <c r="I152" s="27"/>
      <c r="J152" s="27"/>
      <c r="K152" s="27"/>
      <c r="L152" s="27"/>
      <c r="M152" s="27"/>
      <c r="N152" s="27"/>
      <c r="O152" s="27"/>
      <c r="P152" s="27"/>
      <c r="Q152" s="29">
        <f>ROUND(SUM(Q150:Q151),5)</f>
        <v>9</v>
      </c>
      <c r="R152" s="27"/>
      <c r="S152" s="29">
        <f>S151</f>
        <v>70.040000000000006</v>
      </c>
    </row>
    <row r="153" spans="1:19" ht="30" customHeight="1" x14ac:dyDescent="0.25">
      <c r="A153" s="23"/>
      <c r="B153" s="23"/>
      <c r="C153" s="23" t="s">
        <v>85</v>
      </c>
      <c r="D153" s="23"/>
      <c r="E153" s="23"/>
      <c r="F153" s="23"/>
      <c r="G153" s="26"/>
      <c r="H153" s="23"/>
      <c r="I153" s="23"/>
      <c r="J153" s="23"/>
      <c r="K153" s="23"/>
      <c r="L153" s="23"/>
      <c r="M153" s="23"/>
      <c r="N153" s="23"/>
      <c r="O153" s="23"/>
      <c r="P153" s="23"/>
      <c r="Q153" s="25"/>
      <c r="R153" s="23"/>
      <c r="S153" s="25">
        <v>11640.95</v>
      </c>
    </row>
    <row r="154" spans="1:19" x14ac:dyDescent="0.25">
      <c r="A154" s="23"/>
      <c r="B154" s="23"/>
      <c r="C154" s="23"/>
      <c r="D154" s="23" t="s">
        <v>86</v>
      </c>
      <c r="E154" s="23"/>
      <c r="F154" s="23"/>
      <c r="G154" s="26"/>
      <c r="H154" s="23"/>
      <c r="I154" s="23"/>
      <c r="J154" s="23"/>
      <c r="K154" s="23"/>
      <c r="L154" s="23"/>
      <c r="M154" s="23"/>
      <c r="N154" s="23"/>
      <c r="O154" s="23"/>
      <c r="P154" s="23"/>
      <c r="Q154" s="25"/>
      <c r="R154" s="23"/>
      <c r="S154" s="25">
        <v>11565.95</v>
      </c>
    </row>
    <row r="155" spans="1:19" x14ac:dyDescent="0.25">
      <c r="A155" s="27"/>
      <c r="B155" s="27"/>
      <c r="C155" s="27"/>
      <c r="D155" s="27" t="s">
        <v>87</v>
      </c>
      <c r="E155" s="27"/>
      <c r="F155" s="27"/>
      <c r="G155" s="28"/>
      <c r="H155" s="27"/>
      <c r="I155" s="27"/>
      <c r="J155" s="27"/>
      <c r="K155" s="27"/>
      <c r="L155" s="27"/>
      <c r="M155" s="27"/>
      <c r="N155" s="27"/>
      <c r="O155" s="27"/>
      <c r="P155" s="27"/>
      <c r="Q155" s="29"/>
      <c r="R155" s="27"/>
      <c r="S155" s="29">
        <f>S154</f>
        <v>11565.95</v>
      </c>
    </row>
    <row r="156" spans="1:19" ht="30" customHeight="1" x14ac:dyDescent="0.25">
      <c r="A156" s="23"/>
      <c r="B156" s="23"/>
      <c r="C156" s="23"/>
      <c r="D156" s="23" t="s">
        <v>88</v>
      </c>
      <c r="E156" s="23"/>
      <c r="F156" s="23"/>
      <c r="G156" s="26"/>
      <c r="H156" s="23"/>
      <c r="I156" s="23"/>
      <c r="J156" s="23"/>
      <c r="K156" s="23"/>
      <c r="L156" s="23"/>
      <c r="M156" s="23"/>
      <c r="N156" s="23"/>
      <c r="O156" s="23"/>
      <c r="P156" s="23"/>
      <c r="Q156" s="25"/>
      <c r="R156" s="23"/>
      <c r="S156" s="25">
        <v>75</v>
      </c>
    </row>
    <row r="157" spans="1:19" ht="15.75" thickBot="1" x14ac:dyDescent="0.3">
      <c r="A157" s="27"/>
      <c r="B157" s="27"/>
      <c r="C157" s="27"/>
      <c r="D157" s="27" t="s">
        <v>89</v>
      </c>
      <c r="E157" s="27"/>
      <c r="F157" s="27"/>
      <c r="G157" s="28"/>
      <c r="H157" s="27"/>
      <c r="I157" s="27"/>
      <c r="J157" s="27"/>
      <c r="K157" s="27"/>
      <c r="L157" s="27"/>
      <c r="M157" s="27"/>
      <c r="N157" s="27"/>
      <c r="O157" s="27"/>
      <c r="P157" s="27"/>
      <c r="Q157" s="31"/>
      <c r="R157" s="27"/>
      <c r="S157" s="31">
        <f>S156</f>
        <v>75</v>
      </c>
    </row>
    <row r="158" spans="1:19" ht="30" customHeight="1" thickBot="1" x14ac:dyDescent="0.3">
      <c r="A158" s="27"/>
      <c r="B158" s="27"/>
      <c r="C158" s="27" t="s">
        <v>90</v>
      </c>
      <c r="D158" s="27"/>
      <c r="E158" s="27"/>
      <c r="F158" s="27"/>
      <c r="G158" s="28"/>
      <c r="H158" s="27"/>
      <c r="I158" s="27"/>
      <c r="J158" s="27"/>
      <c r="K158" s="27"/>
      <c r="L158" s="27"/>
      <c r="M158" s="27"/>
      <c r="N158" s="27"/>
      <c r="O158" s="27"/>
      <c r="P158" s="27"/>
      <c r="Q158" s="33"/>
      <c r="R158" s="27"/>
      <c r="S158" s="33">
        <f>ROUND(S155+S157,5)</f>
        <v>11640.95</v>
      </c>
    </row>
    <row r="159" spans="1:19" ht="30" customHeight="1" x14ac:dyDescent="0.25">
      <c r="A159" s="27"/>
      <c r="B159" s="27" t="s">
        <v>91</v>
      </c>
      <c r="C159" s="27"/>
      <c r="D159" s="27"/>
      <c r="E159" s="27"/>
      <c r="F159" s="27"/>
      <c r="G159" s="28"/>
      <c r="H159" s="27"/>
      <c r="I159" s="27"/>
      <c r="J159" s="27"/>
      <c r="K159" s="27"/>
      <c r="L159" s="27"/>
      <c r="M159" s="27"/>
      <c r="N159" s="27"/>
      <c r="O159" s="27"/>
      <c r="P159" s="27"/>
      <c r="Q159" s="29">
        <f>ROUND(Q146+Q149+Q152+Q158,5)</f>
        <v>274.55</v>
      </c>
      <c r="R159" s="27"/>
      <c r="S159" s="29">
        <f>ROUND(S146+S149+S152+S158,5)</f>
        <v>18406.669999999998</v>
      </c>
    </row>
    <row r="160" spans="1:19" ht="30" customHeight="1" x14ac:dyDescent="0.25">
      <c r="A160" s="23"/>
      <c r="B160" s="23" t="s">
        <v>92</v>
      </c>
      <c r="C160" s="23"/>
      <c r="D160" s="23"/>
      <c r="E160" s="23"/>
      <c r="F160" s="23"/>
      <c r="G160" s="26"/>
      <c r="H160" s="23"/>
      <c r="I160" s="23"/>
      <c r="J160" s="23"/>
      <c r="K160" s="23"/>
      <c r="L160" s="23"/>
      <c r="M160" s="23"/>
      <c r="N160" s="23"/>
      <c r="O160" s="23"/>
      <c r="P160" s="23"/>
      <c r="Q160" s="25"/>
      <c r="R160" s="23"/>
      <c r="S160" s="25">
        <v>15000</v>
      </c>
    </row>
    <row r="161" spans="1:19" ht="15.75" thickBot="1" x14ac:dyDescent="0.3">
      <c r="A161" s="22"/>
      <c r="B161" s="22"/>
      <c r="C161" s="22"/>
      <c r="D161" s="22"/>
      <c r="E161" s="27" t="s">
        <v>109</v>
      </c>
      <c r="F161" s="27"/>
      <c r="G161" s="28">
        <v>41887</v>
      </c>
      <c r="H161" s="27"/>
      <c r="I161" s="27" t="s">
        <v>388</v>
      </c>
      <c r="J161" s="27"/>
      <c r="K161" s="27" t="s">
        <v>153</v>
      </c>
      <c r="L161" s="27"/>
      <c r="M161" s="27" t="s">
        <v>430</v>
      </c>
      <c r="N161" s="27"/>
      <c r="O161" s="27" t="s">
        <v>28</v>
      </c>
      <c r="P161" s="27"/>
      <c r="Q161" s="30">
        <v>14000</v>
      </c>
      <c r="R161" s="27"/>
      <c r="S161" s="30">
        <f>ROUND(S160+Q161,5)</f>
        <v>29000</v>
      </c>
    </row>
    <row r="162" spans="1:19" x14ac:dyDescent="0.25">
      <c r="A162" s="27"/>
      <c r="B162" s="27" t="s">
        <v>93</v>
      </c>
      <c r="C162" s="27"/>
      <c r="D162" s="27"/>
      <c r="E162" s="27"/>
      <c r="F162" s="27"/>
      <c r="G162" s="28"/>
      <c r="H162" s="27"/>
      <c r="I162" s="27"/>
      <c r="J162" s="27"/>
      <c r="K162" s="27"/>
      <c r="L162" s="27"/>
      <c r="M162" s="27"/>
      <c r="N162" s="27"/>
      <c r="O162" s="27"/>
      <c r="P162" s="27"/>
      <c r="Q162" s="29">
        <f>ROUND(SUM(Q160:Q161),5)</f>
        <v>14000</v>
      </c>
      <c r="R162" s="27"/>
      <c r="S162" s="29">
        <f>S161</f>
        <v>29000</v>
      </c>
    </row>
    <row r="163" spans="1:19" ht="30" customHeight="1" x14ac:dyDescent="0.25">
      <c r="A163" s="23"/>
      <c r="B163" s="23" t="s">
        <v>94</v>
      </c>
      <c r="C163" s="23"/>
      <c r="D163" s="23"/>
      <c r="E163" s="23"/>
      <c r="F163" s="23"/>
      <c r="G163" s="26"/>
      <c r="H163" s="23"/>
      <c r="I163" s="23"/>
      <c r="J163" s="23"/>
      <c r="K163" s="23"/>
      <c r="L163" s="23"/>
      <c r="M163" s="23"/>
      <c r="N163" s="23"/>
      <c r="O163" s="23"/>
      <c r="P163" s="23"/>
      <c r="Q163" s="25"/>
      <c r="R163" s="23"/>
      <c r="S163" s="25">
        <v>4711.95</v>
      </c>
    </row>
    <row r="164" spans="1:19" x14ac:dyDescent="0.25">
      <c r="A164" s="23"/>
      <c r="B164" s="23"/>
      <c r="C164" s="23" t="s">
        <v>217</v>
      </c>
      <c r="D164" s="23"/>
      <c r="E164" s="23"/>
      <c r="F164" s="23"/>
      <c r="G164" s="26"/>
      <c r="H164" s="23"/>
      <c r="I164" s="23"/>
      <c r="J164" s="23"/>
      <c r="K164" s="23"/>
      <c r="L164" s="23"/>
      <c r="M164" s="23"/>
      <c r="N164" s="23"/>
      <c r="O164" s="23"/>
      <c r="P164" s="23"/>
      <c r="Q164" s="25"/>
      <c r="R164" s="23"/>
      <c r="S164" s="25">
        <v>797.49</v>
      </c>
    </row>
    <row r="165" spans="1:19" x14ac:dyDescent="0.25">
      <c r="A165" s="27"/>
      <c r="B165" s="27"/>
      <c r="C165" s="27" t="s">
        <v>218</v>
      </c>
      <c r="D165" s="27"/>
      <c r="E165" s="27"/>
      <c r="F165" s="27"/>
      <c r="G165" s="28"/>
      <c r="H165" s="27"/>
      <c r="I165" s="27"/>
      <c r="J165" s="27"/>
      <c r="K165" s="27"/>
      <c r="L165" s="27"/>
      <c r="M165" s="27"/>
      <c r="N165" s="27"/>
      <c r="O165" s="27"/>
      <c r="P165" s="27"/>
      <c r="Q165" s="29"/>
      <c r="R165" s="27"/>
      <c r="S165" s="29">
        <f>S164</f>
        <v>797.49</v>
      </c>
    </row>
    <row r="166" spans="1:19" ht="30" customHeight="1" x14ac:dyDescent="0.25">
      <c r="A166" s="23"/>
      <c r="B166" s="23"/>
      <c r="C166" s="23" t="s">
        <v>97</v>
      </c>
      <c r="D166" s="23"/>
      <c r="E166" s="23"/>
      <c r="F166" s="23"/>
      <c r="G166" s="26"/>
      <c r="H166" s="23"/>
      <c r="I166" s="23"/>
      <c r="J166" s="23"/>
      <c r="K166" s="23"/>
      <c r="L166" s="23"/>
      <c r="M166" s="23"/>
      <c r="N166" s="23"/>
      <c r="O166" s="23"/>
      <c r="P166" s="23"/>
      <c r="Q166" s="25"/>
      <c r="R166" s="23"/>
      <c r="S166" s="25">
        <v>1478.49</v>
      </c>
    </row>
    <row r="167" spans="1:19" x14ac:dyDescent="0.25">
      <c r="A167" s="27"/>
      <c r="B167" s="27"/>
      <c r="C167" s="27" t="s">
        <v>98</v>
      </c>
      <c r="D167" s="27"/>
      <c r="E167" s="27"/>
      <c r="F167" s="27"/>
      <c r="G167" s="28"/>
      <c r="H167" s="27"/>
      <c r="I167" s="27"/>
      <c r="J167" s="27"/>
      <c r="K167" s="27"/>
      <c r="L167" s="27"/>
      <c r="M167" s="27"/>
      <c r="N167" s="27"/>
      <c r="O167" s="27"/>
      <c r="P167" s="27"/>
      <c r="Q167" s="29"/>
      <c r="R167" s="27"/>
      <c r="S167" s="29">
        <f>S166</f>
        <v>1478.49</v>
      </c>
    </row>
    <row r="168" spans="1:19" ht="30" customHeight="1" x14ac:dyDescent="0.25">
      <c r="A168" s="23"/>
      <c r="B168" s="23"/>
      <c r="C168" s="23" t="s">
        <v>257</v>
      </c>
      <c r="D168" s="23"/>
      <c r="E168" s="23"/>
      <c r="F168" s="23"/>
      <c r="G168" s="26"/>
      <c r="H168" s="23"/>
      <c r="I168" s="23"/>
      <c r="J168" s="23"/>
      <c r="K168" s="23"/>
      <c r="L168" s="23"/>
      <c r="M168" s="23"/>
      <c r="N168" s="23"/>
      <c r="O168" s="23"/>
      <c r="P168" s="23"/>
      <c r="Q168" s="25"/>
      <c r="R168" s="23"/>
      <c r="S168" s="25">
        <v>1435.97</v>
      </c>
    </row>
    <row r="169" spans="1:19" x14ac:dyDescent="0.25">
      <c r="A169" s="27"/>
      <c r="B169" s="27"/>
      <c r="C169" s="27" t="s">
        <v>258</v>
      </c>
      <c r="D169" s="27"/>
      <c r="E169" s="27"/>
      <c r="F169" s="27"/>
      <c r="G169" s="28"/>
      <c r="H169" s="27"/>
      <c r="I169" s="27"/>
      <c r="J169" s="27"/>
      <c r="K169" s="27"/>
      <c r="L169" s="27"/>
      <c r="M169" s="27"/>
      <c r="N169" s="27"/>
      <c r="O169" s="27"/>
      <c r="P169" s="27"/>
      <c r="Q169" s="29"/>
      <c r="R169" s="27"/>
      <c r="S169" s="29">
        <f>S168</f>
        <v>1435.97</v>
      </c>
    </row>
    <row r="170" spans="1:19" ht="30" customHeight="1" x14ac:dyDescent="0.25">
      <c r="A170" s="23"/>
      <c r="B170" s="23"/>
      <c r="C170" s="23" t="s">
        <v>337</v>
      </c>
      <c r="D170" s="23"/>
      <c r="E170" s="23"/>
      <c r="F170" s="23"/>
      <c r="G170" s="26"/>
      <c r="H170" s="23"/>
      <c r="I170" s="23"/>
      <c r="J170" s="23"/>
      <c r="K170" s="23"/>
      <c r="L170" s="23"/>
      <c r="M170" s="23"/>
      <c r="N170" s="23"/>
      <c r="O170" s="23"/>
      <c r="P170" s="23"/>
      <c r="Q170" s="25"/>
      <c r="R170" s="23"/>
      <c r="S170" s="25">
        <v>1000</v>
      </c>
    </row>
    <row r="171" spans="1:19" ht="15.75" thickBot="1" x14ac:dyDescent="0.3">
      <c r="A171" s="27"/>
      <c r="B171" s="27"/>
      <c r="C171" s="27" t="s">
        <v>338</v>
      </c>
      <c r="D171" s="27"/>
      <c r="E171" s="27"/>
      <c r="F171" s="27"/>
      <c r="G171" s="28"/>
      <c r="H171" s="27"/>
      <c r="I171" s="27"/>
      <c r="J171" s="27"/>
      <c r="K171" s="27"/>
      <c r="L171" s="27"/>
      <c r="M171" s="27"/>
      <c r="N171" s="27"/>
      <c r="O171" s="27"/>
      <c r="P171" s="27"/>
      <c r="Q171" s="30"/>
      <c r="R171" s="27"/>
      <c r="S171" s="30">
        <f>S170</f>
        <v>1000</v>
      </c>
    </row>
    <row r="172" spans="1:19" ht="30" customHeight="1" x14ac:dyDescent="0.25">
      <c r="A172" s="27"/>
      <c r="B172" s="27" t="s">
        <v>99</v>
      </c>
      <c r="C172" s="27"/>
      <c r="D172" s="27"/>
      <c r="E172" s="27"/>
      <c r="F172" s="27"/>
      <c r="G172" s="28"/>
      <c r="H172" s="27"/>
      <c r="I172" s="27"/>
      <c r="J172" s="27"/>
      <c r="K172" s="27"/>
      <c r="L172" s="27"/>
      <c r="M172" s="27"/>
      <c r="N172" s="27"/>
      <c r="O172" s="27"/>
      <c r="P172" s="27"/>
      <c r="Q172" s="29"/>
      <c r="R172" s="27"/>
      <c r="S172" s="29">
        <f>ROUND(S165+S167+S169+S171,5)</f>
        <v>4711.95</v>
      </c>
    </row>
    <row r="173" spans="1:19" ht="30" customHeight="1" x14ac:dyDescent="0.25">
      <c r="A173" s="23"/>
      <c r="B173" s="23" t="s">
        <v>380</v>
      </c>
      <c r="C173" s="23"/>
      <c r="D173" s="23"/>
      <c r="E173" s="23"/>
      <c r="F173" s="23"/>
      <c r="G173" s="26"/>
      <c r="H173" s="23"/>
      <c r="I173" s="23"/>
      <c r="J173" s="23"/>
      <c r="K173" s="23"/>
      <c r="L173" s="23"/>
      <c r="M173" s="23"/>
      <c r="N173" s="23"/>
      <c r="O173" s="23"/>
      <c r="P173" s="23"/>
      <c r="Q173" s="25"/>
      <c r="R173" s="23"/>
      <c r="S173" s="25">
        <v>0</v>
      </c>
    </row>
    <row r="174" spans="1:19" x14ac:dyDescent="0.25">
      <c r="A174" s="23"/>
      <c r="B174" s="23"/>
      <c r="C174" s="23" t="s">
        <v>381</v>
      </c>
      <c r="D174" s="23"/>
      <c r="E174" s="23"/>
      <c r="F174" s="23"/>
      <c r="G174" s="26"/>
      <c r="H174" s="23"/>
      <c r="I174" s="23"/>
      <c r="J174" s="23"/>
      <c r="K174" s="23"/>
      <c r="L174" s="23"/>
      <c r="M174" s="23"/>
      <c r="N174" s="23"/>
      <c r="O174" s="23"/>
      <c r="P174" s="23"/>
      <c r="Q174" s="25"/>
      <c r="R174" s="23"/>
      <c r="S174" s="25">
        <v>0</v>
      </c>
    </row>
    <row r="175" spans="1:19" ht="15.75" thickBot="1" x14ac:dyDescent="0.3">
      <c r="A175" s="22"/>
      <c r="B175" s="22"/>
      <c r="C175" s="22"/>
      <c r="D175" s="22"/>
      <c r="E175" s="27" t="s">
        <v>109</v>
      </c>
      <c r="F175" s="27"/>
      <c r="G175" s="28">
        <v>41883</v>
      </c>
      <c r="H175" s="27"/>
      <c r="I175" s="27" t="s">
        <v>386</v>
      </c>
      <c r="J175" s="27"/>
      <c r="K175" s="27" t="s">
        <v>299</v>
      </c>
      <c r="L175" s="27"/>
      <c r="M175" s="27" t="s">
        <v>422</v>
      </c>
      <c r="N175" s="27"/>
      <c r="O175" s="27" t="s">
        <v>28</v>
      </c>
      <c r="P175" s="27"/>
      <c r="Q175" s="31">
        <v>2160</v>
      </c>
      <c r="R175" s="27"/>
      <c r="S175" s="31">
        <f>ROUND(S174+Q175,5)</f>
        <v>2160</v>
      </c>
    </row>
    <row r="176" spans="1:19" ht="15.75" thickBot="1" x14ac:dyDescent="0.3">
      <c r="A176" s="27"/>
      <c r="B176" s="27"/>
      <c r="C176" s="27" t="s">
        <v>382</v>
      </c>
      <c r="D176" s="27"/>
      <c r="E176" s="27"/>
      <c r="F176" s="27"/>
      <c r="G176" s="28"/>
      <c r="H176" s="27"/>
      <c r="I176" s="27"/>
      <c r="J176" s="27"/>
      <c r="K176" s="27"/>
      <c r="L176" s="27"/>
      <c r="M176" s="27"/>
      <c r="N176" s="27"/>
      <c r="O176" s="27"/>
      <c r="P176" s="27"/>
      <c r="Q176" s="33">
        <f>ROUND(SUM(Q174:Q175),5)</f>
        <v>2160</v>
      </c>
      <c r="R176" s="27"/>
      <c r="S176" s="33">
        <f>S175</f>
        <v>2160</v>
      </c>
    </row>
    <row r="177" spans="1:19" ht="30" customHeight="1" x14ac:dyDescent="0.25">
      <c r="A177" s="27"/>
      <c r="B177" s="27" t="s">
        <v>383</v>
      </c>
      <c r="C177" s="27"/>
      <c r="D177" s="27"/>
      <c r="E177" s="27"/>
      <c r="F177" s="27"/>
      <c r="G177" s="28"/>
      <c r="H177" s="27"/>
      <c r="I177" s="27"/>
      <c r="J177" s="27"/>
      <c r="K177" s="27"/>
      <c r="L177" s="27"/>
      <c r="M177" s="27"/>
      <c r="N177" s="27"/>
      <c r="O177" s="27"/>
      <c r="P177" s="27"/>
      <c r="Q177" s="29">
        <f>Q176</f>
        <v>2160</v>
      </c>
      <c r="R177" s="27"/>
      <c r="S177" s="29">
        <f>S176</f>
        <v>2160</v>
      </c>
    </row>
    <row r="178" spans="1:19" ht="30" customHeight="1" x14ac:dyDescent="0.25">
      <c r="A178" s="23"/>
      <c r="B178" s="23" t="s">
        <v>100</v>
      </c>
      <c r="C178" s="23"/>
      <c r="D178" s="23"/>
      <c r="E178" s="23"/>
      <c r="F178" s="23"/>
      <c r="G178" s="26"/>
      <c r="H178" s="23"/>
      <c r="I178" s="23"/>
      <c r="J178" s="23"/>
      <c r="K178" s="23"/>
      <c r="L178" s="23"/>
      <c r="M178" s="23"/>
      <c r="N178" s="23"/>
      <c r="O178" s="23"/>
      <c r="P178" s="23"/>
      <c r="Q178" s="25"/>
      <c r="R178" s="23"/>
      <c r="S178" s="25">
        <v>1514.25</v>
      </c>
    </row>
    <row r="179" spans="1:19" x14ac:dyDescent="0.25">
      <c r="A179" s="23"/>
      <c r="B179" s="23"/>
      <c r="C179" s="23" t="s">
        <v>259</v>
      </c>
      <c r="D179" s="23"/>
      <c r="E179" s="23"/>
      <c r="F179" s="23"/>
      <c r="G179" s="26"/>
      <c r="H179" s="23"/>
      <c r="I179" s="23"/>
      <c r="J179" s="23"/>
      <c r="K179" s="23"/>
      <c r="L179" s="23"/>
      <c r="M179" s="23"/>
      <c r="N179" s="23"/>
      <c r="O179" s="23"/>
      <c r="P179" s="23"/>
      <c r="Q179" s="25"/>
      <c r="R179" s="23"/>
      <c r="S179" s="25">
        <v>1160.75</v>
      </c>
    </row>
    <row r="180" spans="1:19" x14ac:dyDescent="0.25">
      <c r="A180" s="27"/>
      <c r="B180" s="27"/>
      <c r="C180" s="27" t="s">
        <v>260</v>
      </c>
      <c r="D180" s="27"/>
      <c r="E180" s="27"/>
      <c r="F180" s="27"/>
      <c r="G180" s="28"/>
      <c r="H180" s="27"/>
      <c r="I180" s="27"/>
      <c r="J180" s="27"/>
      <c r="K180" s="27"/>
      <c r="L180" s="27"/>
      <c r="M180" s="27"/>
      <c r="N180" s="27"/>
      <c r="O180" s="27"/>
      <c r="P180" s="27"/>
      <c r="Q180" s="29"/>
      <c r="R180" s="27"/>
      <c r="S180" s="29">
        <f>S179</f>
        <v>1160.75</v>
      </c>
    </row>
    <row r="181" spans="1:19" ht="30" customHeight="1" x14ac:dyDescent="0.25">
      <c r="A181" s="23"/>
      <c r="B181" s="23"/>
      <c r="C181" s="23" t="s">
        <v>261</v>
      </c>
      <c r="D181" s="23"/>
      <c r="E181" s="23"/>
      <c r="F181" s="23"/>
      <c r="G181" s="26"/>
      <c r="H181" s="23"/>
      <c r="I181" s="23"/>
      <c r="J181" s="23"/>
      <c r="K181" s="23"/>
      <c r="L181" s="23"/>
      <c r="M181" s="23"/>
      <c r="N181" s="23"/>
      <c r="O181" s="23"/>
      <c r="P181" s="23"/>
      <c r="Q181" s="25"/>
      <c r="R181" s="23"/>
      <c r="S181" s="25">
        <v>353.5</v>
      </c>
    </row>
    <row r="182" spans="1:19" x14ac:dyDescent="0.25">
      <c r="A182" s="27"/>
      <c r="B182" s="27"/>
      <c r="C182" s="27"/>
      <c r="D182" s="27"/>
      <c r="E182" s="27" t="s">
        <v>109</v>
      </c>
      <c r="F182" s="27"/>
      <c r="G182" s="28">
        <v>41886</v>
      </c>
      <c r="H182" s="27"/>
      <c r="I182" s="27"/>
      <c r="J182" s="27"/>
      <c r="K182" s="27" t="s">
        <v>401</v>
      </c>
      <c r="L182" s="27"/>
      <c r="M182" s="27" t="s">
        <v>427</v>
      </c>
      <c r="N182" s="27"/>
      <c r="O182" s="27" t="s">
        <v>28</v>
      </c>
      <c r="P182" s="27"/>
      <c r="Q182" s="29">
        <v>49.91</v>
      </c>
      <c r="R182" s="27"/>
      <c r="S182" s="29">
        <f>ROUND(S181+Q182,5)</f>
        <v>403.41</v>
      </c>
    </row>
    <row r="183" spans="1:19" x14ac:dyDescent="0.25">
      <c r="A183" s="27"/>
      <c r="B183" s="27"/>
      <c r="C183" s="27"/>
      <c r="D183" s="27"/>
      <c r="E183" s="27" t="s">
        <v>111</v>
      </c>
      <c r="F183" s="27"/>
      <c r="G183" s="28">
        <v>41893</v>
      </c>
      <c r="H183" s="27"/>
      <c r="I183" s="27"/>
      <c r="J183" s="27"/>
      <c r="K183" s="27" t="s">
        <v>401</v>
      </c>
      <c r="L183" s="27"/>
      <c r="M183" s="27" t="s">
        <v>436</v>
      </c>
      <c r="N183" s="27"/>
      <c r="O183" s="27" t="s">
        <v>28</v>
      </c>
      <c r="P183" s="27"/>
      <c r="Q183" s="29">
        <v>-49.91</v>
      </c>
      <c r="R183" s="27"/>
      <c r="S183" s="29">
        <f>ROUND(S182+Q183,5)</f>
        <v>353.5</v>
      </c>
    </row>
    <row r="184" spans="1:19" ht="15.75" thickBot="1" x14ac:dyDescent="0.3">
      <c r="A184" s="27"/>
      <c r="B184" s="27"/>
      <c r="C184" s="27"/>
      <c r="D184" s="27"/>
      <c r="E184" s="27" t="s">
        <v>109</v>
      </c>
      <c r="F184" s="27"/>
      <c r="G184" s="28">
        <v>41905</v>
      </c>
      <c r="H184" s="27"/>
      <c r="I184" s="27"/>
      <c r="J184" s="27"/>
      <c r="K184" s="27" t="s">
        <v>355</v>
      </c>
      <c r="L184" s="27"/>
      <c r="M184" s="27" t="s">
        <v>370</v>
      </c>
      <c r="N184" s="27"/>
      <c r="O184" s="27" t="s">
        <v>28</v>
      </c>
      <c r="P184" s="27"/>
      <c r="Q184" s="31">
        <v>55</v>
      </c>
      <c r="R184" s="27"/>
      <c r="S184" s="31">
        <f>ROUND(S183+Q184,5)</f>
        <v>408.5</v>
      </c>
    </row>
    <row r="185" spans="1:19" ht="15.75" thickBot="1" x14ac:dyDescent="0.3">
      <c r="A185" s="27"/>
      <c r="B185" s="27"/>
      <c r="C185" s="27" t="s">
        <v>262</v>
      </c>
      <c r="D185" s="27"/>
      <c r="E185" s="27"/>
      <c r="F185" s="27"/>
      <c r="G185" s="28"/>
      <c r="H185" s="27"/>
      <c r="I185" s="27"/>
      <c r="J185" s="27"/>
      <c r="K185" s="27"/>
      <c r="L185" s="27"/>
      <c r="M185" s="27"/>
      <c r="N185" s="27"/>
      <c r="O185" s="27"/>
      <c r="P185" s="27"/>
      <c r="Q185" s="33">
        <f>ROUND(SUM(Q181:Q184),5)</f>
        <v>55</v>
      </c>
      <c r="R185" s="27"/>
      <c r="S185" s="33">
        <f>S184</f>
        <v>408.5</v>
      </c>
    </row>
    <row r="186" spans="1:19" ht="30" customHeight="1" x14ac:dyDescent="0.25">
      <c r="A186" s="27"/>
      <c r="B186" s="27" t="s">
        <v>101</v>
      </c>
      <c r="C186" s="27"/>
      <c r="D186" s="27"/>
      <c r="E186" s="27"/>
      <c r="F186" s="27"/>
      <c r="G186" s="28"/>
      <c r="H186" s="27"/>
      <c r="I186" s="27"/>
      <c r="J186" s="27"/>
      <c r="K186" s="27"/>
      <c r="L186" s="27"/>
      <c r="M186" s="27"/>
      <c r="N186" s="27"/>
      <c r="O186" s="27"/>
      <c r="P186" s="27"/>
      <c r="Q186" s="29">
        <f>ROUND(Q180+Q185,5)</f>
        <v>55</v>
      </c>
      <c r="R186" s="27"/>
      <c r="S186" s="29">
        <f>ROUND(S180+S185,5)</f>
        <v>1569.25</v>
      </c>
    </row>
    <row r="187" spans="1:19" ht="30" customHeight="1" x14ac:dyDescent="0.25">
      <c r="A187" s="23"/>
      <c r="B187" s="23" t="s">
        <v>102</v>
      </c>
      <c r="C187" s="23"/>
      <c r="D187" s="23"/>
      <c r="E187" s="23"/>
      <c r="F187" s="23"/>
      <c r="G187" s="26"/>
      <c r="H187" s="23"/>
      <c r="I187" s="23"/>
      <c r="J187" s="23"/>
      <c r="K187" s="23"/>
      <c r="L187" s="23"/>
      <c r="M187" s="23"/>
      <c r="N187" s="23"/>
      <c r="O187" s="23"/>
      <c r="P187" s="23"/>
      <c r="Q187" s="25"/>
      <c r="R187" s="23"/>
      <c r="S187" s="25">
        <v>19733.22</v>
      </c>
    </row>
    <row r="188" spans="1:19" x14ac:dyDescent="0.25">
      <c r="A188" s="27"/>
      <c r="B188" s="27"/>
      <c r="C188" s="27"/>
      <c r="D188" s="27"/>
      <c r="E188" s="27" t="s">
        <v>109</v>
      </c>
      <c r="F188" s="27"/>
      <c r="G188" s="28">
        <v>41884</v>
      </c>
      <c r="H188" s="27"/>
      <c r="I188" s="27"/>
      <c r="J188" s="27"/>
      <c r="K188" s="27" t="s">
        <v>138</v>
      </c>
      <c r="L188" s="27"/>
      <c r="M188" s="27" t="s">
        <v>425</v>
      </c>
      <c r="N188" s="27"/>
      <c r="O188" s="27" t="s">
        <v>28</v>
      </c>
      <c r="P188" s="27"/>
      <c r="Q188" s="29">
        <v>320.51</v>
      </c>
      <c r="R188" s="27"/>
      <c r="S188" s="29">
        <f t="shared" ref="S188:S224" si="3">ROUND(S187+Q188,5)</f>
        <v>20053.73</v>
      </c>
    </row>
    <row r="189" spans="1:19" x14ac:dyDescent="0.25">
      <c r="A189" s="27"/>
      <c r="B189" s="27"/>
      <c r="C189" s="27"/>
      <c r="D189" s="27"/>
      <c r="E189" s="27" t="s">
        <v>109</v>
      </c>
      <c r="F189" s="27"/>
      <c r="G189" s="28">
        <v>41890</v>
      </c>
      <c r="H189" s="27"/>
      <c r="I189" s="27"/>
      <c r="J189" s="27"/>
      <c r="K189" s="27" t="s">
        <v>402</v>
      </c>
      <c r="L189" s="27"/>
      <c r="M189" s="27" t="s">
        <v>431</v>
      </c>
      <c r="N189" s="27"/>
      <c r="O189" s="27" t="s">
        <v>28</v>
      </c>
      <c r="P189" s="27"/>
      <c r="Q189" s="29">
        <v>184.55</v>
      </c>
      <c r="R189" s="27"/>
      <c r="S189" s="29">
        <f t="shared" si="3"/>
        <v>20238.28</v>
      </c>
    </row>
    <row r="190" spans="1:19" x14ac:dyDescent="0.25">
      <c r="A190" s="27"/>
      <c r="B190" s="27"/>
      <c r="C190" s="27"/>
      <c r="D190" s="27"/>
      <c r="E190" s="27" t="s">
        <v>109</v>
      </c>
      <c r="F190" s="27"/>
      <c r="G190" s="28">
        <v>41890</v>
      </c>
      <c r="H190" s="27"/>
      <c r="I190" s="27"/>
      <c r="J190" s="27"/>
      <c r="K190" s="27" t="s">
        <v>403</v>
      </c>
      <c r="L190" s="27"/>
      <c r="M190" s="27" t="s">
        <v>464</v>
      </c>
      <c r="N190" s="27"/>
      <c r="O190" s="27" t="s">
        <v>28</v>
      </c>
      <c r="P190" s="27"/>
      <c r="Q190" s="29">
        <v>78</v>
      </c>
      <c r="R190" s="27"/>
      <c r="S190" s="29">
        <f t="shared" si="3"/>
        <v>20316.28</v>
      </c>
    </row>
    <row r="191" spans="1:19" x14ac:dyDescent="0.25">
      <c r="A191" s="27"/>
      <c r="B191" s="27"/>
      <c r="C191" s="27"/>
      <c r="D191" s="27"/>
      <c r="E191" s="27" t="s">
        <v>109</v>
      </c>
      <c r="F191" s="27"/>
      <c r="G191" s="28">
        <v>41892</v>
      </c>
      <c r="H191" s="27"/>
      <c r="I191" s="27"/>
      <c r="J191" s="27"/>
      <c r="K191" s="27" t="s">
        <v>404</v>
      </c>
      <c r="L191" s="27"/>
      <c r="M191" s="27" t="s">
        <v>433</v>
      </c>
      <c r="N191" s="27"/>
      <c r="O191" s="27" t="s">
        <v>28</v>
      </c>
      <c r="P191" s="27"/>
      <c r="Q191" s="29">
        <v>238</v>
      </c>
      <c r="R191" s="27"/>
      <c r="S191" s="29">
        <f t="shared" si="3"/>
        <v>20554.28</v>
      </c>
    </row>
    <row r="192" spans="1:19" x14ac:dyDescent="0.25">
      <c r="A192" s="27"/>
      <c r="B192" s="27"/>
      <c r="C192" s="27"/>
      <c r="D192" s="27"/>
      <c r="E192" s="27" t="s">
        <v>109</v>
      </c>
      <c r="F192" s="27"/>
      <c r="G192" s="28">
        <v>41893</v>
      </c>
      <c r="H192" s="27"/>
      <c r="I192" s="27"/>
      <c r="J192" s="27"/>
      <c r="K192" s="27" t="s">
        <v>406</v>
      </c>
      <c r="L192" s="27"/>
      <c r="M192" s="27" t="s">
        <v>437</v>
      </c>
      <c r="N192" s="27"/>
      <c r="O192" s="27" t="s">
        <v>28</v>
      </c>
      <c r="P192" s="27"/>
      <c r="Q192" s="29">
        <v>120</v>
      </c>
      <c r="R192" s="27"/>
      <c r="S192" s="29">
        <f t="shared" si="3"/>
        <v>20674.28</v>
      </c>
    </row>
    <row r="193" spans="1:19" x14ac:dyDescent="0.25">
      <c r="A193" s="27"/>
      <c r="B193" s="27"/>
      <c r="C193" s="27"/>
      <c r="D193" s="27"/>
      <c r="E193" s="27" t="s">
        <v>109</v>
      </c>
      <c r="F193" s="27"/>
      <c r="G193" s="28">
        <v>41893</v>
      </c>
      <c r="H193" s="27"/>
      <c r="I193" s="27"/>
      <c r="J193" s="27"/>
      <c r="K193" s="27" t="s">
        <v>148</v>
      </c>
      <c r="L193" s="27"/>
      <c r="M193" s="27" t="s">
        <v>438</v>
      </c>
      <c r="N193" s="27"/>
      <c r="O193" s="27" t="s">
        <v>28</v>
      </c>
      <c r="P193" s="27"/>
      <c r="Q193" s="29">
        <v>80.08</v>
      </c>
      <c r="R193" s="27"/>
      <c r="S193" s="29">
        <f t="shared" si="3"/>
        <v>20754.36</v>
      </c>
    </row>
    <row r="194" spans="1:19" x14ac:dyDescent="0.25">
      <c r="A194" s="27"/>
      <c r="B194" s="27"/>
      <c r="C194" s="27"/>
      <c r="D194" s="27"/>
      <c r="E194" s="27" t="s">
        <v>109</v>
      </c>
      <c r="F194" s="27"/>
      <c r="G194" s="28">
        <v>41893</v>
      </c>
      <c r="H194" s="27"/>
      <c r="I194" s="27"/>
      <c r="J194" s="27"/>
      <c r="K194" s="27" t="s">
        <v>407</v>
      </c>
      <c r="L194" s="27"/>
      <c r="M194" s="27" t="s">
        <v>439</v>
      </c>
      <c r="N194" s="27"/>
      <c r="O194" s="27" t="s">
        <v>28</v>
      </c>
      <c r="P194" s="27"/>
      <c r="Q194" s="29">
        <v>57.5</v>
      </c>
      <c r="R194" s="27"/>
      <c r="S194" s="29">
        <f t="shared" si="3"/>
        <v>20811.86</v>
      </c>
    </row>
    <row r="195" spans="1:19" x14ac:dyDescent="0.25">
      <c r="A195" s="27"/>
      <c r="B195" s="27"/>
      <c r="C195" s="27"/>
      <c r="D195" s="27"/>
      <c r="E195" s="27" t="s">
        <v>109</v>
      </c>
      <c r="F195" s="27"/>
      <c r="G195" s="28">
        <v>41893</v>
      </c>
      <c r="H195" s="27"/>
      <c r="I195" s="27"/>
      <c r="J195" s="27"/>
      <c r="K195" s="27" t="s">
        <v>407</v>
      </c>
      <c r="L195" s="27"/>
      <c r="M195" s="27" t="s">
        <v>439</v>
      </c>
      <c r="N195" s="27"/>
      <c r="O195" s="27" t="s">
        <v>28</v>
      </c>
      <c r="P195" s="27"/>
      <c r="Q195" s="29">
        <v>9.75</v>
      </c>
      <c r="R195" s="27"/>
      <c r="S195" s="29">
        <f t="shared" si="3"/>
        <v>20821.61</v>
      </c>
    </row>
    <row r="196" spans="1:19" x14ac:dyDescent="0.25">
      <c r="A196" s="27"/>
      <c r="B196" s="27"/>
      <c r="C196" s="27"/>
      <c r="D196" s="27"/>
      <c r="E196" s="27" t="s">
        <v>109</v>
      </c>
      <c r="F196" s="27"/>
      <c r="G196" s="28">
        <v>41893</v>
      </c>
      <c r="H196" s="27"/>
      <c r="I196" s="27"/>
      <c r="J196" s="27"/>
      <c r="K196" s="27" t="s">
        <v>404</v>
      </c>
      <c r="L196" s="27"/>
      <c r="M196" s="27" t="s">
        <v>433</v>
      </c>
      <c r="N196" s="27"/>
      <c r="O196" s="27" t="s">
        <v>28</v>
      </c>
      <c r="P196" s="27"/>
      <c r="Q196" s="29">
        <v>9</v>
      </c>
      <c r="R196" s="27"/>
      <c r="S196" s="29">
        <f t="shared" si="3"/>
        <v>20830.61</v>
      </c>
    </row>
    <row r="197" spans="1:19" x14ac:dyDescent="0.25">
      <c r="A197" s="27"/>
      <c r="B197" s="27"/>
      <c r="C197" s="27"/>
      <c r="D197" s="27"/>
      <c r="E197" s="27" t="s">
        <v>109</v>
      </c>
      <c r="F197" s="27"/>
      <c r="G197" s="28">
        <v>41894</v>
      </c>
      <c r="H197" s="27"/>
      <c r="I197" s="27"/>
      <c r="J197" s="27"/>
      <c r="K197" s="27" t="s">
        <v>408</v>
      </c>
      <c r="L197" s="27"/>
      <c r="M197" s="27" t="s">
        <v>440</v>
      </c>
      <c r="N197" s="27"/>
      <c r="O197" s="27" t="s">
        <v>28</v>
      </c>
      <c r="P197" s="27"/>
      <c r="Q197" s="29">
        <v>240</v>
      </c>
      <c r="R197" s="27"/>
      <c r="S197" s="29">
        <f t="shared" si="3"/>
        <v>21070.61</v>
      </c>
    </row>
    <row r="198" spans="1:19" x14ac:dyDescent="0.25">
      <c r="A198" s="27"/>
      <c r="B198" s="27"/>
      <c r="C198" s="27"/>
      <c r="D198" s="27"/>
      <c r="E198" s="27" t="s">
        <v>109</v>
      </c>
      <c r="F198" s="27"/>
      <c r="G198" s="28">
        <v>41894</v>
      </c>
      <c r="H198" s="27"/>
      <c r="I198" s="27"/>
      <c r="J198" s="27"/>
      <c r="K198" s="27" t="s">
        <v>403</v>
      </c>
      <c r="L198" s="27"/>
      <c r="M198" s="27" t="s">
        <v>464</v>
      </c>
      <c r="N198" s="27"/>
      <c r="O198" s="27" t="s">
        <v>28</v>
      </c>
      <c r="P198" s="27"/>
      <c r="Q198" s="29">
        <v>77.989999999999995</v>
      </c>
      <c r="R198" s="27"/>
      <c r="S198" s="29">
        <f t="shared" si="3"/>
        <v>21148.6</v>
      </c>
    </row>
    <row r="199" spans="1:19" x14ac:dyDescent="0.25">
      <c r="A199" s="27"/>
      <c r="B199" s="27"/>
      <c r="C199" s="27"/>
      <c r="D199" s="27"/>
      <c r="E199" s="27" t="s">
        <v>109</v>
      </c>
      <c r="F199" s="27"/>
      <c r="G199" s="28">
        <v>41894</v>
      </c>
      <c r="H199" s="27"/>
      <c r="I199" s="27"/>
      <c r="J199" s="27"/>
      <c r="K199" s="27" t="s">
        <v>406</v>
      </c>
      <c r="L199" s="27"/>
      <c r="M199" s="27" t="s">
        <v>441</v>
      </c>
      <c r="N199" s="27"/>
      <c r="O199" s="27" t="s">
        <v>28</v>
      </c>
      <c r="P199" s="27"/>
      <c r="Q199" s="29">
        <v>17.38</v>
      </c>
      <c r="R199" s="27"/>
      <c r="S199" s="29">
        <f t="shared" si="3"/>
        <v>21165.98</v>
      </c>
    </row>
    <row r="200" spans="1:19" x14ac:dyDescent="0.25">
      <c r="A200" s="27"/>
      <c r="B200" s="27"/>
      <c r="C200" s="27"/>
      <c r="D200" s="27"/>
      <c r="E200" s="27" t="s">
        <v>109</v>
      </c>
      <c r="F200" s="27"/>
      <c r="G200" s="28">
        <v>41894</v>
      </c>
      <c r="H200" s="27"/>
      <c r="I200" s="27"/>
      <c r="J200" s="27"/>
      <c r="K200" s="27" t="s">
        <v>233</v>
      </c>
      <c r="L200" s="27"/>
      <c r="M200" s="27" t="s">
        <v>256</v>
      </c>
      <c r="N200" s="27"/>
      <c r="O200" s="27" t="s">
        <v>28</v>
      </c>
      <c r="P200" s="27"/>
      <c r="Q200" s="29">
        <v>11.09</v>
      </c>
      <c r="R200" s="27"/>
      <c r="S200" s="29">
        <f t="shared" si="3"/>
        <v>21177.07</v>
      </c>
    </row>
    <row r="201" spans="1:19" x14ac:dyDescent="0.25">
      <c r="A201" s="27"/>
      <c r="B201" s="27"/>
      <c r="C201" s="27"/>
      <c r="D201" s="27"/>
      <c r="E201" s="27" t="s">
        <v>109</v>
      </c>
      <c r="F201" s="27"/>
      <c r="G201" s="28">
        <v>41894</v>
      </c>
      <c r="H201" s="27"/>
      <c r="I201" s="27"/>
      <c r="J201" s="27"/>
      <c r="K201" s="27" t="s">
        <v>409</v>
      </c>
      <c r="L201" s="27"/>
      <c r="M201" s="27" t="s">
        <v>443</v>
      </c>
      <c r="N201" s="27"/>
      <c r="O201" s="27" t="s">
        <v>28</v>
      </c>
      <c r="P201" s="27"/>
      <c r="Q201" s="29">
        <v>10</v>
      </c>
      <c r="R201" s="27"/>
      <c r="S201" s="29">
        <f t="shared" si="3"/>
        <v>21187.07</v>
      </c>
    </row>
    <row r="202" spans="1:19" x14ac:dyDescent="0.25">
      <c r="A202" s="27"/>
      <c r="B202" s="27"/>
      <c r="C202" s="27"/>
      <c r="D202" s="27"/>
      <c r="E202" s="27" t="s">
        <v>109</v>
      </c>
      <c r="F202" s="27"/>
      <c r="G202" s="28">
        <v>41894</v>
      </c>
      <c r="H202" s="27"/>
      <c r="I202" s="27"/>
      <c r="J202" s="27"/>
      <c r="K202" s="27" t="s">
        <v>409</v>
      </c>
      <c r="L202" s="27"/>
      <c r="M202" s="27" t="s">
        <v>443</v>
      </c>
      <c r="N202" s="27"/>
      <c r="O202" s="27" t="s">
        <v>28</v>
      </c>
      <c r="P202" s="27"/>
      <c r="Q202" s="29">
        <v>10</v>
      </c>
      <c r="R202" s="27"/>
      <c r="S202" s="29">
        <f t="shared" si="3"/>
        <v>21197.07</v>
      </c>
    </row>
    <row r="203" spans="1:19" x14ac:dyDescent="0.25">
      <c r="A203" s="27"/>
      <c r="B203" s="27"/>
      <c r="C203" s="27"/>
      <c r="D203" s="27"/>
      <c r="E203" s="27" t="s">
        <v>109</v>
      </c>
      <c r="F203" s="27"/>
      <c r="G203" s="28">
        <v>41894</v>
      </c>
      <c r="H203" s="27"/>
      <c r="I203" s="27"/>
      <c r="J203" s="27"/>
      <c r="K203" s="27" t="s">
        <v>409</v>
      </c>
      <c r="L203" s="27"/>
      <c r="M203" s="27" t="s">
        <v>443</v>
      </c>
      <c r="N203" s="27"/>
      <c r="O203" s="27" t="s">
        <v>28</v>
      </c>
      <c r="P203" s="27"/>
      <c r="Q203" s="29">
        <v>5</v>
      </c>
      <c r="R203" s="27"/>
      <c r="S203" s="29">
        <f t="shared" si="3"/>
        <v>21202.07</v>
      </c>
    </row>
    <row r="204" spans="1:19" x14ac:dyDescent="0.25">
      <c r="A204" s="27"/>
      <c r="B204" s="27"/>
      <c r="C204" s="27"/>
      <c r="D204" s="27"/>
      <c r="E204" s="27" t="s">
        <v>109</v>
      </c>
      <c r="F204" s="27"/>
      <c r="G204" s="28">
        <v>41897</v>
      </c>
      <c r="H204" s="27"/>
      <c r="I204" s="27"/>
      <c r="J204" s="27"/>
      <c r="K204" s="27" t="s">
        <v>411</v>
      </c>
      <c r="L204" s="27"/>
      <c r="M204" s="27" t="s">
        <v>445</v>
      </c>
      <c r="N204" s="27"/>
      <c r="O204" s="27" t="s">
        <v>28</v>
      </c>
      <c r="P204" s="27"/>
      <c r="Q204" s="29">
        <v>507</v>
      </c>
      <c r="R204" s="27"/>
      <c r="S204" s="29">
        <f t="shared" si="3"/>
        <v>21709.07</v>
      </c>
    </row>
    <row r="205" spans="1:19" x14ac:dyDescent="0.25">
      <c r="A205" s="27"/>
      <c r="B205" s="27"/>
      <c r="C205" s="27"/>
      <c r="D205" s="27"/>
      <c r="E205" s="27" t="s">
        <v>109</v>
      </c>
      <c r="F205" s="27"/>
      <c r="G205" s="28">
        <v>41897</v>
      </c>
      <c r="H205" s="27"/>
      <c r="I205" s="27"/>
      <c r="J205" s="27"/>
      <c r="K205" s="27" t="s">
        <v>408</v>
      </c>
      <c r="L205" s="27"/>
      <c r="M205" s="27" t="s">
        <v>440</v>
      </c>
      <c r="N205" s="27"/>
      <c r="O205" s="27" t="s">
        <v>28</v>
      </c>
      <c r="P205" s="27"/>
      <c r="Q205" s="29">
        <v>240</v>
      </c>
      <c r="R205" s="27"/>
      <c r="S205" s="29">
        <f t="shared" si="3"/>
        <v>21949.07</v>
      </c>
    </row>
    <row r="206" spans="1:19" x14ac:dyDescent="0.25">
      <c r="A206" s="27"/>
      <c r="B206" s="27"/>
      <c r="C206" s="27"/>
      <c r="D206" s="27"/>
      <c r="E206" s="27" t="s">
        <v>109</v>
      </c>
      <c r="F206" s="27"/>
      <c r="G206" s="28">
        <v>41897</v>
      </c>
      <c r="H206" s="27"/>
      <c r="I206" s="27"/>
      <c r="J206" s="27"/>
      <c r="K206" s="27" t="s">
        <v>148</v>
      </c>
      <c r="L206" s="27"/>
      <c r="M206" s="27" t="s">
        <v>438</v>
      </c>
      <c r="N206" s="27"/>
      <c r="O206" s="27" t="s">
        <v>28</v>
      </c>
      <c r="P206" s="27"/>
      <c r="Q206" s="29">
        <v>42.08</v>
      </c>
      <c r="R206" s="27"/>
      <c r="S206" s="29">
        <f t="shared" si="3"/>
        <v>21991.15</v>
      </c>
    </row>
    <row r="207" spans="1:19" x14ac:dyDescent="0.25">
      <c r="A207" s="27"/>
      <c r="B207" s="27"/>
      <c r="C207" s="27"/>
      <c r="D207" s="27"/>
      <c r="E207" s="27" t="s">
        <v>109</v>
      </c>
      <c r="F207" s="27"/>
      <c r="G207" s="28">
        <v>41897</v>
      </c>
      <c r="H207" s="27"/>
      <c r="I207" s="27"/>
      <c r="J207" s="27"/>
      <c r="K207" s="27" t="s">
        <v>409</v>
      </c>
      <c r="L207" s="27"/>
      <c r="M207" s="27" t="s">
        <v>443</v>
      </c>
      <c r="N207" s="27"/>
      <c r="O207" s="27" t="s">
        <v>28</v>
      </c>
      <c r="P207" s="27"/>
      <c r="Q207" s="29">
        <v>12</v>
      </c>
      <c r="R207" s="27"/>
      <c r="S207" s="29">
        <f t="shared" si="3"/>
        <v>22003.15</v>
      </c>
    </row>
    <row r="208" spans="1:19" x14ac:dyDescent="0.25">
      <c r="A208" s="27"/>
      <c r="B208" s="27"/>
      <c r="C208" s="27"/>
      <c r="D208" s="27"/>
      <c r="E208" s="27" t="s">
        <v>109</v>
      </c>
      <c r="F208" s="27"/>
      <c r="G208" s="28">
        <v>41897</v>
      </c>
      <c r="H208" s="27"/>
      <c r="I208" s="27"/>
      <c r="J208" s="27"/>
      <c r="K208" s="27" t="s">
        <v>233</v>
      </c>
      <c r="L208" s="27"/>
      <c r="M208" s="27" t="s">
        <v>256</v>
      </c>
      <c r="N208" s="27"/>
      <c r="O208" s="27" t="s">
        <v>28</v>
      </c>
      <c r="P208" s="27"/>
      <c r="Q208" s="29">
        <v>11.17</v>
      </c>
      <c r="R208" s="27"/>
      <c r="S208" s="29">
        <f t="shared" si="3"/>
        <v>22014.32</v>
      </c>
    </row>
    <row r="209" spans="1:19" x14ac:dyDescent="0.25">
      <c r="A209" s="27"/>
      <c r="B209" s="27"/>
      <c r="C209" s="27"/>
      <c r="D209" s="27"/>
      <c r="E209" s="27" t="s">
        <v>109</v>
      </c>
      <c r="F209" s="27"/>
      <c r="G209" s="28">
        <v>41897</v>
      </c>
      <c r="H209" s="27"/>
      <c r="I209" s="27"/>
      <c r="J209" s="27"/>
      <c r="K209" s="27" t="s">
        <v>233</v>
      </c>
      <c r="L209" s="27"/>
      <c r="M209" s="27" t="s">
        <v>256</v>
      </c>
      <c r="N209" s="27"/>
      <c r="O209" s="27" t="s">
        <v>28</v>
      </c>
      <c r="P209" s="27"/>
      <c r="Q209" s="29">
        <v>11.09</v>
      </c>
      <c r="R209" s="27"/>
      <c r="S209" s="29">
        <f t="shared" si="3"/>
        <v>22025.41</v>
      </c>
    </row>
    <row r="210" spans="1:19" x14ac:dyDescent="0.25">
      <c r="A210" s="27"/>
      <c r="B210" s="27"/>
      <c r="C210" s="27"/>
      <c r="D210" s="27"/>
      <c r="E210" s="27" t="s">
        <v>109</v>
      </c>
      <c r="F210" s="27"/>
      <c r="G210" s="28">
        <v>41897</v>
      </c>
      <c r="H210" s="27"/>
      <c r="I210" s="27"/>
      <c r="J210" s="27"/>
      <c r="K210" s="27" t="s">
        <v>409</v>
      </c>
      <c r="L210" s="27"/>
      <c r="M210" s="27" t="s">
        <v>443</v>
      </c>
      <c r="N210" s="27"/>
      <c r="O210" s="27" t="s">
        <v>28</v>
      </c>
      <c r="P210" s="27"/>
      <c r="Q210" s="29">
        <v>11</v>
      </c>
      <c r="R210" s="27"/>
      <c r="S210" s="29">
        <f t="shared" si="3"/>
        <v>22036.41</v>
      </c>
    </row>
    <row r="211" spans="1:19" x14ac:dyDescent="0.25">
      <c r="A211" s="27"/>
      <c r="B211" s="27"/>
      <c r="C211" s="27"/>
      <c r="D211" s="27"/>
      <c r="E211" s="27" t="s">
        <v>109</v>
      </c>
      <c r="F211" s="27"/>
      <c r="G211" s="28">
        <v>41897</v>
      </c>
      <c r="H211" s="27"/>
      <c r="I211" s="27"/>
      <c r="J211" s="27"/>
      <c r="K211" s="27" t="s">
        <v>412</v>
      </c>
      <c r="L211" s="27"/>
      <c r="M211" s="27" t="s">
        <v>446</v>
      </c>
      <c r="N211" s="27"/>
      <c r="O211" s="27" t="s">
        <v>28</v>
      </c>
      <c r="P211" s="27"/>
      <c r="Q211" s="29">
        <v>10.09</v>
      </c>
      <c r="R211" s="27"/>
      <c r="S211" s="29">
        <f t="shared" si="3"/>
        <v>22046.5</v>
      </c>
    </row>
    <row r="212" spans="1:19" x14ac:dyDescent="0.25">
      <c r="A212" s="27"/>
      <c r="B212" s="27"/>
      <c r="C212" s="27"/>
      <c r="D212" s="27"/>
      <c r="E212" s="27" t="s">
        <v>109</v>
      </c>
      <c r="F212" s="27"/>
      <c r="G212" s="28">
        <v>41897</v>
      </c>
      <c r="H212" s="27"/>
      <c r="I212" s="27"/>
      <c r="J212" s="27"/>
      <c r="K212" s="27" t="s">
        <v>233</v>
      </c>
      <c r="L212" s="27"/>
      <c r="M212" s="27" t="s">
        <v>256</v>
      </c>
      <c r="N212" s="27"/>
      <c r="O212" s="27" t="s">
        <v>28</v>
      </c>
      <c r="P212" s="27"/>
      <c r="Q212" s="29">
        <v>10.029999999999999</v>
      </c>
      <c r="R212" s="27"/>
      <c r="S212" s="29">
        <f t="shared" si="3"/>
        <v>22056.53</v>
      </c>
    </row>
    <row r="213" spans="1:19" x14ac:dyDescent="0.25">
      <c r="A213" s="27"/>
      <c r="B213" s="27"/>
      <c r="C213" s="27"/>
      <c r="D213" s="27"/>
      <c r="E213" s="27" t="s">
        <v>109</v>
      </c>
      <c r="F213" s="27"/>
      <c r="G213" s="28">
        <v>41897</v>
      </c>
      <c r="H213" s="27"/>
      <c r="I213" s="27"/>
      <c r="J213" s="27"/>
      <c r="K213" s="27" t="s">
        <v>409</v>
      </c>
      <c r="L213" s="27"/>
      <c r="M213" s="27" t="s">
        <v>443</v>
      </c>
      <c r="N213" s="27"/>
      <c r="O213" s="27" t="s">
        <v>28</v>
      </c>
      <c r="P213" s="27"/>
      <c r="Q213" s="29">
        <v>10</v>
      </c>
      <c r="R213" s="27"/>
      <c r="S213" s="29">
        <f t="shared" si="3"/>
        <v>22066.53</v>
      </c>
    </row>
    <row r="214" spans="1:19" x14ac:dyDescent="0.25">
      <c r="A214" s="27"/>
      <c r="B214" s="27"/>
      <c r="C214" s="27"/>
      <c r="D214" s="27"/>
      <c r="E214" s="27" t="s">
        <v>109</v>
      </c>
      <c r="F214" s="27"/>
      <c r="G214" s="28">
        <v>41897</v>
      </c>
      <c r="H214" s="27"/>
      <c r="I214" s="27"/>
      <c r="J214" s="27"/>
      <c r="K214" s="27" t="s">
        <v>409</v>
      </c>
      <c r="L214" s="27"/>
      <c r="M214" s="27" t="s">
        <v>443</v>
      </c>
      <c r="N214" s="27"/>
      <c r="O214" s="27" t="s">
        <v>28</v>
      </c>
      <c r="P214" s="27"/>
      <c r="Q214" s="29">
        <v>10</v>
      </c>
      <c r="R214" s="27"/>
      <c r="S214" s="29">
        <f t="shared" si="3"/>
        <v>22076.53</v>
      </c>
    </row>
    <row r="215" spans="1:19" x14ac:dyDescent="0.25">
      <c r="A215" s="27"/>
      <c r="B215" s="27"/>
      <c r="C215" s="27"/>
      <c r="D215" s="27"/>
      <c r="E215" s="27" t="s">
        <v>109</v>
      </c>
      <c r="F215" s="27"/>
      <c r="G215" s="28">
        <v>41897</v>
      </c>
      <c r="H215" s="27"/>
      <c r="I215" s="27"/>
      <c r="J215" s="27"/>
      <c r="K215" s="27" t="s">
        <v>409</v>
      </c>
      <c r="L215" s="27"/>
      <c r="M215" s="27" t="s">
        <v>443</v>
      </c>
      <c r="N215" s="27"/>
      <c r="O215" s="27" t="s">
        <v>28</v>
      </c>
      <c r="P215" s="27"/>
      <c r="Q215" s="29">
        <v>10</v>
      </c>
      <c r="R215" s="27"/>
      <c r="S215" s="29">
        <f t="shared" si="3"/>
        <v>22086.53</v>
      </c>
    </row>
    <row r="216" spans="1:19" x14ac:dyDescent="0.25">
      <c r="A216" s="27"/>
      <c r="B216" s="27"/>
      <c r="C216" s="27"/>
      <c r="D216" s="27"/>
      <c r="E216" s="27" t="s">
        <v>109</v>
      </c>
      <c r="F216" s="27"/>
      <c r="G216" s="28">
        <v>41897</v>
      </c>
      <c r="H216" s="27"/>
      <c r="I216" s="27"/>
      <c r="J216" s="27"/>
      <c r="K216" s="27" t="s">
        <v>409</v>
      </c>
      <c r="L216" s="27"/>
      <c r="M216" s="27" t="s">
        <v>443</v>
      </c>
      <c r="N216" s="27"/>
      <c r="O216" s="27" t="s">
        <v>28</v>
      </c>
      <c r="P216" s="27"/>
      <c r="Q216" s="29">
        <v>10</v>
      </c>
      <c r="R216" s="27"/>
      <c r="S216" s="29">
        <f t="shared" si="3"/>
        <v>22096.53</v>
      </c>
    </row>
    <row r="217" spans="1:19" x14ac:dyDescent="0.25">
      <c r="A217" s="27"/>
      <c r="B217" s="27"/>
      <c r="C217" s="27"/>
      <c r="D217" s="27"/>
      <c r="E217" s="27" t="s">
        <v>109</v>
      </c>
      <c r="F217" s="27"/>
      <c r="G217" s="28">
        <v>41897</v>
      </c>
      <c r="H217" s="27"/>
      <c r="I217" s="27"/>
      <c r="J217" s="27"/>
      <c r="K217" s="27" t="s">
        <v>406</v>
      </c>
      <c r="L217" s="27"/>
      <c r="M217" s="27" t="s">
        <v>447</v>
      </c>
      <c r="N217" s="27"/>
      <c r="O217" s="27" t="s">
        <v>28</v>
      </c>
      <c r="P217" s="27"/>
      <c r="Q217" s="29">
        <v>5.99</v>
      </c>
      <c r="R217" s="27"/>
      <c r="S217" s="29">
        <f t="shared" si="3"/>
        <v>22102.52</v>
      </c>
    </row>
    <row r="218" spans="1:19" x14ac:dyDescent="0.25">
      <c r="A218" s="27"/>
      <c r="B218" s="27"/>
      <c r="C218" s="27"/>
      <c r="D218" s="27"/>
      <c r="E218" s="27" t="s">
        <v>109</v>
      </c>
      <c r="F218" s="27"/>
      <c r="G218" s="28">
        <v>41899</v>
      </c>
      <c r="H218" s="27"/>
      <c r="I218" s="27" t="s">
        <v>390</v>
      </c>
      <c r="J218" s="27"/>
      <c r="K218" s="27" t="s">
        <v>413</v>
      </c>
      <c r="L218" s="27"/>
      <c r="M218" s="27" t="s">
        <v>448</v>
      </c>
      <c r="N218" s="27"/>
      <c r="O218" s="27" t="s">
        <v>28</v>
      </c>
      <c r="P218" s="27"/>
      <c r="Q218" s="29">
        <v>3000</v>
      </c>
      <c r="R218" s="27"/>
      <c r="S218" s="29">
        <f t="shared" si="3"/>
        <v>25102.52</v>
      </c>
    </row>
    <row r="219" spans="1:19" x14ac:dyDescent="0.25">
      <c r="A219" s="27"/>
      <c r="B219" s="27"/>
      <c r="C219" s="27"/>
      <c r="D219" s="27"/>
      <c r="E219" s="27" t="s">
        <v>109</v>
      </c>
      <c r="F219" s="27"/>
      <c r="G219" s="28">
        <v>41899</v>
      </c>
      <c r="H219" s="27"/>
      <c r="I219" s="27" t="s">
        <v>391</v>
      </c>
      <c r="J219" s="27"/>
      <c r="K219" s="27" t="s">
        <v>299</v>
      </c>
      <c r="L219" s="27"/>
      <c r="M219" s="27" t="s">
        <v>449</v>
      </c>
      <c r="N219" s="27"/>
      <c r="O219" s="27" t="s">
        <v>28</v>
      </c>
      <c r="P219" s="27"/>
      <c r="Q219" s="29">
        <v>2713.76</v>
      </c>
      <c r="R219" s="27"/>
      <c r="S219" s="29">
        <f t="shared" si="3"/>
        <v>27816.28</v>
      </c>
    </row>
    <row r="220" spans="1:19" x14ac:dyDescent="0.25">
      <c r="A220" s="27"/>
      <c r="B220" s="27"/>
      <c r="C220" s="27"/>
      <c r="D220" s="27"/>
      <c r="E220" s="27" t="s">
        <v>109</v>
      </c>
      <c r="F220" s="27"/>
      <c r="G220" s="28">
        <v>41899</v>
      </c>
      <c r="H220" s="27"/>
      <c r="I220" s="27" t="s">
        <v>392</v>
      </c>
      <c r="J220" s="27"/>
      <c r="K220" s="27" t="s">
        <v>414</v>
      </c>
      <c r="L220" s="27"/>
      <c r="M220" s="27" t="s">
        <v>450</v>
      </c>
      <c r="N220" s="27"/>
      <c r="O220" s="27" t="s">
        <v>28</v>
      </c>
      <c r="P220" s="27"/>
      <c r="Q220" s="29">
        <v>1000</v>
      </c>
      <c r="R220" s="27"/>
      <c r="S220" s="29">
        <f t="shared" si="3"/>
        <v>28816.28</v>
      </c>
    </row>
    <row r="221" spans="1:19" x14ac:dyDescent="0.25">
      <c r="A221" s="27"/>
      <c r="B221" s="27"/>
      <c r="C221" s="27"/>
      <c r="D221" s="27"/>
      <c r="E221" s="27" t="s">
        <v>109</v>
      </c>
      <c r="F221" s="27"/>
      <c r="G221" s="28">
        <v>41904</v>
      </c>
      <c r="H221" s="27"/>
      <c r="I221" s="27"/>
      <c r="J221" s="27"/>
      <c r="K221" s="27" t="s">
        <v>416</v>
      </c>
      <c r="L221" s="27"/>
      <c r="M221" s="27" t="s">
        <v>465</v>
      </c>
      <c r="N221" s="27"/>
      <c r="O221" s="27" t="s">
        <v>28</v>
      </c>
      <c r="P221" s="27"/>
      <c r="Q221" s="29">
        <v>6273.36</v>
      </c>
      <c r="R221" s="27"/>
      <c r="S221" s="29">
        <f t="shared" si="3"/>
        <v>35089.64</v>
      </c>
    </row>
    <row r="222" spans="1:19" x14ac:dyDescent="0.25">
      <c r="A222" s="27"/>
      <c r="B222" s="27"/>
      <c r="C222" s="27"/>
      <c r="D222" s="27"/>
      <c r="E222" s="27" t="s">
        <v>109</v>
      </c>
      <c r="F222" s="27"/>
      <c r="G222" s="28">
        <v>41904</v>
      </c>
      <c r="H222" s="27"/>
      <c r="I222" s="27"/>
      <c r="J222" s="27"/>
      <c r="K222" s="27" t="s">
        <v>416</v>
      </c>
      <c r="L222" s="27"/>
      <c r="M222" s="27" t="s">
        <v>465</v>
      </c>
      <c r="N222" s="27"/>
      <c r="O222" s="27" t="s">
        <v>28</v>
      </c>
      <c r="P222" s="27"/>
      <c r="Q222" s="29">
        <v>1653.4</v>
      </c>
      <c r="R222" s="27"/>
      <c r="S222" s="29">
        <f t="shared" si="3"/>
        <v>36743.040000000001</v>
      </c>
    </row>
    <row r="223" spans="1:19" x14ac:dyDescent="0.25">
      <c r="A223" s="27"/>
      <c r="B223" s="27"/>
      <c r="C223" s="27"/>
      <c r="D223" s="27"/>
      <c r="E223" s="27" t="s">
        <v>109</v>
      </c>
      <c r="F223" s="27"/>
      <c r="G223" s="28">
        <v>41904</v>
      </c>
      <c r="H223" s="27"/>
      <c r="I223" s="27"/>
      <c r="J223" s="27"/>
      <c r="K223" s="27" t="s">
        <v>417</v>
      </c>
      <c r="L223" s="27"/>
      <c r="M223" s="27" t="s">
        <v>455</v>
      </c>
      <c r="N223" s="27"/>
      <c r="O223" s="27" t="s">
        <v>28</v>
      </c>
      <c r="P223" s="27"/>
      <c r="Q223" s="29">
        <v>412</v>
      </c>
      <c r="R223" s="27"/>
      <c r="S223" s="29">
        <f t="shared" si="3"/>
        <v>37155.040000000001</v>
      </c>
    </row>
    <row r="224" spans="1:19" ht="15.75" thickBot="1" x14ac:dyDescent="0.3">
      <c r="A224" s="27"/>
      <c r="B224" s="27"/>
      <c r="C224" s="27"/>
      <c r="D224" s="27"/>
      <c r="E224" s="27" t="s">
        <v>111</v>
      </c>
      <c r="F224" s="27"/>
      <c r="G224" s="28">
        <v>41908</v>
      </c>
      <c r="H224" s="27"/>
      <c r="I224" s="27"/>
      <c r="J224" s="27"/>
      <c r="K224" s="27" t="s">
        <v>414</v>
      </c>
      <c r="L224" s="27"/>
      <c r="M224" s="27" t="s">
        <v>457</v>
      </c>
      <c r="N224" s="27"/>
      <c r="O224" s="27" t="s">
        <v>28</v>
      </c>
      <c r="P224" s="27"/>
      <c r="Q224" s="30">
        <v>-2500</v>
      </c>
      <c r="R224" s="27"/>
      <c r="S224" s="30">
        <f t="shared" si="3"/>
        <v>34655.040000000001</v>
      </c>
    </row>
    <row r="225" spans="1:19" x14ac:dyDescent="0.25">
      <c r="A225" s="27"/>
      <c r="B225" s="27" t="s">
        <v>103</v>
      </c>
      <c r="C225" s="27"/>
      <c r="D225" s="27"/>
      <c r="E225" s="27"/>
      <c r="F225" s="27"/>
      <c r="G225" s="28"/>
      <c r="H225" s="27"/>
      <c r="I225" s="27"/>
      <c r="J225" s="27"/>
      <c r="K225" s="27"/>
      <c r="L225" s="27"/>
      <c r="M225" s="27"/>
      <c r="N225" s="27"/>
      <c r="O225" s="27"/>
      <c r="P225" s="27"/>
      <c r="Q225" s="29">
        <f>ROUND(SUM(Q187:Q224),5)</f>
        <v>14921.82</v>
      </c>
      <c r="R225" s="27"/>
      <c r="S225" s="29">
        <f>S224</f>
        <v>34655.040000000001</v>
      </c>
    </row>
    <row r="226" spans="1:19" ht="30" customHeight="1" x14ac:dyDescent="0.25">
      <c r="A226" s="23"/>
      <c r="B226" s="23" t="s">
        <v>104</v>
      </c>
      <c r="C226" s="23"/>
      <c r="D226" s="23"/>
      <c r="E226" s="23"/>
      <c r="F226" s="23"/>
      <c r="G226" s="26"/>
      <c r="H226" s="23"/>
      <c r="I226" s="23"/>
      <c r="J226" s="23"/>
      <c r="K226" s="23"/>
      <c r="L226" s="23"/>
      <c r="M226" s="23"/>
      <c r="N226" s="23"/>
      <c r="O226" s="23"/>
      <c r="P226" s="23"/>
      <c r="Q226" s="25"/>
      <c r="R226" s="23"/>
      <c r="S226" s="25">
        <v>12897.48</v>
      </c>
    </row>
    <row r="227" spans="1:19" x14ac:dyDescent="0.25">
      <c r="A227" s="27"/>
      <c r="B227" s="27"/>
      <c r="C227" s="27"/>
      <c r="D227" s="27"/>
      <c r="E227" s="27" t="s">
        <v>109</v>
      </c>
      <c r="F227" s="27"/>
      <c r="G227" s="28">
        <v>41886</v>
      </c>
      <c r="H227" s="27"/>
      <c r="I227" s="27"/>
      <c r="J227" s="27"/>
      <c r="K227" s="27" t="s">
        <v>226</v>
      </c>
      <c r="L227" s="27"/>
      <c r="M227" s="27" t="s">
        <v>426</v>
      </c>
      <c r="N227" s="27"/>
      <c r="O227" s="27" t="s">
        <v>28</v>
      </c>
      <c r="P227" s="27"/>
      <c r="Q227" s="29">
        <v>25.98</v>
      </c>
      <c r="R227" s="27"/>
      <c r="S227" s="29">
        <f t="shared" ref="S227:S236" si="4">ROUND(S226+Q227,5)</f>
        <v>12923.46</v>
      </c>
    </row>
    <row r="228" spans="1:19" x14ac:dyDescent="0.25">
      <c r="A228" s="27"/>
      <c r="B228" s="27"/>
      <c r="C228" s="27"/>
      <c r="D228" s="27"/>
      <c r="E228" s="27" t="s">
        <v>109</v>
      </c>
      <c r="F228" s="27"/>
      <c r="G228" s="28">
        <v>41887</v>
      </c>
      <c r="H228" s="27"/>
      <c r="I228" s="27"/>
      <c r="J228" s="27"/>
      <c r="K228" s="27" t="s">
        <v>147</v>
      </c>
      <c r="L228" s="27"/>
      <c r="M228" s="27" t="s">
        <v>185</v>
      </c>
      <c r="N228" s="27"/>
      <c r="O228" s="27" t="s">
        <v>28</v>
      </c>
      <c r="P228" s="27"/>
      <c r="Q228" s="29">
        <v>29.98</v>
      </c>
      <c r="R228" s="27"/>
      <c r="S228" s="29">
        <f t="shared" si="4"/>
        <v>12953.44</v>
      </c>
    </row>
    <row r="229" spans="1:19" x14ac:dyDescent="0.25">
      <c r="A229" s="27"/>
      <c r="B229" s="27"/>
      <c r="C229" s="27"/>
      <c r="D229" s="27"/>
      <c r="E229" s="27" t="s">
        <v>109</v>
      </c>
      <c r="F229" s="27"/>
      <c r="G229" s="28">
        <v>41890</v>
      </c>
      <c r="H229" s="27"/>
      <c r="I229" s="27"/>
      <c r="J229" s="27"/>
      <c r="K229" s="27" t="s">
        <v>143</v>
      </c>
      <c r="L229" s="27"/>
      <c r="M229" s="27" t="s">
        <v>176</v>
      </c>
      <c r="N229" s="27"/>
      <c r="O229" s="27" t="s">
        <v>28</v>
      </c>
      <c r="P229" s="27"/>
      <c r="Q229" s="29">
        <v>54.9</v>
      </c>
      <c r="R229" s="27"/>
      <c r="S229" s="29">
        <f t="shared" si="4"/>
        <v>13008.34</v>
      </c>
    </row>
    <row r="230" spans="1:19" x14ac:dyDescent="0.25">
      <c r="A230" s="27"/>
      <c r="B230" s="27"/>
      <c r="C230" s="27"/>
      <c r="D230" s="27"/>
      <c r="E230" s="27" t="s">
        <v>109</v>
      </c>
      <c r="F230" s="27"/>
      <c r="G230" s="28">
        <v>41890</v>
      </c>
      <c r="H230" s="27"/>
      <c r="I230" s="27"/>
      <c r="J230" s="27"/>
      <c r="K230" s="27" t="s">
        <v>226</v>
      </c>
      <c r="L230" s="27"/>
      <c r="M230" s="27" t="s">
        <v>426</v>
      </c>
      <c r="N230" s="27"/>
      <c r="O230" s="27" t="s">
        <v>28</v>
      </c>
      <c r="P230" s="27"/>
      <c r="Q230" s="29">
        <v>28.11</v>
      </c>
      <c r="R230" s="27"/>
      <c r="S230" s="29">
        <f t="shared" si="4"/>
        <v>13036.45</v>
      </c>
    </row>
    <row r="231" spans="1:19" x14ac:dyDescent="0.25">
      <c r="A231" s="27"/>
      <c r="B231" s="27"/>
      <c r="C231" s="27"/>
      <c r="D231" s="27"/>
      <c r="E231" s="27" t="s">
        <v>109</v>
      </c>
      <c r="F231" s="27"/>
      <c r="G231" s="28">
        <v>41894</v>
      </c>
      <c r="H231" s="27"/>
      <c r="I231" s="27"/>
      <c r="J231" s="27"/>
      <c r="K231" s="27" t="s">
        <v>147</v>
      </c>
      <c r="L231" s="27"/>
      <c r="M231" s="27" t="s">
        <v>185</v>
      </c>
      <c r="N231" s="27"/>
      <c r="O231" s="27" t="s">
        <v>28</v>
      </c>
      <c r="P231" s="27"/>
      <c r="Q231" s="29">
        <v>59.96</v>
      </c>
      <c r="R231" s="27"/>
      <c r="S231" s="29">
        <f t="shared" si="4"/>
        <v>13096.41</v>
      </c>
    </row>
    <row r="232" spans="1:19" x14ac:dyDescent="0.25">
      <c r="A232" s="27"/>
      <c r="B232" s="27"/>
      <c r="C232" s="27"/>
      <c r="D232" s="27"/>
      <c r="E232" s="27" t="s">
        <v>109</v>
      </c>
      <c r="F232" s="27"/>
      <c r="G232" s="28">
        <v>41894</v>
      </c>
      <c r="H232" s="27"/>
      <c r="I232" s="27"/>
      <c r="J232" s="27"/>
      <c r="K232" s="27" t="s">
        <v>147</v>
      </c>
      <c r="L232" s="27"/>
      <c r="M232" s="27" t="s">
        <v>185</v>
      </c>
      <c r="N232" s="27"/>
      <c r="O232" s="27" t="s">
        <v>28</v>
      </c>
      <c r="P232" s="27"/>
      <c r="Q232" s="29">
        <v>44.58</v>
      </c>
      <c r="R232" s="27"/>
      <c r="S232" s="29">
        <f t="shared" si="4"/>
        <v>13140.99</v>
      </c>
    </row>
    <row r="233" spans="1:19" x14ac:dyDescent="0.25">
      <c r="A233" s="27"/>
      <c r="B233" s="27"/>
      <c r="C233" s="27"/>
      <c r="D233" s="27"/>
      <c r="E233" s="27" t="s">
        <v>109</v>
      </c>
      <c r="F233" s="27"/>
      <c r="G233" s="28">
        <v>41899</v>
      </c>
      <c r="H233" s="27"/>
      <c r="I233" s="27"/>
      <c r="J233" s="27"/>
      <c r="K233" s="27" t="s">
        <v>349</v>
      </c>
      <c r="L233" s="27"/>
      <c r="M233" s="27" t="s">
        <v>360</v>
      </c>
      <c r="N233" s="27"/>
      <c r="O233" s="27" t="s">
        <v>28</v>
      </c>
      <c r="P233" s="27"/>
      <c r="Q233" s="29">
        <v>701.99</v>
      </c>
      <c r="R233" s="27"/>
      <c r="S233" s="29">
        <f t="shared" si="4"/>
        <v>13842.98</v>
      </c>
    </row>
    <row r="234" spans="1:19" x14ac:dyDescent="0.25">
      <c r="A234" s="27"/>
      <c r="B234" s="27"/>
      <c r="C234" s="27"/>
      <c r="D234" s="27"/>
      <c r="E234" s="27" t="s">
        <v>109</v>
      </c>
      <c r="F234" s="27"/>
      <c r="G234" s="28">
        <v>41901</v>
      </c>
      <c r="H234" s="27"/>
      <c r="I234" s="27"/>
      <c r="J234" s="27"/>
      <c r="K234" s="27" t="s">
        <v>147</v>
      </c>
      <c r="L234" s="27"/>
      <c r="M234" s="27" t="s">
        <v>185</v>
      </c>
      <c r="N234" s="27"/>
      <c r="O234" s="27" t="s">
        <v>28</v>
      </c>
      <c r="P234" s="27"/>
      <c r="Q234" s="29">
        <v>35.97</v>
      </c>
      <c r="R234" s="27"/>
      <c r="S234" s="29">
        <f t="shared" si="4"/>
        <v>13878.95</v>
      </c>
    </row>
    <row r="235" spans="1:19" x14ac:dyDescent="0.25">
      <c r="A235" s="27"/>
      <c r="B235" s="27"/>
      <c r="C235" s="27"/>
      <c r="D235" s="27"/>
      <c r="E235" s="27" t="s">
        <v>109</v>
      </c>
      <c r="F235" s="27"/>
      <c r="G235" s="28">
        <v>41901</v>
      </c>
      <c r="H235" s="27"/>
      <c r="I235" s="27"/>
      <c r="J235" s="27"/>
      <c r="K235" s="27" t="s">
        <v>229</v>
      </c>
      <c r="L235" s="27"/>
      <c r="M235" s="27" t="s">
        <v>451</v>
      </c>
      <c r="N235" s="27"/>
      <c r="O235" s="27" t="s">
        <v>28</v>
      </c>
      <c r="P235" s="27"/>
      <c r="Q235" s="29">
        <v>460.88</v>
      </c>
      <c r="R235" s="27"/>
      <c r="S235" s="29">
        <f t="shared" si="4"/>
        <v>14339.83</v>
      </c>
    </row>
    <row r="236" spans="1:19" ht="15.75" thickBot="1" x14ac:dyDescent="0.3">
      <c r="A236" s="27"/>
      <c r="B236" s="27"/>
      <c r="C236" s="27"/>
      <c r="D236" s="27"/>
      <c r="E236" s="27" t="s">
        <v>109</v>
      </c>
      <c r="F236" s="27"/>
      <c r="G236" s="28">
        <v>41905</v>
      </c>
      <c r="H236" s="27"/>
      <c r="I236" s="27"/>
      <c r="J236" s="27"/>
      <c r="K236" s="27" t="s">
        <v>349</v>
      </c>
      <c r="L236" s="27"/>
      <c r="M236" s="27" t="s">
        <v>360</v>
      </c>
      <c r="N236" s="27"/>
      <c r="O236" s="27" t="s">
        <v>28</v>
      </c>
      <c r="P236" s="27"/>
      <c r="Q236" s="30">
        <v>165</v>
      </c>
      <c r="R236" s="27"/>
      <c r="S236" s="30">
        <f t="shared" si="4"/>
        <v>14504.83</v>
      </c>
    </row>
    <row r="237" spans="1:19" x14ac:dyDescent="0.25">
      <c r="A237" s="27"/>
      <c r="B237" s="27" t="s">
        <v>105</v>
      </c>
      <c r="C237" s="27"/>
      <c r="D237" s="27"/>
      <c r="E237" s="27"/>
      <c r="F237" s="27"/>
      <c r="G237" s="28"/>
      <c r="H237" s="27"/>
      <c r="I237" s="27"/>
      <c r="J237" s="27"/>
      <c r="K237" s="27"/>
      <c r="L237" s="27"/>
      <c r="M237" s="27"/>
      <c r="N237" s="27"/>
      <c r="O237" s="27"/>
      <c r="P237" s="27"/>
      <c r="Q237" s="29">
        <f>ROUND(SUM(Q226:Q236),5)</f>
        <v>1607.35</v>
      </c>
      <c r="R237" s="27"/>
      <c r="S237" s="29">
        <f>S236</f>
        <v>14504.83</v>
      </c>
    </row>
    <row r="238" spans="1:19" ht="30" customHeight="1" x14ac:dyDescent="0.25">
      <c r="A238" s="23"/>
      <c r="B238" s="23" t="s">
        <v>106</v>
      </c>
      <c r="C238" s="23"/>
      <c r="D238" s="23"/>
      <c r="E238" s="23"/>
      <c r="F238" s="23"/>
      <c r="G238" s="26"/>
      <c r="H238" s="23"/>
      <c r="I238" s="23"/>
      <c r="J238" s="23"/>
      <c r="K238" s="23"/>
      <c r="L238" s="23"/>
      <c r="M238" s="23"/>
      <c r="N238" s="23"/>
      <c r="O238" s="23"/>
      <c r="P238" s="23"/>
      <c r="Q238" s="25"/>
      <c r="R238" s="23"/>
      <c r="S238" s="25">
        <v>5503.59</v>
      </c>
    </row>
    <row r="239" spans="1:19" x14ac:dyDescent="0.25">
      <c r="A239" s="27"/>
      <c r="B239" s="27"/>
      <c r="C239" s="27"/>
      <c r="D239" s="27"/>
      <c r="E239" s="27" t="s">
        <v>109</v>
      </c>
      <c r="F239" s="27"/>
      <c r="G239" s="28">
        <v>41893</v>
      </c>
      <c r="H239" s="27"/>
      <c r="I239" s="27"/>
      <c r="J239" s="27"/>
      <c r="K239" s="27" t="s">
        <v>139</v>
      </c>
      <c r="L239" s="27"/>
      <c r="M239" s="27" t="s">
        <v>238</v>
      </c>
      <c r="N239" s="27"/>
      <c r="O239" s="27" t="s">
        <v>28</v>
      </c>
      <c r="P239" s="27"/>
      <c r="Q239" s="29">
        <v>136.71</v>
      </c>
      <c r="R239" s="27"/>
      <c r="S239" s="29">
        <f>ROUND(S238+Q239,5)</f>
        <v>5640.3</v>
      </c>
    </row>
    <row r="240" spans="1:19" x14ac:dyDescent="0.25">
      <c r="A240" s="27"/>
      <c r="B240" s="27"/>
      <c r="C240" s="27"/>
      <c r="D240" s="27"/>
      <c r="E240" s="27" t="s">
        <v>109</v>
      </c>
      <c r="F240" s="27"/>
      <c r="G240" s="28">
        <v>41893</v>
      </c>
      <c r="H240" s="27"/>
      <c r="I240" s="27"/>
      <c r="J240" s="27"/>
      <c r="K240" s="27" t="s">
        <v>139</v>
      </c>
      <c r="L240" s="27"/>
      <c r="M240" s="27" t="s">
        <v>181</v>
      </c>
      <c r="N240" s="27"/>
      <c r="O240" s="27" t="s">
        <v>28</v>
      </c>
      <c r="P240" s="27"/>
      <c r="Q240" s="29">
        <v>42.08</v>
      </c>
      <c r="R240" s="27"/>
      <c r="S240" s="29">
        <f>ROUND(S239+Q240,5)</f>
        <v>5682.38</v>
      </c>
    </row>
    <row r="241" spans="1:19" x14ac:dyDescent="0.25">
      <c r="A241" s="27"/>
      <c r="B241" s="27"/>
      <c r="C241" s="27"/>
      <c r="D241" s="27"/>
      <c r="E241" s="27" t="s">
        <v>109</v>
      </c>
      <c r="F241" s="27"/>
      <c r="G241" s="28">
        <v>41893</v>
      </c>
      <c r="H241" s="27"/>
      <c r="I241" s="27"/>
      <c r="J241" s="27"/>
      <c r="K241" s="27" t="s">
        <v>139</v>
      </c>
      <c r="L241" s="27"/>
      <c r="M241" s="27" t="s">
        <v>179</v>
      </c>
      <c r="N241" s="27"/>
      <c r="O241" s="27" t="s">
        <v>28</v>
      </c>
      <c r="P241" s="27"/>
      <c r="Q241" s="29">
        <v>35.22</v>
      </c>
      <c r="R241" s="27"/>
      <c r="S241" s="29">
        <f>ROUND(S240+Q241,5)</f>
        <v>5717.6</v>
      </c>
    </row>
    <row r="242" spans="1:19" ht="15.75" thickBot="1" x14ac:dyDescent="0.3">
      <c r="A242" s="27"/>
      <c r="B242" s="27"/>
      <c r="C242" s="27"/>
      <c r="D242" s="27"/>
      <c r="E242" s="27" t="s">
        <v>109</v>
      </c>
      <c r="F242" s="27"/>
      <c r="G242" s="28">
        <v>41893</v>
      </c>
      <c r="H242" s="27"/>
      <c r="I242" s="27"/>
      <c r="J242" s="27"/>
      <c r="K242" s="27" t="s">
        <v>139</v>
      </c>
      <c r="L242" s="27"/>
      <c r="M242" s="27" t="s">
        <v>182</v>
      </c>
      <c r="N242" s="27"/>
      <c r="O242" s="27" t="s">
        <v>28</v>
      </c>
      <c r="P242" s="27"/>
      <c r="Q242" s="30">
        <v>1.82</v>
      </c>
      <c r="R242" s="27"/>
      <c r="S242" s="30">
        <f>ROUND(S241+Q242,5)</f>
        <v>5719.42</v>
      </c>
    </row>
    <row r="243" spans="1:19" x14ac:dyDescent="0.25">
      <c r="A243" s="27"/>
      <c r="B243" s="27" t="s">
        <v>107</v>
      </c>
      <c r="C243" s="27"/>
      <c r="D243" s="27"/>
      <c r="E243" s="27"/>
      <c r="F243" s="27"/>
      <c r="G243" s="28"/>
      <c r="H243" s="27"/>
      <c r="I243" s="27"/>
      <c r="J243" s="27"/>
      <c r="K243" s="27"/>
      <c r="L243" s="27"/>
      <c r="M243" s="27"/>
      <c r="N243" s="27"/>
      <c r="O243" s="27"/>
      <c r="P243" s="27"/>
      <c r="Q243" s="29">
        <f>ROUND(SUM(Q238:Q242),5)</f>
        <v>215.83</v>
      </c>
      <c r="R243" s="27"/>
      <c r="S243" s="29">
        <f>S242</f>
        <v>5719.42</v>
      </c>
    </row>
    <row r="244" spans="1:19" ht="30" customHeight="1" x14ac:dyDescent="0.25">
      <c r="A244" s="23"/>
      <c r="B244" s="23" t="s">
        <v>378</v>
      </c>
      <c r="C244" s="23"/>
      <c r="D244" s="23"/>
      <c r="E244" s="23"/>
      <c r="F244" s="23"/>
      <c r="G244" s="26"/>
      <c r="H244" s="23"/>
      <c r="I244" s="23"/>
      <c r="J244" s="23"/>
      <c r="K244" s="23"/>
      <c r="L244" s="23"/>
      <c r="M244" s="23"/>
      <c r="N244" s="23"/>
      <c r="O244" s="23"/>
      <c r="P244" s="23"/>
      <c r="Q244" s="25"/>
      <c r="R244" s="23"/>
      <c r="S244" s="25">
        <v>-6536.92</v>
      </c>
    </row>
    <row r="245" spans="1:19" ht="15.75" thickBot="1" x14ac:dyDescent="0.3">
      <c r="A245" s="22"/>
      <c r="B245" s="22"/>
      <c r="C245" s="22"/>
      <c r="D245" s="22"/>
      <c r="E245" s="27" t="s">
        <v>109</v>
      </c>
      <c r="F245" s="27"/>
      <c r="G245" s="28">
        <v>41897</v>
      </c>
      <c r="H245" s="27"/>
      <c r="I245" s="27"/>
      <c r="J245" s="27"/>
      <c r="K245" s="27" t="s">
        <v>410</v>
      </c>
      <c r="L245" s="27"/>
      <c r="M245" s="27" t="s">
        <v>444</v>
      </c>
      <c r="N245" s="27"/>
      <c r="O245" s="27" t="s">
        <v>28</v>
      </c>
      <c r="P245" s="27"/>
      <c r="Q245" s="30">
        <v>1580</v>
      </c>
      <c r="R245" s="27"/>
      <c r="S245" s="30">
        <f>ROUND(S244+Q245,5)</f>
        <v>-4956.92</v>
      </c>
    </row>
    <row r="246" spans="1:19" x14ac:dyDescent="0.25">
      <c r="A246" s="27"/>
      <c r="B246" s="27" t="s">
        <v>379</v>
      </c>
      <c r="C246" s="27"/>
      <c r="D246" s="27"/>
      <c r="E246" s="27"/>
      <c r="F246" s="27"/>
      <c r="G246" s="28"/>
      <c r="H246" s="27"/>
      <c r="I246" s="27"/>
      <c r="J246" s="27"/>
      <c r="K246" s="27"/>
      <c r="L246" s="27"/>
      <c r="M246" s="27"/>
      <c r="N246" s="27"/>
      <c r="O246" s="27"/>
      <c r="P246" s="27"/>
      <c r="Q246" s="29">
        <f>ROUND(SUM(Q244:Q245),5)</f>
        <v>1580</v>
      </c>
      <c r="R246" s="27"/>
      <c r="S246" s="29">
        <f>S245</f>
        <v>-4956.92</v>
      </c>
    </row>
    <row r="247" spans="1:19" ht="30" customHeight="1" x14ac:dyDescent="0.25">
      <c r="A247" s="23"/>
      <c r="B247" s="23" t="s">
        <v>263</v>
      </c>
      <c r="C247" s="23"/>
      <c r="D247" s="23"/>
      <c r="E247" s="23"/>
      <c r="F247" s="23"/>
      <c r="G247" s="26"/>
      <c r="H247" s="23"/>
      <c r="I247" s="23"/>
      <c r="J247" s="23"/>
      <c r="K247" s="23"/>
      <c r="L247" s="23"/>
      <c r="M247" s="23"/>
      <c r="N247" s="23"/>
      <c r="O247" s="23"/>
      <c r="P247" s="23"/>
      <c r="Q247" s="25"/>
      <c r="R247" s="23"/>
      <c r="S247" s="25">
        <v>1500</v>
      </c>
    </row>
    <row r="248" spans="1:19" ht="15.75" thickBot="1" x14ac:dyDescent="0.3">
      <c r="A248" s="27"/>
      <c r="B248" s="27" t="s">
        <v>264</v>
      </c>
      <c r="C248" s="27"/>
      <c r="D248" s="27"/>
      <c r="E248" s="27"/>
      <c r="F248" s="27"/>
      <c r="G248" s="28"/>
      <c r="H248" s="27"/>
      <c r="I248" s="27"/>
      <c r="J248" s="27"/>
      <c r="K248" s="27"/>
      <c r="L248" s="27"/>
      <c r="M248" s="27"/>
      <c r="N248" s="27"/>
      <c r="O248" s="27"/>
      <c r="P248" s="27"/>
      <c r="Q248" s="30"/>
      <c r="R248" s="27"/>
      <c r="S248" s="30">
        <f>S247</f>
        <v>1500</v>
      </c>
    </row>
    <row r="249" spans="1:19" ht="30" customHeight="1" x14ac:dyDescent="0.25">
      <c r="A249" s="27"/>
      <c r="B249" s="27" t="s">
        <v>219</v>
      </c>
      <c r="C249" s="27"/>
      <c r="D249" s="27"/>
      <c r="E249" s="27"/>
      <c r="F249" s="27"/>
      <c r="G249" s="28"/>
      <c r="H249" s="27"/>
      <c r="I249" s="27"/>
      <c r="J249" s="27"/>
      <c r="K249" s="27"/>
      <c r="L249" s="27"/>
      <c r="M249" s="27"/>
      <c r="N249" s="27"/>
      <c r="O249" s="27"/>
      <c r="P249" s="27"/>
      <c r="Q249" s="29"/>
      <c r="R249" s="27"/>
      <c r="S249" s="29">
        <v>8798.09</v>
      </c>
    </row>
    <row r="250" spans="1:19" ht="30" customHeight="1" x14ac:dyDescent="0.25">
      <c r="A250" s="23"/>
      <c r="B250" s="23" t="s">
        <v>384</v>
      </c>
      <c r="C250" s="23"/>
      <c r="D250" s="23"/>
      <c r="E250" s="23"/>
      <c r="F250" s="23"/>
      <c r="G250" s="26"/>
      <c r="H250" s="23"/>
      <c r="I250" s="23"/>
      <c r="J250" s="23"/>
      <c r="K250" s="23"/>
      <c r="L250" s="23"/>
      <c r="M250" s="23"/>
      <c r="N250" s="23"/>
      <c r="O250" s="23"/>
      <c r="P250" s="23"/>
      <c r="Q250" s="25"/>
      <c r="R250" s="23"/>
      <c r="S250" s="25">
        <v>0</v>
      </c>
    </row>
    <row r="251" spans="1:19" ht="15.75" thickBot="1" x14ac:dyDescent="0.3">
      <c r="A251" s="22"/>
      <c r="B251" s="22"/>
      <c r="C251" s="22"/>
      <c r="D251" s="22"/>
      <c r="E251" s="27" t="s">
        <v>109</v>
      </c>
      <c r="F251" s="27"/>
      <c r="G251" s="28">
        <v>41906</v>
      </c>
      <c r="H251" s="27"/>
      <c r="I251" s="27"/>
      <c r="J251" s="27"/>
      <c r="K251" s="27" t="s">
        <v>418</v>
      </c>
      <c r="L251" s="27"/>
      <c r="M251" s="27" t="s">
        <v>456</v>
      </c>
      <c r="N251" s="27"/>
      <c r="O251" s="27" t="s">
        <v>28</v>
      </c>
      <c r="P251" s="27"/>
      <c r="Q251" s="31">
        <v>20</v>
      </c>
      <c r="R251" s="27"/>
      <c r="S251" s="31">
        <f>ROUND(S250+Q251,5)</f>
        <v>20</v>
      </c>
    </row>
    <row r="252" spans="1:19" ht="15.75" thickBot="1" x14ac:dyDescent="0.3">
      <c r="A252" s="27"/>
      <c r="B252" s="27" t="s">
        <v>385</v>
      </c>
      <c r="C252" s="27"/>
      <c r="D252" s="27"/>
      <c r="E252" s="27"/>
      <c r="F252" s="27"/>
      <c r="G252" s="28"/>
      <c r="H252" s="27"/>
      <c r="I252" s="27"/>
      <c r="J252" s="27"/>
      <c r="K252" s="27"/>
      <c r="L252" s="27"/>
      <c r="M252" s="27"/>
      <c r="N252" s="27"/>
      <c r="O252" s="27"/>
      <c r="P252" s="27"/>
      <c r="Q252" s="32">
        <f>ROUND(SUM(Q250:Q251),5)</f>
        <v>20</v>
      </c>
      <c r="R252" s="27"/>
      <c r="S252" s="32">
        <f>S251</f>
        <v>20</v>
      </c>
    </row>
    <row r="253" spans="1:19" s="35" customFormat="1" ht="30" customHeight="1" thickBot="1" x14ac:dyDescent="0.25">
      <c r="A253" s="23" t="s">
        <v>108</v>
      </c>
      <c r="B253" s="23"/>
      <c r="C253" s="23"/>
      <c r="D253" s="23"/>
      <c r="E253" s="23"/>
      <c r="F253" s="23"/>
      <c r="G253" s="26"/>
      <c r="H253" s="23"/>
      <c r="I253" s="23"/>
      <c r="J253" s="23"/>
      <c r="K253" s="23"/>
      <c r="L253" s="23"/>
      <c r="M253" s="23"/>
      <c r="N253" s="23"/>
      <c r="O253" s="23"/>
      <c r="P253" s="23"/>
      <c r="Q253" s="34">
        <f>ROUND(Q72+Q74+Q76+Q81+Q94+Q96+Q98+Q100+Q102+Q104+Q110+Q112+Q114+Q116+Q118+Q120+Q122+Q124+Q128+SUM(Q132:Q133)+Q136+Q139+Q142+Q159+Q162+Q172+Q177+Q186+Q225+Q237+Q243+Q246+SUM(Q248:Q249)+Q252,5)</f>
        <v>-264.74</v>
      </c>
      <c r="R253" s="23"/>
      <c r="S253" s="34">
        <f>ROUND(S72+S74+S76+S81+S94+S96+S98+S100+S102+S104+S110+S112+S114+S116+S118+S120+S122+S124+S128+SUM(S132:S133)+S136+S139+S142+S159+S162+S172+S177+S186+S225+S237+S243+S246+SUM(S248:S249)+S252,5)</f>
        <v>-264.74</v>
      </c>
    </row>
    <row r="254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11:36 AM
&amp;"Arial,Bold"&amp;8 10/29/14
&amp;"Arial,Bold"&amp;8 Accrual Basis&amp;C&amp;"Arial,Bold"&amp;12 ICSB - International Council for Small Business
&amp;"Arial,Bold"&amp;14 General Ledger
&amp;"Arial,Bold"&amp;10 As of September 30,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2355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3553" r:id="rId4" name="FILTER"/>
      </mc:Fallback>
    </mc:AlternateContent>
    <mc:AlternateContent xmlns:mc="http://schemas.openxmlformats.org/markup-compatibility/2006">
      <mc:Choice Requires="x14">
        <control shapeId="2355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3554" r:id="rId6" name="HEADER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U169"/>
  <sheetViews>
    <sheetView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3" width="3" style="39" customWidth="1"/>
    <col min="4" max="4" width="30.28515625" style="39" customWidth="1"/>
    <col min="5" max="5" width="7" style="39" bestFit="1" customWidth="1"/>
    <col min="6" max="6" width="2.28515625" style="39" customWidth="1"/>
    <col min="7" max="7" width="8.7109375" style="39" bestFit="1" customWidth="1"/>
    <col min="8" max="8" width="2.28515625" style="39" customWidth="1"/>
    <col min="9" max="9" width="19.7109375" style="39" bestFit="1" customWidth="1"/>
    <col min="10" max="10" width="2.28515625" style="39" customWidth="1"/>
    <col min="11" max="11" width="28.85546875" style="39" bestFit="1" customWidth="1"/>
    <col min="12" max="12" width="2.28515625" style="39" customWidth="1"/>
    <col min="13" max="13" width="30.7109375" style="39" customWidth="1"/>
    <col min="14" max="14" width="2.28515625" style="39" customWidth="1"/>
    <col min="15" max="15" width="30.7109375" style="39" customWidth="1"/>
    <col min="16" max="16" width="2.28515625" style="39" customWidth="1"/>
    <col min="17" max="17" width="8.42578125" style="39" bestFit="1" customWidth="1"/>
    <col min="18" max="18" width="2.28515625" style="39" customWidth="1"/>
    <col min="19" max="19" width="9.28515625" style="39" bestFit="1" customWidth="1"/>
    <col min="21" max="21" width="9.85546875" bestFit="1" customWidth="1"/>
  </cols>
  <sheetData>
    <row r="1" spans="1:21" s="38" customFormat="1" ht="15.75" thickBot="1" x14ac:dyDescent="0.3">
      <c r="A1" s="36"/>
      <c r="B1" s="36"/>
      <c r="C1" s="36"/>
      <c r="D1" s="36"/>
      <c r="E1" s="37" t="s">
        <v>20</v>
      </c>
      <c r="F1" s="36"/>
      <c r="G1" s="37" t="s">
        <v>21</v>
      </c>
      <c r="H1" s="36"/>
      <c r="I1" s="37" t="s">
        <v>22</v>
      </c>
      <c r="J1" s="36"/>
      <c r="K1" s="37" t="s">
        <v>23</v>
      </c>
      <c r="L1" s="36"/>
      <c r="M1" s="37" t="s">
        <v>24</v>
      </c>
      <c r="N1" s="36"/>
      <c r="O1" s="37" t="s">
        <v>25</v>
      </c>
      <c r="P1" s="36"/>
      <c r="Q1" s="37" t="s">
        <v>26</v>
      </c>
      <c r="R1" s="36"/>
      <c r="S1" s="37" t="s">
        <v>27</v>
      </c>
    </row>
    <row r="2" spans="1:21" ht="15.75" thickTop="1" x14ac:dyDescent="0.25">
      <c r="A2" s="23"/>
      <c r="B2" s="23" t="s">
        <v>28</v>
      </c>
      <c r="C2" s="23"/>
      <c r="D2" s="23"/>
      <c r="E2" s="23"/>
      <c r="F2" s="23"/>
      <c r="G2" s="26"/>
      <c r="H2" s="23"/>
      <c r="I2" s="23"/>
      <c r="J2" s="23"/>
      <c r="K2" s="23"/>
      <c r="L2" s="23"/>
      <c r="M2" s="23"/>
      <c r="N2" s="23"/>
      <c r="O2" s="23"/>
      <c r="P2" s="23"/>
      <c r="Q2" s="25"/>
      <c r="R2" s="23"/>
      <c r="S2" s="25">
        <v>45787.32</v>
      </c>
    </row>
    <row r="3" spans="1:21" x14ac:dyDescent="0.25">
      <c r="A3" s="27"/>
      <c r="B3" s="27"/>
      <c r="C3" s="27"/>
      <c r="D3" s="27"/>
      <c r="E3" s="27" t="s">
        <v>109</v>
      </c>
      <c r="F3" s="27"/>
      <c r="G3" s="28">
        <v>41855</v>
      </c>
      <c r="H3" s="27"/>
      <c r="I3" s="27"/>
      <c r="J3" s="27"/>
      <c r="K3" s="27" t="s">
        <v>231</v>
      </c>
      <c r="L3" s="27"/>
      <c r="M3" s="27" t="s">
        <v>490</v>
      </c>
      <c r="N3" s="27"/>
      <c r="O3" s="27" t="s">
        <v>102</v>
      </c>
      <c r="P3" s="27"/>
      <c r="Q3" s="29">
        <v>-125</v>
      </c>
      <c r="R3" s="27"/>
      <c r="S3" s="29">
        <f t="shared" ref="S3:S27" si="0">ROUND(S2+Q3,5)</f>
        <v>45662.32</v>
      </c>
    </row>
    <row r="4" spans="1:21" x14ac:dyDescent="0.25">
      <c r="A4" s="27"/>
      <c r="B4" s="27"/>
      <c r="C4" s="27"/>
      <c r="D4" s="27"/>
      <c r="E4" s="27" t="s">
        <v>111</v>
      </c>
      <c r="F4" s="27"/>
      <c r="G4" s="28">
        <v>41856</v>
      </c>
      <c r="H4" s="27"/>
      <c r="I4" s="27"/>
      <c r="J4" s="27"/>
      <c r="K4" s="27" t="s">
        <v>231</v>
      </c>
      <c r="L4" s="27"/>
      <c r="M4" s="27" t="s">
        <v>491</v>
      </c>
      <c r="N4" s="27"/>
      <c r="O4" s="27" t="s">
        <v>102</v>
      </c>
      <c r="P4" s="27"/>
      <c r="Q4" s="29">
        <v>18</v>
      </c>
      <c r="R4" s="27"/>
      <c r="S4" s="29">
        <f t="shared" si="0"/>
        <v>45680.32</v>
      </c>
    </row>
    <row r="5" spans="1:21" x14ac:dyDescent="0.25">
      <c r="A5" s="27"/>
      <c r="B5" s="27"/>
      <c r="C5" s="27"/>
      <c r="D5" s="27"/>
      <c r="E5" s="27" t="s">
        <v>109</v>
      </c>
      <c r="F5" s="27"/>
      <c r="G5" s="28">
        <v>41856</v>
      </c>
      <c r="H5" s="27"/>
      <c r="I5" s="27" t="s">
        <v>467</v>
      </c>
      <c r="J5" s="27"/>
      <c r="K5" s="27" t="s">
        <v>479</v>
      </c>
      <c r="L5" s="27"/>
      <c r="M5" s="27" t="s">
        <v>492</v>
      </c>
      <c r="N5" s="27"/>
      <c r="O5" s="27" t="s">
        <v>104</v>
      </c>
      <c r="P5" s="27"/>
      <c r="Q5" s="29">
        <v>-1000</v>
      </c>
      <c r="R5" s="27"/>
      <c r="S5" s="29">
        <f t="shared" si="0"/>
        <v>44680.32</v>
      </c>
    </row>
    <row r="6" spans="1:21" x14ac:dyDescent="0.25">
      <c r="A6" s="27"/>
      <c r="B6" s="27"/>
      <c r="C6" s="27"/>
      <c r="D6" s="27"/>
      <c r="E6" s="27" t="s">
        <v>109</v>
      </c>
      <c r="F6" s="27"/>
      <c r="G6" s="28">
        <v>41856</v>
      </c>
      <c r="H6" s="27"/>
      <c r="I6" s="27"/>
      <c r="J6" s="27"/>
      <c r="K6" s="27" t="s">
        <v>480</v>
      </c>
      <c r="L6" s="27"/>
      <c r="M6" s="27" t="s">
        <v>493</v>
      </c>
      <c r="N6" s="27"/>
      <c r="O6" s="27" t="s">
        <v>79</v>
      </c>
      <c r="P6" s="27"/>
      <c r="Q6" s="29">
        <v>-9.94</v>
      </c>
      <c r="R6" s="27"/>
      <c r="S6" s="29">
        <f t="shared" si="0"/>
        <v>44670.38</v>
      </c>
    </row>
    <row r="7" spans="1:21" x14ac:dyDescent="0.25">
      <c r="A7" s="27"/>
      <c r="B7" s="27"/>
      <c r="C7" s="27"/>
      <c r="D7" s="27"/>
      <c r="E7" s="27" t="s">
        <v>109</v>
      </c>
      <c r="F7" s="27"/>
      <c r="G7" s="28">
        <v>41856</v>
      </c>
      <c r="H7" s="27"/>
      <c r="I7" s="27"/>
      <c r="J7" s="27"/>
      <c r="K7" s="27" t="s">
        <v>481</v>
      </c>
      <c r="L7" s="27"/>
      <c r="M7" s="27" t="s">
        <v>494</v>
      </c>
      <c r="N7" s="27"/>
      <c r="O7" s="27" t="s">
        <v>79</v>
      </c>
      <c r="P7" s="27"/>
      <c r="Q7" s="29">
        <v>-4.22</v>
      </c>
      <c r="R7" s="27"/>
      <c r="S7" s="29">
        <f t="shared" si="0"/>
        <v>44666.16</v>
      </c>
    </row>
    <row r="8" spans="1:21" x14ac:dyDescent="0.25">
      <c r="A8" s="27"/>
      <c r="B8" s="27"/>
      <c r="C8" s="27"/>
      <c r="D8" s="27"/>
      <c r="E8" s="27" t="s">
        <v>110</v>
      </c>
      <c r="F8" s="27"/>
      <c r="G8" s="28">
        <v>41857</v>
      </c>
      <c r="H8" s="27"/>
      <c r="I8" s="27" t="s">
        <v>468</v>
      </c>
      <c r="J8" s="27"/>
      <c r="K8" s="27" t="s">
        <v>302</v>
      </c>
      <c r="L8" s="27"/>
      <c r="M8" s="27" t="s">
        <v>495</v>
      </c>
      <c r="N8" s="27"/>
      <c r="O8" s="27" t="s">
        <v>36</v>
      </c>
      <c r="P8" s="27"/>
      <c r="Q8" s="29">
        <v>24955</v>
      </c>
      <c r="R8" s="27"/>
      <c r="S8" s="29">
        <f t="shared" si="0"/>
        <v>69621.16</v>
      </c>
    </row>
    <row r="9" spans="1:21" x14ac:dyDescent="0.25">
      <c r="A9" s="27"/>
      <c r="B9" s="27"/>
      <c r="C9" s="27"/>
      <c r="D9" s="27"/>
      <c r="E9" s="27" t="s">
        <v>109</v>
      </c>
      <c r="F9" s="27"/>
      <c r="G9" s="28">
        <v>41862</v>
      </c>
      <c r="H9" s="27"/>
      <c r="I9" s="27"/>
      <c r="J9" s="27"/>
      <c r="K9" s="27" t="s">
        <v>227</v>
      </c>
      <c r="L9" s="27"/>
      <c r="M9" s="27" t="s">
        <v>237</v>
      </c>
      <c r="N9" s="27"/>
      <c r="O9" s="27" t="s">
        <v>83</v>
      </c>
      <c r="P9" s="27"/>
      <c r="Q9" s="29">
        <v>-9</v>
      </c>
      <c r="R9" s="27"/>
      <c r="S9" s="29">
        <f t="shared" si="0"/>
        <v>69612.160000000003</v>
      </c>
    </row>
    <row r="10" spans="1:21" x14ac:dyDescent="0.25">
      <c r="A10" s="27"/>
      <c r="B10" s="27"/>
      <c r="C10" s="27"/>
      <c r="D10" s="27"/>
      <c r="E10" s="27" t="s">
        <v>109</v>
      </c>
      <c r="F10" s="27"/>
      <c r="G10" s="28">
        <v>41862</v>
      </c>
      <c r="H10" s="27"/>
      <c r="I10" s="27"/>
      <c r="J10" s="27"/>
      <c r="K10" s="27" t="s">
        <v>147</v>
      </c>
      <c r="L10" s="27"/>
      <c r="M10" s="27" t="s">
        <v>185</v>
      </c>
      <c r="N10" s="27"/>
      <c r="O10" s="27" t="s">
        <v>104</v>
      </c>
      <c r="P10" s="27"/>
      <c r="Q10" s="29">
        <v>-44.95</v>
      </c>
      <c r="R10" s="27"/>
      <c r="S10" s="29">
        <f t="shared" si="0"/>
        <v>69567.210000000006</v>
      </c>
    </row>
    <row r="11" spans="1:21" x14ac:dyDescent="0.25">
      <c r="A11" s="27"/>
      <c r="B11" s="27"/>
      <c r="C11" s="27"/>
      <c r="D11" s="27"/>
      <c r="E11" s="27" t="s">
        <v>109</v>
      </c>
      <c r="F11" s="27"/>
      <c r="G11" s="28">
        <v>41862</v>
      </c>
      <c r="H11" s="27"/>
      <c r="I11" s="27"/>
      <c r="J11" s="27"/>
      <c r="K11" s="27" t="s">
        <v>349</v>
      </c>
      <c r="L11" s="27"/>
      <c r="M11" s="27" t="s">
        <v>360</v>
      </c>
      <c r="N11" s="27"/>
      <c r="O11" s="27" t="s">
        <v>104</v>
      </c>
      <c r="P11" s="27"/>
      <c r="Q11" s="29">
        <v>-636.79</v>
      </c>
      <c r="R11" s="27"/>
      <c r="S11" s="29">
        <f t="shared" si="0"/>
        <v>68930.42</v>
      </c>
    </row>
    <row r="12" spans="1:21" x14ac:dyDescent="0.25">
      <c r="A12" s="27"/>
      <c r="B12" s="27"/>
      <c r="C12" s="27"/>
      <c r="D12" s="27"/>
      <c r="E12" s="27" t="s">
        <v>109</v>
      </c>
      <c r="F12" s="27"/>
      <c r="G12" s="28">
        <v>41863</v>
      </c>
      <c r="H12" s="27"/>
      <c r="I12" s="27"/>
      <c r="J12" s="27"/>
      <c r="K12" s="27" t="s">
        <v>139</v>
      </c>
      <c r="L12" s="27"/>
      <c r="M12" s="27" t="s">
        <v>496</v>
      </c>
      <c r="N12" s="27"/>
      <c r="O12" s="27" t="s">
        <v>106</v>
      </c>
      <c r="P12" s="27"/>
      <c r="Q12" s="29">
        <v>-1762.5</v>
      </c>
      <c r="R12" s="27"/>
      <c r="S12" s="29">
        <f t="shared" si="0"/>
        <v>67167.92</v>
      </c>
    </row>
    <row r="13" spans="1:21" x14ac:dyDescent="0.25">
      <c r="A13" s="27"/>
      <c r="B13" s="27"/>
      <c r="C13" s="27"/>
      <c r="D13" s="27"/>
      <c r="E13" s="27" t="s">
        <v>109</v>
      </c>
      <c r="F13" s="27"/>
      <c r="G13" s="28">
        <v>41863</v>
      </c>
      <c r="H13" s="27"/>
      <c r="I13" s="27"/>
      <c r="J13" s="27"/>
      <c r="K13" s="27" t="s">
        <v>139</v>
      </c>
      <c r="L13" s="27"/>
      <c r="M13" s="27" t="s">
        <v>238</v>
      </c>
      <c r="N13" s="27"/>
      <c r="O13" s="27" t="s">
        <v>106</v>
      </c>
      <c r="P13" s="27"/>
      <c r="Q13" s="29">
        <v>-220.11</v>
      </c>
      <c r="R13" s="27"/>
      <c r="S13" s="29">
        <f t="shared" si="0"/>
        <v>66947.81</v>
      </c>
    </row>
    <row r="14" spans="1:21" x14ac:dyDescent="0.25">
      <c r="A14" s="27"/>
      <c r="B14" s="27"/>
      <c r="C14" s="27"/>
      <c r="D14" s="27"/>
      <c r="E14" s="27" t="s">
        <v>109</v>
      </c>
      <c r="F14" s="27"/>
      <c r="G14" s="28">
        <v>41863</v>
      </c>
      <c r="H14" s="27"/>
      <c r="I14" s="27"/>
      <c r="J14" s="27"/>
      <c r="K14" s="27" t="s">
        <v>139</v>
      </c>
      <c r="L14" s="27"/>
      <c r="M14" s="27" t="s">
        <v>239</v>
      </c>
      <c r="N14" s="27"/>
      <c r="O14" s="27" t="s">
        <v>106</v>
      </c>
      <c r="P14" s="27"/>
      <c r="Q14" s="29">
        <v>-80</v>
      </c>
      <c r="R14" s="27"/>
      <c r="S14" s="29">
        <f t="shared" si="0"/>
        <v>66867.81</v>
      </c>
      <c r="U14" s="24"/>
    </row>
    <row r="15" spans="1:21" x14ac:dyDescent="0.25">
      <c r="A15" s="27"/>
      <c r="B15" s="27"/>
      <c r="C15" s="27"/>
      <c r="D15" s="27"/>
      <c r="E15" s="27" t="s">
        <v>111</v>
      </c>
      <c r="F15" s="27"/>
      <c r="G15" s="28">
        <v>41865</v>
      </c>
      <c r="H15" s="27"/>
      <c r="I15" s="27"/>
      <c r="J15" s="27"/>
      <c r="K15" s="27" t="s">
        <v>482</v>
      </c>
      <c r="L15" s="27"/>
      <c r="M15" s="27" t="s">
        <v>497</v>
      </c>
      <c r="N15" s="27"/>
      <c r="O15" s="27" t="s">
        <v>376</v>
      </c>
      <c r="P15" s="27"/>
      <c r="Q15" s="29">
        <v>1650</v>
      </c>
      <c r="R15" s="27"/>
      <c r="S15" s="29">
        <f t="shared" si="0"/>
        <v>68517.81</v>
      </c>
    </row>
    <row r="16" spans="1:21" x14ac:dyDescent="0.25">
      <c r="A16" s="27"/>
      <c r="B16" s="27"/>
      <c r="C16" s="27"/>
      <c r="D16" s="27"/>
      <c r="E16" s="27" t="s">
        <v>109</v>
      </c>
      <c r="F16" s="27"/>
      <c r="G16" s="28">
        <v>41865</v>
      </c>
      <c r="H16" s="27"/>
      <c r="I16" s="27"/>
      <c r="J16" s="27"/>
      <c r="K16" s="27" t="s">
        <v>483</v>
      </c>
      <c r="L16" s="27"/>
      <c r="M16" s="27" t="s">
        <v>498</v>
      </c>
      <c r="N16" s="27"/>
      <c r="O16" s="27" t="s">
        <v>79</v>
      </c>
      <c r="P16" s="27"/>
      <c r="Q16" s="29">
        <v>-10.48</v>
      </c>
      <c r="R16" s="27"/>
      <c r="S16" s="29">
        <f t="shared" si="0"/>
        <v>68507.33</v>
      </c>
      <c r="U16" s="24"/>
    </row>
    <row r="17" spans="1:19" x14ac:dyDescent="0.25">
      <c r="A17" s="27"/>
      <c r="B17" s="27"/>
      <c r="C17" s="27"/>
      <c r="D17" s="27"/>
      <c r="E17" s="27" t="s">
        <v>110</v>
      </c>
      <c r="F17" s="27"/>
      <c r="G17" s="28">
        <v>41866</v>
      </c>
      <c r="H17" s="27"/>
      <c r="I17" s="27" t="s">
        <v>469</v>
      </c>
      <c r="J17" s="27"/>
      <c r="K17" s="27" t="s">
        <v>359</v>
      </c>
      <c r="L17" s="27"/>
      <c r="M17" s="27" t="s">
        <v>499</v>
      </c>
      <c r="N17" s="27"/>
      <c r="O17" s="27" t="s">
        <v>36</v>
      </c>
      <c r="P17" s="27"/>
      <c r="Q17" s="29">
        <v>975</v>
      </c>
      <c r="R17" s="27"/>
      <c r="S17" s="29">
        <f t="shared" si="0"/>
        <v>69482.33</v>
      </c>
    </row>
    <row r="18" spans="1:19" x14ac:dyDescent="0.25">
      <c r="A18" s="27"/>
      <c r="B18" s="27"/>
      <c r="C18" s="27"/>
      <c r="D18" s="27"/>
      <c r="E18" s="27" t="s">
        <v>109</v>
      </c>
      <c r="F18" s="27"/>
      <c r="G18" s="28">
        <v>41872</v>
      </c>
      <c r="H18" s="27"/>
      <c r="I18" s="27"/>
      <c r="J18" s="27"/>
      <c r="K18" s="27" t="s">
        <v>147</v>
      </c>
      <c r="L18" s="27"/>
      <c r="M18" s="27" t="s">
        <v>185</v>
      </c>
      <c r="N18" s="27"/>
      <c r="O18" s="27" t="s">
        <v>104</v>
      </c>
      <c r="P18" s="27"/>
      <c r="Q18" s="29">
        <v>-26.19</v>
      </c>
      <c r="R18" s="27"/>
      <c r="S18" s="29">
        <f t="shared" si="0"/>
        <v>69456.14</v>
      </c>
    </row>
    <row r="19" spans="1:19" x14ac:dyDescent="0.25">
      <c r="A19" s="27"/>
      <c r="B19" s="27"/>
      <c r="C19" s="27"/>
      <c r="D19" s="27"/>
      <c r="E19" s="27" t="s">
        <v>109</v>
      </c>
      <c r="F19" s="27"/>
      <c r="G19" s="28">
        <v>41872</v>
      </c>
      <c r="H19" s="27"/>
      <c r="I19" s="27"/>
      <c r="J19" s="27"/>
      <c r="K19" s="27" t="s">
        <v>143</v>
      </c>
      <c r="L19" s="27"/>
      <c r="M19" s="27" t="s">
        <v>176</v>
      </c>
      <c r="N19" s="27"/>
      <c r="O19" s="27" t="s">
        <v>104</v>
      </c>
      <c r="P19" s="27"/>
      <c r="Q19" s="29">
        <v>-19.989999999999998</v>
      </c>
      <c r="R19" s="27"/>
      <c r="S19" s="29">
        <f t="shared" si="0"/>
        <v>69436.149999999994</v>
      </c>
    </row>
    <row r="20" spans="1:19" x14ac:dyDescent="0.25">
      <c r="A20" s="27"/>
      <c r="B20" s="27"/>
      <c r="C20" s="27"/>
      <c r="D20" s="27"/>
      <c r="E20" s="27" t="s">
        <v>110</v>
      </c>
      <c r="F20" s="27"/>
      <c r="G20" s="28">
        <v>41873</v>
      </c>
      <c r="H20" s="27"/>
      <c r="I20" s="27" t="s">
        <v>470</v>
      </c>
      <c r="J20" s="27"/>
      <c r="K20" s="27" t="s">
        <v>484</v>
      </c>
      <c r="L20" s="27"/>
      <c r="M20" s="27" t="s">
        <v>500</v>
      </c>
      <c r="N20" s="27"/>
      <c r="O20" s="27" t="s">
        <v>36</v>
      </c>
      <c r="P20" s="27"/>
      <c r="Q20" s="29">
        <v>1978</v>
      </c>
      <c r="R20" s="27"/>
      <c r="S20" s="29">
        <f t="shared" si="0"/>
        <v>71414.149999999994</v>
      </c>
    </row>
    <row r="21" spans="1:19" x14ac:dyDescent="0.25">
      <c r="A21" s="27"/>
      <c r="B21" s="27"/>
      <c r="C21" s="27"/>
      <c r="D21" s="27"/>
      <c r="E21" s="27" t="s">
        <v>109</v>
      </c>
      <c r="F21" s="27"/>
      <c r="G21" s="28">
        <v>41873</v>
      </c>
      <c r="H21" s="27"/>
      <c r="I21" s="27"/>
      <c r="J21" s="27"/>
      <c r="K21" s="27" t="s">
        <v>147</v>
      </c>
      <c r="L21" s="27"/>
      <c r="M21" s="27" t="s">
        <v>185</v>
      </c>
      <c r="N21" s="27"/>
      <c r="O21" s="27" t="s">
        <v>104</v>
      </c>
      <c r="P21" s="27"/>
      <c r="Q21" s="29">
        <v>-38.28</v>
      </c>
      <c r="R21" s="27"/>
      <c r="S21" s="29">
        <f t="shared" si="0"/>
        <v>71375.87</v>
      </c>
    </row>
    <row r="22" spans="1:19" x14ac:dyDescent="0.25">
      <c r="A22" s="27"/>
      <c r="B22" s="27"/>
      <c r="C22" s="27"/>
      <c r="D22" s="27"/>
      <c r="E22" s="27" t="s">
        <v>109</v>
      </c>
      <c r="F22" s="27"/>
      <c r="G22" s="28">
        <v>41876</v>
      </c>
      <c r="H22" s="27"/>
      <c r="I22" s="27"/>
      <c r="J22" s="27"/>
      <c r="K22" s="27" t="s">
        <v>355</v>
      </c>
      <c r="L22" s="27"/>
      <c r="M22" s="27" t="s">
        <v>370</v>
      </c>
      <c r="N22" s="27"/>
      <c r="O22" s="27" t="s">
        <v>100</v>
      </c>
      <c r="P22" s="27"/>
      <c r="Q22" s="29">
        <v>-50</v>
      </c>
      <c r="R22" s="27"/>
      <c r="S22" s="29">
        <f t="shared" si="0"/>
        <v>71325.87</v>
      </c>
    </row>
    <row r="23" spans="1:19" x14ac:dyDescent="0.25">
      <c r="A23" s="27"/>
      <c r="B23" s="27"/>
      <c r="C23" s="27"/>
      <c r="D23" s="27"/>
      <c r="E23" s="27" t="s">
        <v>109</v>
      </c>
      <c r="F23" s="27"/>
      <c r="G23" s="28">
        <v>41877</v>
      </c>
      <c r="H23" s="27"/>
      <c r="I23" s="27"/>
      <c r="J23" s="27"/>
      <c r="K23" s="27" t="s">
        <v>485</v>
      </c>
      <c r="L23" s="27"/>
      <c r="M23" s="27" t="s">
        <v>501</v>
      </c>
      <c r="N23" s="27"/>
      <c r="O23" s="27" t="s">
        <v>102</v>
      </c>
      <c r="P23" s="27"/>
      <c r="Q23" s="29">
        <v>-165</v>
      </c>
      <c r="R23" s="27"/>
      <c r="S23" s="29">
        <f t="shared" si="0"/>
        <v>71160.87</v>
      </c>
    </row>
    <row r="24" spans="1:19" x14ac:dyDescent="0.25">
      <c r="A24" s="27"/>
      <c r="B24" s="27"/>
      <c r="C24" s="27"/>
      <c r="D24" s="27"/>
      <c r="E24" s="27" t="s">
        <v>109</v>
      </c>
      <c r="F24" s="27"/>
      <c r="G24" s="28">
        <v>41878</v>
      </c>
      <c r="H24" s="27"/>
      <c r="I24" s="27"/>
      <c r="J24" s="27"/>
      <c r="K24" s="27" t="s">
        <v>485</v>
      </c>
      <c r="L24" s="27"/>
      <c r="M24" s="27" t="s">
        <v>502</v>
      </c>
      <c r="N24" s="27"/>
      <c r="O24" s="27" t="s">
        <v>102</v>
      </c>
      <c r="P24" s="27"/>
      <c r="Q24" s="29">
        <v>-6536.92</v>
      </c>
      <c r="R24" s="27"/>
      <c r="S24" s="29">
        <f t="shared" si="0"/>
        <v>64623.95</v>
      </c>
    </row>
    <row r="25" spans="1:19" x14ac:dyDescent="0.25">
      <c r="A25" s="27"/>
      <c r="B25" s="27"/>
      <c r="C25" s="27"/>
      <c r="D25" s="27"/>
      <c r="E25" s="27" t="s">
        <v>109</v>
      </c>
      <c r="F25" s="27"/>
      <c r="G25" s="28">
        <v>41878</v>
      </c>
      <c r="H25" s="27"/>
      <c r="I25" s="27"/>
      <c r="J25" s="27"/>
      <c r="K25" s="27" t="s">
        <v>486</v>
      </c>
      <c r="L25" s="27"/>
      <c r="M25" s="27" t="s">
        <v>503</v>
      </c>
      <c r="N25" s="27"/>
      <c r="O25" s="27" t="s">
        <v>102</v>
      </c>
      <c r="P25" s="27"/>
      <c r="Q25" s="29">
        <v>-5000</v>
      </c>
      <c r="R25" s="27"/>
      <c r="S25" s="29">
        <f t="shared" si="0"/>
        <v>59623.95</v>
      </c>
    </row>
    <row r="26" spans="1:19" x14ac:dyDescent="0.25">
      <c r="A26" s="27"/>
      <c r="B26" s="27"/>
      <c r="C26" s="27"/>
      <c r="D26" s="27"/>
      <c r="E26" s="27" t="s">
        <v>109</v>
      </c>
      <c r="F26" s="27"/>
      <c r="G26" s="28">
        <v>41879</v>
      </c>
      <c r="H26" s="27"/>
      <c r="I26" s="27"/>
      <c r="J26" s="27"/>
      <c r="K26" s="27" t="s">
        <v>147</v>
      </c>
      <c r="L26" s="27"/>
      <c r="M26" s="27" t="s">
        <v>185</v>
      </c>
      <c r="N26" s="27"/>
      <c r="O26" s="27" t="s">
        <v>104</v>
      </c>
      <c r="P26" s="27"/>
      <c r="Q26" s="29">
        <v>-52.38</v>
      </c>
      <c r="R26" s="27"/>
      <c r="S26" s="29">
        <f t="shared" si="0"/>
        <v>59571.57</v>
      </c>
    </row>
    <row r="27" spans="1:19" ht="15.75" thickBot="1" x14ac:dyDescent="0.3">
      <c r="A27" s="27"/>
      <c r="B27" s="27"/>
      <c r="C27" s="27"/>
      <c r="D27" s="27"/>
      <c r="E27" s="27" t="s">
        <v>109</v>
      </c>
      <c r="F27" s="27"/>
      <c r="G27" s="28">
        <v>41880</v>
      </c>
      <c r="H27" s="27"/>
      <c r="I27" s="27"/>
      <c r="J27" s="27"/>
      <c r="K27" s="27" t="s">
        <v>157</v>
      </c>
      <c r="L27" s="27"/>
      <c r="M27" s="27" t="s">
        <v>198</v>
      </c>
      <c r="N27" s="27"/>
      <c r="O27" s="27" t="s">
        <v>81</v>
      </c>
      <c r="P27" s="27"/>
      <c r="Q27" s="30">
        <v>-275</v>
      </c>
      <c r="R27" s="27"/>
      <c r="S27" s="30">
        <f t="shared" si="0"/>
        <v>59296.57</v>
      </c>
    </row>
    <row r="28" spans="1:19" x14ac:dyDescent="0.25">
      <c r="A28" s="27"/>
      <c r="B28" s="27" t="s">
        <v>29</v>
      </c>
      <c r="C28" s="27"/>
      <c r="D28" s="27"/>
      <c r="E28" s="27"/>
      <c r="F28" s="27"/>
      <c r="G28" s="28"/>
      <c r="H28" s="27"/>
      <c r="I28" s="27"/>
      <c r="J28" s="27"/>
      <c r="K28" s="27"/>
      <c r="L28" s="27"/>
      <c r="M28" s="27"/>
      <c r="N28" s="27"/>
      <c r="O28" s="27"/>
      <c r="P28" s="27"/>
      <c r="Q28" s="29">
        <f>ROUND(SUM(Q2:Q27),5)</f>
        <v>13509.25</v>
      </c>
      <c r="R28" s="27"/>
      <c r="S28" s="29">
        <f>S27</f>
        <v>59296.57</v>
      </c>
    </row>
    <row r="29" spans="1:19" ht="30" customHeight="1" x14ac:dyDescent="0.25">
      <c r="A29" s="23"/>
      <c r="B29" s="23" t="s">
        <v>30</v>
      </c>
      <c r="C29" s="23"/>
      <c r="D29" s="23"/>
      <c r="E29" s="23"/>
      <c r="F29" s="23"/>
      <c r="G29" s="26"/>
      <c r="H29" s="23"/>
      <c r="I29" s="23"/>
      <c r="J29" s="23"/>
      <c r="K29" s="23"/>
      <c r="L29" s="23"/>
      <c r="M29" s="23"/>
      <c r="N29" s="23"/>
      <c r="O29" s="23"/>
      <c r="P29" s="23"/>
      <c r="Q29" s="25"/>
      <c r="R29" s="23"/>
      <c r="S29" s="25">
        <v>1608.03</v>
      </c>
    </row>
    <row r="30" spans="1:19" x14ac:dyDescent="0.25">
      <c r="A30" s="27"/>
      <c r="B30" s="27" t="s">
        <v>31</v>
      </c>
      <c r="C30" s="27"/>
      <c r="D30" s="27"/>
      <c r="E30" s="27"/>
      <c r="F30" s="27"/>
      <c r="G30" s="28"/>
      <c r="H30" s="27"/>
      <c r="I30" s="27"/>
      <c r="J30" s="27"/>
      <c r="K30" s="27"/>
      <c r="L30" s="27"/>
      <c r="M30" s="27"/>
      <c r="N30" s="27"/>
      <c r="O30" s="27"/>
      <c r="P30" s="27"/>
      <c r="Q30" s="29"/>
      <c r="R30" s="27"/>
      <c r="S30" s="29">
        <f>S29</f>
        <v>1608.03</v>
      </c>
    </row>
    <row r="31" spans="1:19" ht="30" customHeight="1" x14ac:dyDescent="0.25">
      <c r="A31" s="23"/>
      <c r="B31" s="23" t="s">
        <v>32</v>
      </c>
      <c r="C31" s="23"/>
      <c r="D31" s="23"/>
      <c r="E31" s="23"/>
      <c r="F31" s="23"/>
      <c r="G31" s="26"/>
      <c r="H31" s="23"/>
      <c r="I31" s="23"/>
      <c r="J31" s="23"/>
      <c r="K31" s="23"/>
      <c r="L31" s="23"/>
      <c r="M31" s="23"/>
      <c r="N31" s="23"/>
      <c r="O31" s="23"/>
      <c r="P31" s="23"/>
      <c r="Q31" s="25"/>
      <c r="R31" s="23"/>
      <c r="S31" s="25">
        <v>401.67</v>
      </c>
    </row>
    <row r="32" spans="1:19" x14ac:dyDescent="0.25">
      <c r="A32" s="27"/>
      <c r="B32" s="27" t="s">
        <v>33</v>
      </c>
      <c r="C32" s="27"/>
      <c r="D32" s="27"/>
      <c r="E32" s="27"/>
      <c r="F32" s="27"/>
      <c r="G32" s="28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27"/>
      <c r="S32" s="29">
        <f>S31</f>
        <v>401.67</v>
      </c>
    </row>
    <row r="33" spans="1:19" ht="30" customHeight="1" x14ac:dyDescent="0.25">
      <c r="A33" s="23"/>
      <c r="B33" s="23" t="s">
        <v>34</v>
      </c>
      <c r="C33" s="23"/>
      <c r="D33" s="23"/>
      <c r="E33" s="23"/>
      <c r="F33" s="23"/>
      <c r="G33" s="26"/>
      <c r="H33" s="23"/>
      <c r="I33" s="23"/>
      <c r="J33" s="23"/>
      <c r="K33" s="23"/>
      <c r="L33" s="23"/>
      <c r="M33" s="23"/>
      <c r="N33" s="23"/>
      <c r="O33" s="23"/>
      <c r="P33" s="23"/>
      <c r="Q33" s="25"/>
      <c r="R33" s="23"/>
      <c r="S33" s="25">
        <v>181.95</v>
      </c>
    </row>
    <row r="34" spans="1:19" x14ac:dyDescent="0.25">
      <c r="A34" s="27"/>
      <c r="B34" s="27" t="s">
        <v>35</v>
      </c>
      <c r="C34" s="27"/>
      <c r="D34" s="27"/>
      <c r="E34" s="27"/>
      <c r="F34" s="27"/>
      <c r="G34" s="28"/>
      <c r="H34" s="27"/>
      <c r="I34" s="27"/>
      <c r="J34" s="27"/>
      <c r="K34" s="27"/>
      <c r="L34" s="27"/>
      <c r="M34" s="27"/>
      <c r="N34" s="27"/>
      <c r="O34" s="27"/>
      <c r="P34" s="27"/>
      <c r="Q34" s="29"/>
      <c r="R34" s="27"/>
      <c r="S34" s="29">
        <f>S33</f>
        <v>181.95</v>
      </c>
    </row>
    <row r="35" spans="1:19" ht="30" customHeight="1" x14ac:dyDescent="0.25">
      <c r="A35" s="23"/>
      <c r="B35" s="23" t="s">
        <v>36</v>
      </c>
      <c r="C35" s="23"/>
      <c r="D35" s="23"/>
      <c r="E35" s="23"/>
      <c r="F35" s="23"/>
      <c r="G35" s="26"/>
      <c r="H35" s="23"/>
      <c r="I35" s="23"/>
      <c r="J35" s="23"/>
      <c r="K35" s="23"/>
      <c r="L35" s="23"/>
      <c r="M35" s="23"/>
      <c r="N35" s="23"/>
      <c r="O35" s="23"/>
      <c r="P35" s="23"/>
      <c r="Q35" s="25"/>
      <c r="R35" s="23"/>
      <c r="S35" s="25">
        <v>204019.59</v>
      </c>
    </row>
    <row r="36" spans="1:19" x14ac:dyDescent="0.25">
      <c r="A36" s="27"/>
      <c r="B36" s="27"/>
      <c r="C36" s="27"/>
      <c r="D36" s="27"/>
      <c r="E36" s="27" t="s">
        <v>110</v>
      </c>
      <c r="F36" s="27"/>
      <c r="G36" s="28">
        <v>41857</v>
      </c>
      <c r="H36" s="27"/>
      <c r="I36" s="27" t="s">
        <v>468</v>
      </c>
      <c r="J36" s="27"/>
      <c r="K36" s="27" t="s">
        <v>302</v>
      </c>
      <c r="L36" s="27"/>
      <c r="M36" s="27" t="s">
        <v>495</v>
      </c>
      <c r="N36" s="27"/>
      <c r="O36" s="27" t="s">
        <v>28</v>
      </c>
      <c r="P36" s="27"/>
      <c r="Q36" s="29">
        <v>-24955</v>
      </c>
      <c r="R36" s="27"/>
      <c r="S36" s="29">
        <f t="shared" ref="S36:S48" si="1">ROUND(S35+Q36,5)</f>
        <v>179064.59</v>
      </c>
    </row>
    <row r="37" spans="1:19" x14ac:dyDescent="0.25">
      <c r="A37" s="27"/>
      <c r="B37" s="27"/>
      <c r="C37" s="27"/>
      <c r="D37" s="27"/>
      <c r="E37" s="27" t="s">
        <v>466</v>
      </c>
      <c r="F37" s="27"/>
      <c r="G37" s="28">
        <v>41857</v>
      </c>
      <c r="H37" s="27"/>
      <c r="I37" s="27" t="s">
        <v>468</v>
      </c>
      <c r="J37" s="27"/>
      <c r="K37" s="27" t="s">
        <v>302</v>
      </c>
      <c r="L37" s="27"/>
      <c r="M37" s="27" t="s">
        <v>495</v>
      </c>
      <c r="N37" s="27"/>
      <c r="O37" s="27" t="s">
        <v>28</v>
      </c>
      <c r="P37" s="27"/>
      <c r="Q37" s="29">
        <v>-45</v>
      </c>
      <c r="R37" s="27"/>
      <c r="S37" s="29">
        <f t="shared" si="1"/>
        <v>179019.59</v>
      </c>
    </row>
    <row r="38" spans="1:19" x14ac:dyDescent="0.25">
      <c r="A38" s="27"/>
      <c r="B38" s="27"/>
      <c r="C38" s="27"/>
      <c r="D38" s="27"/>
      <c r="E38" s="27" t="s">
        <v>112</v>
      </c>
      <c r="F38" s="27"/>
      <c r="G38" s="28">
        <v>41857</v>
      </c>
      <c r="H38" s="27"/>
      <c r="I38" s="27" t="s">
        <v>471</v>
      </c>
      <c r="J38" s="27"/>
      <c r="K38" s="27" t="s">
        <v>487</v>
      </c>
      <c r="L38" s="27"/>
      <c r="M38" s="27"/>
      <c r="N38" s="27"/>
      <c r="O38" s="27" t="s">
        <v>376</v>
      </c>
      <c r="P38" s="27"/>
      <c r="Q38" s="29">
        <v>900</v>
      </c>
      <c r="R38" s="27"/>
      <c r="S38" s="29">
        <f t="shared" si="1"/>
        <v>179919.59</v>
      </c>
    </row>
    <row r="39" spans="1:19" x14ac:dyDescent="0.25">
      <c r="A39" s="27"/>
      <c r="B39" s="27"/>
      <c r="C39" s="27"/>
      <c r="D39" s="27"/>
      <c r="E39" s="27" t="s">
        <v>112</v>
      </c>
      <c r="F39" s="27"/>
      <c r="G39" s="28">
        <v>41863</v>
      </c>
      <c r="H39" s="27"/>
      <c r="I39" s="27" t="s">
        <v>472</v>
      </c>
      <c r="J39" s="27"/>
      <c r="K39" s="27" t="s">
        <v>482</v>
      </c>
      <c r="L39" s="27"/>
      <c r="M39" s="27"/>
      <c r="N39" s="27"/>
      <c r="O39" s="27" t="s">
        <v>216</v>
      </c>
      <c r="P39" s="27"/>
      <c r="Q39" s="29">
        <v>1650</v>
      </c>
      <c r="R39" s="27"/>
      <c r="S39" s="29">
        <f t="shared" si="1"/>
        <v>181569.59</v>
      </c>
    </row>
    <row r="40" spans="1:19" x14ac:dyDescent="0.25">
      <c r="A40" s="27"/>
      <c r="B40" s="27"/>
      <c r="C40" s="27"/>
      <c r="D40" s="27"/>
      <c r="E40" s="27" t="s">
        <v>112</v>
      </c>
      <c r="F40" s="27"/>
      <c r="G40" s="28">
        <v>41864</v>
      </c>
      <c r="H40" s="27"/>
      <c r="I40" s="27" t="s">
        <v>473</v>
      </c>
      <c r="J40" s="27"/>
      <c r="K40" s="27" t="s">
        <v>484</v>
      </c>
      <c r="L40" s="27"/>
      <c r="M40" s="27"/>
      <c r="N40" s="27"/>
      <c r="O40" s="27" t="s">
        <v>68</v>
      </c>
      <c r="P40" s="27"/>
      <c r="Q40" s="29">
        <v>2000</v>
      </c>
      <c r="R40" s="27"/>
      <c r="S40" s="29">
        <f t="shared" si="1"/>
        <v>183569.59</v>
      </c>
    </row>
    <row r="41" spans="1:19" x14ac:dyDescent="0.25">
      <c r="A41" s="27"/>
      <c r="B41" s="27"/>
      <c r="C41" s="27"/>
      <c r="D41" s="27"/>
      <c r="E41" s="27" t="s">
        <v>110</v>
      </c>
      <c r="F41" s="27"/>
      <c r="G41" s="28">
        <v>41866</v>
      </c>
      <c r="H41" s="27"/>
      <c r="I41" s="27" t="s">
        <v>469</v>
      </c>
      <c r="J41" s="27"/>
      <c r="K41" s="27" t="s">
        <v>359</v>
      </c>
      <c r="L41" s="27"/>
      <c r="M41" s="27" t="s">
        <v>499</v>
      </c>
      <c r="N41" s="27"/>
      <c r="O41" s="27" t="s">
        <v>28</v>
      </c>
      <c r="P41" s="27"/>
      <c r="Q41" s="29">
        <v>-975</v>
      </c>
      <c r="R41" s="27"/>
      <c r="S41" s="29">
        <f t="shared" si="1"/>
        <v>182594.59</v>
      </c>
    </row>
    <row r="42" spans="1:19" x14ac:dyDescent="0.25">
      <c r="A42" s="27"/>
      <c r="B42" s="27"/>
      <c r="C42" s="27"/>
      <c r="D42" s="27"/>
      <c r="E42" s="27" t="s">
        <v>110</v>
      </c>
      <c r="F42" s="27"/>
      <c r="G42" s="28">
        <v>41873</v>
      </c>
      <c r="H42" s="27"/>
      <c r="I42" s="27" t="s">
        <v>470</v>
      </c>
      <c r="J42" s="27"/>
      <c r="K42" s="27" t="s">
        <v>484</v>
      </c>
      <c r="L42" s="27"/>
      <c r="M42" s="27" t="s">
        <v>500</v>
      </c>
      <c r="N42" s="27"/>
      <c r="O42" s="27" t="s">
        <v>28</v>
      </c>
      <c r="P42" s="27"/>
      <c r="Q42" s="29">
        <v>-1978</v>
      </c>
      <c r="R42" s="27"/>
      <c r="S42" s="29">
        <f t="shared" si="1"/>
        <v>180616.59</v>
      </c>
    </row>
    <row r="43" spans="1:19" x14ac:dyDescent="0.25">
      <c r="A43" s="27"/>
      <c r="B43" s="27"/>
      <c r="C43" s="27"/>
      <c r="D43" s="27"/>
      <c r="E43" s="27" t="s">
        <v>466</v>
      </c>
      <c r="F43" s="27"/>
      <c r="G43" s="28">
        <v>41873</v>
      </c>
      <c r="H43" s="27"/>
      <c r="I43" s="27" t="s">
        <v>470</v>
      </c>
      <c r="J43" s="27"/>
      <c r="K43" s="27" t="s">
        <v>484</v>
      </c>
      <c r="L43" s="27"/>
      <c r="M43" s="27" t="s">
        <v>500</v>
      </c>
      <c r="N43" s="27"/>
      <c r="O43" s="27" t="s">
        <v>28</v>
      </c>
      <c r="P43" s="27"/>
      <c r="Q43" s="29">
        <v>-22</v>
      </c>
      <c r="R43" s="27"/>
      <c r="S43" s="29">
        <f t="shared" si="1"/>
        <v>180594.59</v>
      </c>
    </row>
    <row r="44" spans="1:19" x14ac:dyDescent="0.25">
      <c r="A44" s="27"/>
      <c r="B44" s="27"/>
      <c r="C44" s="27"/>
      <c r="D44" s="27"/>
      <c r="E44" s="27" t="s">
        <v>112</v>
      </c>
      <c r="F44" s="27"/>
      <c r="G44" s="28">
        <v>41878</v>
      </c>
      <c r="H44" s="27"/>
      <c r="I44" s="27" t="s">
        <v>474</v>
      </c>
      <c r="J44" s="27"/>
      <c r="K44" s="27" t="s">
        <v>488</v>
      </c>
      <c r="L44" s="27"/>
      <c r="M44" s="27"/>
      <c r="N44" s="27"/>
      <c r="O44" s="27" t="s">
        <v>376</v>
      </c>
      <c r="P44" s="27"/>
      <c r="Q44" s="29">
        <v>300</v>
      </c>
      <c r="R44" s="27"/>
      <c r="S44" s="29">
        <f t="shared" si="1"/>
        <v>180894.59</v>
      </c>
    </row>
    <row r="45" spans="1:19" x14ac:dyDescent="0.25">
      <c r="A45" s="27"/>
      <c r="B45" s="27"/>
      <c r="C45" s="27"/>
      <c r="D45" s="27"/>
      <c r="E45" s="27" t="s">
        <v>112</v>
      </c>
      <c r="F45" s="27"/>
      <c r="G45" s="28">
        <v>41878</v>
      </c>
      <c r="H45" s="27"/>
      <c r="I45" s="27" t="s">
        <v>475</v>
      </c>
      <c r="J45" s="27"/>
      <c r="K45" s="27" t="s">
        <v>165</v>
      </c>
      <c r="L45" s="27"/>
      <c r="M45" s="27"/>
      <c r="N45" s="27"/>
      <c r="O45" s="27" t="s">
        <v>378</v>
      </c>
      <c r="P45" s="27"/>
      <c r="Q45" s="29">
        <v>6536.92</v>
      </c>
      <c r="R45" s="27"/>
      <c r="S45" s="29">
        <f t="shared" si="1"/>
        <v>187431.51</v>
      </c>
    </row>
    <row r="46" spans="1:19" x14ac:dyDescent="0.25">
      <c r="A46" s="27"/>
      <c r="B46" s="27"/>
      <c r="C46" s="27"/>
      <c r="D46" s="27"/>
      <c r="E46" s="27" t="s">
        <v>112</v>
      </c>
      <c r="F46" s="27"/>
      <c r="G46" s="28">
        <v>41878</v>
      </c>
      <c r="H46" s="27"/>
      <c r="I46" s="27" t="s">
        <v>476</v>
      </c>
      <c r="J46" s="27"/>
      <c r="K46" s="27" t="s">
        <v>484</v>
      </c>
      <c r="L46" s="27"/>
      <c r="M46" s="27"/>
      <c r="N46" s="27"/>
      <c r="O46" s="27" t="s">
        <v>76</v>
      </c>
      <c r="P46" s="27"/>
      <c r="Q46" s="29">
        <v>134</v>
      </c>
      <c r="R46" s="27"/>
      <c r="S46" s="29">
        <f t="shared" si="1"/>
        <v>187565.51</v>
      </c>
    </row>
    <row r="47" spans="1:19" x14ac:dyDescent="0.25">
      <c r="A47" s="27"/>
      <c r="B47" s="27"/>
      <c r="C47" s="27"/>
      <c r="D47" s="27"/>
      <c r="E47" s="27" t="s">
        <v>112</v>
      </c>
      <c r="F47" s="27"/>
      <c r="G47" s="28">
        <v>41878</v>
      </c>
      <c r="H47" s="27"/>
      <c r="I47" s="27" t="s">
        <v>477</v>
      </c>
      <c r="J47" s="27"/>
      <c r="K47" s="27" t="s">
        <v>484</v>
      </c>
      <c r="L47" s="27"/>
      <c r="M47" s="27"/>
      <c r="N47" s="27"/>
      <c r="O47" s="27" t="s">
        <v>216</v>
      </c>
      <c r="P47" s="27"/>
      <c r="Q47" s="29">
        <v>1250</v>
      </c>
      <c r="R47" s="27"/>
      <c r="S47" s="29">
        <f t="shared" si="1"/>
        <v>188815.51</v>
      </c>
    </row>
    <row r="48" spans="1:19" ht="15.75" thickBot="1" x14ac:dyDescent="0.3">
      <c r="A48" s="27"/>
      <c r="B48" s="27"/>
      <c r="C48" s="27"/>
      <c r="D48" s="27"/>
      <c r="E48" s="27" t="s">
        <v>112</v>
      </c>
      <c r="F48" s="27"/>
      <c r="G48" s="28">
        <v>41879</v>
      </c>
      <c r="H48" s="27"/>
      <c r="I48" s="27" t="s">
        <v>478</v>
      </c>
      <c r="J48" s="27"/>
      <c r="K48" s="27" t="s">
        <v>489</v>
      </c>
      <c r="L48" s="27"/>
      <c r="M48" s="27"/>
      <c r="N48" s="27"/>
      <c r="O48" s="27" t="s">
        <v>68</v>
      </c>
      <c r="P48" s="27"/>
      <c r="Q48" s="30">
        <v>106.49</v>
      </c>
      <c r="R48" s="27"/>
      <c r="S48" s="30">
        <f t="shared" si="1"/>
        <v>188922</v>
      </c>
    </row>
    <row r="49" spans="1:19" x14ac:dyDescent="0.25">
      <c r="A49" s="27"/>
      <c r="B49" s="27" t="s">
        <v>37</v>
      </c>
      <c r="C49" s="27"/>
      <c r="D49" s="27"/>
      <c r="E49" s="27"/>
      <c r="F49" s="27"/>
      <c r="G49" s="28"/>
      <c r="H49" s="27"/>
      <c r="I49" s="27"/>
      <c r="J49" s="27"/>
      <c r="K49" s="27"/>
      <c r="L49" s="27"/>
      <c r="M49" s="27"/>
      <c r="N49" s="27"/>
      <c r="O49" s="27"/>
      <c r="P49" s="27"/>
      <c r="Q49" s="29">
        <f>ROUND(SUM(Q35:Q48),5)</f>
        <v>-15097.59</v>
      </c>
      <c r="R49" s="27"/>
      <c r="S49" s="29">
        <f>S48</f>
        <v>188922</v>
      </c>
    </row>
    <row r="50" spans="1:19" ht="30" customHeight="1" x14ac:dyDescent="0.25">
      <c r="A50" s="23"/>
      <c r="B50" s="23" t="s">
        <v>38</v>
      </c>
      <c r="C50" s="23"/>
      <c r="D50" s="23"/>
      <c r="E50" s="23"/>
      <c r="F50" s="23"/>
      <c r="G50" s="26"/>
      <c r="H50" s="23"/>
      <c r="I50" s="23"/>
      <c r="J50" s="23"/>
      <c r="K50" s="23"/>
      <c r="L50" s="23"/>
      <c r="M50" s="23"/>
      <c r="N50" s="23"/>
      <c r="O50" s="23"/>
      <c r="P50" s="23"/>
      <c r="Q50" s="25"/>
      <c r="R50" s="23"/>
      <c r="S50" s="25">
        <v>-104014.88</v>
      </c>
    </row>
    <row r="51" spans="1:19" x14ac:dyDescent="0.25">
      <c r="A51" s="27"/>
      <c r="B51" s="27" t="s">
        <v>39</v>
      </c>
      <c r="C51" s="27"/>
      <c r="D51" s="27"/>
      <c r="E51" s="27"/>
      <c r="F51" s="27"/>
      <c r="G51" s="28"/>
      <c r="H51" s="27"/>
      <c r="I51" s="27"/>
      <c r="J51" s="27"/>
      <c r="K51" s="27"/>
      <c r="L51" s="27"/>
      <c r="M51" s="27"/>
      <c r="N51" s="27"/>
      <c r="O51" s="27"/>
      <c r="P51" s="27"/>
      <c r="Q51" s="29"/>
      <c r="R51" s="27"/>
      <c r="S51" s="29">
        <f>S50</f>
        <v>-104014.88</v>
      </c>
    </row>
    <row r="52" spans="1:19" ht="30" customHeight="1" x14ac:dyDescent="0.25">
      <c r="A52" s="23"/>
      <c r="B52" s="23" t="s">
        <v>40</v>
      </c>
      <c r="C52" s="23"/>
      <c r="D52" s="23"/>
      <c r="E52" s="23"/>
      <c r="F52" s="23"/>
      <c r="G52" s="26"/>
      <c r="H52" s="23"/>
      <c r="I52" s="23"/>
      <c r="J52" s="23"/>
      <c r="K52" s="23"/>
      <c r="L52" s="23"/>
      <c r="M52" s="23"/>
      <c r="N52" s="23"/>
      <c r="O52" s="23"/>
      <c r="P52" s="23"/>
      <c r="Q52" s="25"/>
      <c r="R52" s="23"/>
      <c r="S52" s="25">
        <v>145248</v>
      </c>
    </row>
    <row r="53" spans="1:19" x14ac:dyDescent="0.25">
      <c r="A53" s="27"/>
      <c r="B53" s="27" t="s">
        <v>41</v>
      </c>
      <c r="C53" s="27"/>
      <c r="D53" s="27"/>
      <c r="E53" s="27"/>
      <c r="F53" s="27"/>
      <c r="G53" s="28"/>
      <c r="H53" s="27"/>
      <c r="I53" s="27"/>
      <c r="J53" s="27"/>
      <c r="K53" s="27"/>
      <c r="L53" s="27"/>
      <c r="M53" s="27"/>
      <c r="N53" s="27"/>
      <c r="O53" s="27"/>
      <c r="P53" s="27"/>
      <c r="Q53" s="29"/>
      <c r="R53" s="27"/>
      <c r="S53" s="29">
        <f>S52</f>
        <v>145248</v>
      </c>
    </row>
    <row r="54" spans="1:19" ht="30" customHeight="1" x14ac:dyDescent="0.25">
      <c r="A54" s="23"/>
      <c r="B54" s="23" t="s">
        <v>42</v>
      </c>
      <c r="C54" s="23"/>
      <c r="D54" s="23"/>
      <c r="E54" s="23"/>
      <c r="F54" s="23"/>
      <c r="G54" s="26"/>
      <c r="H54" s="23"/>
      <c r="I54" s="23"/>
      <c r="J54" s="23"/>
      <c r="K54" s="23"/>
      <c r="L54" s="23"/>
      <c r="M54" s="23"/>
      <c r="N54" s="23"/>
      <c r="O54" s="23"/>
      <c r="P54" s="23"/>
      <c r="Q54" s="25"/>
      <c r="R54" s="23"/>
      <c r="S54" s="25">
        <v>0</v>
      </c>
    </row>
    <row r="55" spans="1:19" x14ac:dyDescent="0.25">
      <c r="A55" s="27"/>
      <c r="B55" s="27" t="s">
        <v>43</v>
      </c>
      <c r="C55" s="27"/>
      <c r="D55" s="27"/>
      <c r="E55" s="27"/>
      <c r="F55" s="27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9"/>
      <c r="R55" s="27"/>
      <c r="S55" s="29">
        <f>S54</f>
        <v>0</v>
      </c>
    </row>
    <row r="56" spans="1:19" ht="30" customHeight="1" x14ac:dyDescent="0.25">
      <c r="A56" s="23"/>
      <c r="B56" s="23" t="s">
        <v>44</v>
      </c>
      <c r="C56" s="23"/>
      <c r="D56" s="23"/>
      <c r="E56" s="23"/>
      <c r="F56" s="23"/>
      <c r="G56" s="26"/>
      <c r="H56" s="23"/>
      <c r="I56" s="23"/>
      <c r="J56" s="23"/>
      <c r="K56" s="23"/>
      <c r="L56" s="23"/>
      <c r="M56" s="23"/>
      <c r="N56" s="23"/>
      <c r="O56" s="23"/>
      <c r="P56" s="23"/>
      <c r="Q56" s="25"/>
      <c r="R56" s="23"/>
      <c r="S56" s="25">
        <v>63139.43</v>
      </c>
    </row>
    <row r="57" spans="1:19" x14ac:dyDescent="0.25">
      <c r="A57" s="27"/>
      <c r="B57" s="27" t="s">
        <v>45</v>
      </c>
      <c r="C57" s="27"/>
      <c r="D57" s="27"/>
      <c r="E57" s="27"/>
      <c r="F57" s="27"/>
      <c r="G57" s="28"/>
      <c r="H57" s="27"/>
      <c r="I57" s="27"/>
      <c r="J57" s="27"/>
      <c r="K57" s="27"/>
      <c r="L57" s="27"/>
      <c r="M57" s="27"/>
      <c r="N57" s="27"/>
      <c r="O57" s="27"/>
      <c r="P57" s="27"/>
      <c r="Q57" s="29"/>
      <c r="R57" s="27"/>
      <c r="S57" s="29">
        <f>S56</f>
        <v>63139.43</v>
      </c>
    </row>
    <row r="58" spans="1:19" ht="30" customHeight="1" x14ac:dyDescent="0.25">
      <c r="A58" s="23"/>
      <c r="B58" s="23" t="s">
        <v>46</v>
      </c>
      <c r="C58" s="23"/>
      <c r="D58" s="23"/>
      <c r="E58" s="23"/>
      <c r="F58" s="23"/>
      <c r="G58" s="26"/>
      <c r="H58" s="23"/>
      <c r="I58" s="23"/>
      <c r="J58" s="23"/>
      <c r="K58" s="23"/>
      <c r="L58" s="23"/>
      <c r="M58" s="23"/>
      <c r="N58" s="23"/>
      <c r="O58" s="23"/>
      <c r="P58" s="23"/>
      <c r="Q58" s="25"/>
      <c r="R58" s="23"/>
      <c r="S58" s="25">
        <v>1416</v>
      </c>
    </row>
    <row r="59" spans="1:19" x14ac:dyDescent="0.25">
      <c r="A59" s="27"/>
      <c r="B59" s="27" t="s">
        <v>47</v>
      </c>
      <c r="C59" s="27"/>
      <c r="D59" s="27"/>
      <c r="E59" s="27"/>
      <c r="F59" s="27"/>
      <c r="G59" s="28"/>
      <c r="H59" s="27"/>
      <c r="I59" s="27"/>
      <c r="J59" s="27"/>
      <c r="K59" s="27"/>
      <c r="L59" s="27"/>
      <c r="M59" s="27"/>
      <c r="N59" s="27"/>
      <c r="O59" s="27"/>
      <c r="P59" s="27"/>
      <c r="Q59" s="29"/>
      <c r="R59" s="27"/>
      <c r="S59" s="29">
        <f>S58</f>
        <v>1416</v>
      </c>
    </row>
    <row r="60" spans="1:19" ht="30" customHeight="1" x14ac:dyDescent="0.25">
      <c r="A60" s="23"/>
      <c r="B60" s="23" t="s">
        <v>48</v>
      </c>
      <c r="C60" s="23"/>
      <c r="D60" s="23"/>
      <c r="E60" s="23"/>
      <c r="F60" s="23"/>
      <c r="G60" s="26"/>
      <c r="H60" s="23"/>
      <c r="I60" s="23"/>
      <c r="J60" s="23"/>
      <c r="K60" s="23"/>
      <c r="L60" s="23"/>
      <c r="M60" s="23"/>
      <c r="N60" s="23"/>
      <c r="O60" s="23"/>
      <c r="P60" s="23"/>
      <c r="Q60" s="25"/>
      <c r="R60" s="23"/>
      <c r="S60" s="25">
        <v>176358</v>
      </c>
    </row>
    <row r="61" spans="1:19" x14ac:dyDescent="0.25">
      <c r="A61" s="23"/>
      <c r="B61" s="23"/>
      <c r="C61" s="23" t="s">
        <v>49</v>
      </c>
      <c r="D61" s="23"/>
      <c r="E61" s="23"/>
      <c r="F61" s="23"/>
      <c r="G61" s="26"/>
      <c r="H61" s="23"/>
      <c r="I61" s="23"/>
      <c r="J61" s="23"/>
      <c r="K61" s="23"/>
      <c r="L61" s="23"/>
      <c r="M61" s="23"/>
      <c r="N61" s="23"/>
      <c r="O61" s="23"/>
      <c r="P61" s="23"/>
      <c r="Q61" s="25"/>
      <c r="R61" s="23"/>
      <c r="S61" s="25">
        <v>-148642</v>
      </c>
    </row>
    <row r="62" spans="1:19" x14ac:dyDescent="0.25">
      <c r="A62" s="27"/>
      <c r="B62" s="27"/>
      <c r="C62" s="27" t="s">
        <v>50</v>
      </c>
      <c r="D62" s="27"/>
      <c r="E62" s="27"/>
      <c r="F62" s="27"/>
      <c r="G62" s="28"/>
      <c r="H62" s="27"/>
      <c r="I62" s="27"/>
      <c r="J62" s="27"/>
      <c r="K62" s="27"/>
      <c r="L62" s="27"/>
      <c r="M62" s="27"/>
      <c r="N62" s="27"/>
      <c r="O62" s="27"/>
      <c r="P62" s="27"/>
      <c r="Q62" s="29"/>
      <c r="R62" s="27"/>
      <c r="S62" s="29">
        <f>S61</f>
        <v>-148642</v>
      </c>
    </row>
    <row r="63" spans="1:19" ht="30" customHeight="1" x14ac:dyDescent="0.25">
      <c r="A63" s="23"/>
      <c r="B63" s="23"/>
      <c r="C63" s="23" t="s">
        <v>51</v>
      </c>
      <c r="D63" s="23"/>
      <c r="E63" s="23"/>
      <c r="F63" s="23"/>
      <c r="G63" s="26"/>
      <c r="H63" s="23"/>
      <c r="I63" s="23"/>
      <c r="J63" s="23"/>
      <c r="K63" s="23"/>
      <c r="L63" s="23"/>
      <c r="M63" s="23"/>
      <c r="N63" s="23"/>
      <c r="O63" s="23"/>
      <c r="P63" s="23"/>
      <c r="Q63" s="25"/>
      <c r="R63" s="23"/>
      <c r="S63" s="25">
        <v>325000</v>
      </c>
    </row>
    <row r="64" spans="1:19" ht="15.75" thickBot="1" x14ac:dyDescent="0.3">
      <c r="A64" s="27"/>
      <c r="B64" s="27"/>
      <c r="C64" s="27" t="s">
        <v>52</v>
      </c>
      <c r="D64" s="27"/>
      <c r="E64" s="27"/>
      <c r="F64" s="27"/>
      <c r="G64" s="28"/>
      <c r="H64" s="27"/>
      <c r="I64" s="27"/>
      <c r="J64" s="27"/>
      <c r="K64" s="27"/>
      <c r="L64" s="27"/>
      <c r="M64" s="27"/>
      <c r="N64" s="27"/>
      <c r="O64" s="27"/>
      <c r="P64" s="27"/>
      <c r="Q64" s="30"/>
      <c r="R64" s="27"/>
      <c r="S64" s="30">
        <f>S63</f>
        <v>325000</v>
      </c>
    </row>
    <row r="65" spans="1:19" ht="30" customHeight="1" x14ac:dyDescent="0.25">
      <c r="A65" s="27"/>
      <c r="B65" s="27" t="s">
        <v>53</v>
      </c>
      <c r="C65" s="27"/>
      <c r="D65" s="27"/>
      <c r="E65" s="27"/>
      <c r="F65" s="27"/>
      <c r="G65" s="28"/>
      <c r="H65" s="27"/>
      <c r="I65" s="27"/>
      <c r="J65" s="27"/>
      <c r="K65" s="27"/>
      <c r="L65" s="27"/>
      <c r="M65" s="27"/>
      <c r="N65" s="27"/>
      <c r="O65" s="27"/>
      <c r="P65" s="27"/>
      <c r="Q65" s="29"/>
      <c r="R65" s="27"/>
      <c r="S65" s="29">
        <f>ROUND(S62+S64,5)</f>
        <v>176358</v>
      </c>
    </row>
    <row r="66" spans="1:19" ht="30" customHeight="1" x14ac:dyDescent="0.25">
      <c r="A66" s="23"/>
      <c r="B66" s="23" t="s">
        <v>54</v>
      </c>
      <c r="C66" s="23"/>
      <c r="D66" s="23"/>
      <c r="E66" s="23"/>
      <c r="F66" s="23"/>
      <c r="G66" s="26"/>
      <c r="H66" s="23"/>
      <c r="I66" s="23"/>
      <c r="J66" s="23"/>
      <c r="K66" s="23"/>
      <c r="L66" s="23"/>
      <c r="M66" s="23"/>
      <c r="N66" s="23"/>
      <c r="O66" s="23"/>
      <c r="P66" s="23"/>
      <c r="Q66" s="25"/>
      <c r="R66" s="23"/>
      <c r="S66" s="25">
        <v>153191.96</v>
      </c>
    </row>
    <row r="67" spans="1:19" x14ac:dyDescent="0.25">
      <c r="A67" s="27"/>
      <c r="B67" s="27" t="s">
        <v>55</v>
      </c>
      <c r="C67" s="27"/>
      <c r="D67" s="27"/>
      <c r="E67" s="27"/>
      <c r="F67" s="27"/>
      <c r="G67" s="28"/>
      <c r="H67" s="27"/>
      <c r="I67" s="27"/>
      <c r="J67" s="27"/>
      <c r="K67" s="27"/>
      <c r="L67" s="27"/>
      <c r="M67" s="27"/>
      <c r="N67" s="27"/>
      <c r="O67" s="27"/>
      <c r="P67" s="27"/>
      <c r="Q67" s="29"/>
      <c r="R67" s="27"/>
      <c r="S67" s="29">
        <f>S66</f>
        <v>153191.96</v>
      </c>
    </row>
    <row r="68" spans="1:19" ht="30" customHeight="1" x14ac:dyDescent="0.25">
      <c r="A68" s="23"/>
      <c r="B68" s="23" t="s">
        <v>56</v>
      </c>
      <c r="C68" s="23"/>
      <c r="D68" s="23"/>
      <c r="E68" s="23"/>
      <c r="F68" s="23"/>
      <c r="G68" s="26"/>
      <c r="H68" s="23"/>
      <c r="I68" s="23"/>
      <c r="J68" s="23"/>
      <c r="K68" s="23"/>
      <c r="L68" s="23"/>
      <c r="M68" s="23"/>
      <c r="N68" s="23"/>
      <c r="O68" s="23"/>
      <c r="P68" s="23"/>
      <c r="Q68" s="25"/>
      <c r="R68" s="23"/>
      <c r="S68" s="25">
        <v>0</v>
      </c>
    </row>
    <row r="69" spans="1:19" x14ac:dyDescent="0.25">
      <c r="A69" s="27"/>
      <c r="B69" s="27" t="s">
        <v>57</v>
      </c>
      <c r="C69" s="27"/>
      <c r="D69" s="27"/>
      <c r="E69" s="27"/>
      <c r="F69" s="27"/>
      <c r="G69" s="28"/>
      <c r="H69" s="27"/>
      <c r="I69" s="27"/>
      <c r="J69" s="27"/>
      <c r="K69" s="27"/>
      <c r="L69" s="27"/>
      <c r="M69" s="27"/>
      <c r="N69" s="27"/>
      <c r="O69" s="27"/>
      <c r="P69" s="27"/>
      <c r="Q69" s="29"/>
      <c r="R69" s="27"/>
      <c r="S69" s="29">
        <f>S68</f>
        <v>0</v>
      </c>
    </row>
    <row r="70" spans="1:19" ht="30" customHeight="1" x14ac:dyDescent="0.25">
      <c r="A70" s="23"/>
      <c r="B70" s="23" t="s">
        <v>58</v>
      </c>
      <c r="C70" s="23"/>
      <c r="D70" s="23"/>
      <c r="E70" s="23"/>
      <c r="F70" s="23"/>
      <c r="G70" s="26"/>
      <c r="H70" s="23"/>
      <c r="I70" s="23"/>
      <c r="J70" s="23"/>
      <c r="K70" s="23"/>
      <c r="L70" s="23"/>
      <c r="M70" s="23"/>
      <c r="N70" s="23"/>
      <c r="O70" s="23"/>
      <c r="P70" s="23"/>
      <c r="Q70" s="25"/>
      <c r="R70" s="23"/>
      <c r="S70" s="25">
        <v>-325000</v>
      </c>
    </row>
    <row r="71" spans="1:19" x14ac:dyDescent="0.25">
      <c r="A71" s="27"/>
      <c r="B71" s="27" t="s">
        <v>59</v>
      </c>
      <c r="C71" s="27"/>
      <c r="D71" s="27"/>
      <c r="E71" s="27"/>
      <c r="F71" s="27"/>
      <c r="G71" s="28"/>
      <c r="H71" s="27"/>
      <c r="I71" s="27"/>
      <c r="J71" s="27"/>
      <c r="K71" s="27"/>
      <c r="L71" s="27"/>
      <c r="M71" s="27"/>
      <c r="N71" s="27"/>
      <c r="O71" s="27"/>
      <c r="P71" s="27"/>
      <c r="Q71" s="29"/>
      <c r="R71" s="27"/>
      <c r="S71" s="29">
        <f>S70</f>
        <v>-325000</v>
      </c>
    </row>
    <row r="72" spans="1:19" ht="30" customHeight="1" x14ac:dyDescent="0.25">
      <c r="A72" s="23"/>
      <c r="B72" s="23" t="s">
        <v>60</v>
      </c>
      <c r="C72" s="23"/>
      <c r="D72" s="23"/>
      <c r="E72" s="23"/>
      <c r="F72" s="23"/>
      <c r="G72" s="26"/>
      <c r="H72" s="23"/>
      <c r="I72" s="23"/>
      <c r="J72" s="23"/>
      <c r="K72" s="23"/>
      <c r="L72" s="23"/>
      <c r="M72" s="23"/>
      <c r="N72" s="23"/>
      <c r="O72" s="23"/>
      <c r="P72" s="23"/>
      <c r="Q72" s="25"/>
      <c r="R72" s="23"/>
      <c r="S72" s="25">
        <v>-23168.86</v>
      </c>
    </row>
    <row r="73" spans="1:19" x14ac:dyDescent="0.25">
      <c r="A73" s="27"/>
      <c r="B73" s="27" t="s">
        <v>61</v>
      </c>
      <c r="C73" s="27"/>
      <c r="D73" s="27"/>
      <c r="E73" s="27"/>
      <c r="F73" s="27"/>
      <c r="G73" s="28"/>
      <c r="H73" s="27"/>
      <c r="I73" s="27"/>
      <c r="J73" s="27"/>
      <c r="K73" s="27"/>
      <c r="L73" s="27"/>
      <c r="M73" s="27"/>
      <c r="N73" s="27"/>
      <c r="O73" s="27"/>
      <c r="P73" s="27"/>
      <c r="Q73" s="29"/>
      <c r="R73" s="27"/>
      <c r="S73" s="29">
        <f>S72</f>
        <v>-23168.86</v>
      </c>
    </row>
    <row r="74" spans="1:19" ht="30" customHeight="1" x14ac:dyDescent="0.25">
      <c r="A74" s="23"/>
      <c r="B74" s="23" t="s">
        <v>62</v>
      </c>
      <c r="C74" s="23"/>
      <c r="D74" s="23"/>
      <c r="E74" s="23"/>
      <c r="F74" s="23"/>
      <c r="G74" s="26"/>
      <c r="H74" s="23"/>
      <c r="I74" s="23"/>
      <c r="J74" s="23"/>
      <c r="K74" s="23"/>
      <c r="L74" s="23"/>
      <c r="M74" s="23"/>
      <c r="N74" s="23"/>
      <c r="O74" s="23"/>
      <c r="P74" s="23"/>
      <c r="Q74" s="25"/>
      <c r="R74" s="23"/>
      <c r="S74" s="25">
        <v>-248243.83</v>
      </c>
    </row>
    <row r="75" spans="1:19" x14ac:dyDescent="0.25">
      <c r="A75" s="27"/>
      <c r="B75" s="27" t="s">
        <v>63</v>
      </c>
      <c r="C75" s="27"/>
      <c r="D75" s="27"/>
      <c r="E75" s="27"/>
      <c r="F75" s="27"/>
      <c r="G75" s="28"/>
      <c r="H75" s="27"/>
      <c r="I75" s="27"/>
      <c r="J75" s="27"/>
      <c r="K75" s="27"/>
      <c r="L75" s="27"/>
      <c r="M75" s="27"/>
      <c r="N75" s="27"/>
      <c r="O75" s="27"/>
      <c r="P75" s="27"/>
      <c r="Q75" s="29"/>
      <c r="R75" s="27"/>
      <c r="S75" s="29">
        <f>S74</f>
        <v>-248243.83</v>
      </c>
    </row>
    <row r="76" spans="1:19" ht="30" customHeight="1" x14ac:dyDescent="0.25">
      <c r="A76" s="23"/>
      <c r="B76" s="23" t="s">
        <v>64</v>
      </c>
      <c r="C76" s="23"/>
      <c r="D76" s="23"/>
      <c r="E76" s="23"/>
      <c r="F76" s="23"/>
      <c r="G76" s="26"/>
      <c r="H76" s="23"/>
      <c r="I76" s="23"/>
      <c r="J76" s="23"/>
      <c r="K76" s="23"/>
      <c r="L76" s="23"/>
      <c r="M76" s="23"/>
      <c r="N76" s="23"/>
      <c r="O76" s="23"/>
      <c r="P76" s="23"/>
      <c r="Q76" s="25"/>
      <c r="R76" s="23"/>
      <c r="S76" s="25">
        <v>-7601</v>
      </c>
    </row>
    <row r="77" spans="1:19" x14ac:dyDescent="0.25">
      <c r="A77" s="27"/>
      <c r="B77" s="27" t="s">
        <v>65</v>
      </c>
      <c r="C77" s="27"/>
      <c r="D77" s="27"/>
      <c r="E77" s="27"/>
      <c r="F77" s="27"/>
      <c r="G77" s="28"/>
      <c r="H77" s="27"/>
      <c r="I77" s="27"/>
      <c r="J77" s="27"/>
      <c r="K77" s="27"/>
      <c r="L77" s="27"/>
      <c r="M77" s="27"/>
      <c r="N77" s="27"/>
      <c r="O77" s="27"/>
      <c r="P77" s="27"/>
      <c r="Q77" s="29"/>
      <c r="R77" s="27"/>
      <c r="S77" s="29">
        <f>S76</f>
        <v>-7601</v>
      </c>
    </row>
    <row r="78" spans="1:19" ht="30" customHeight="1" x14ac:dyDescent="0.25">
      <c r="A78" s="23"/>
      <c r="B78" s="23" t="s">
        <v>66</v>
      </c>
      <c r="C78" s="23"/>
      <c r="D78" s="23"/>
      <c r="E78" s="23"/>
      <c r="F78" s="23"/>
      <c r="G78" s="26"/>
      <c r="H78" s="23"/>
      <c r="I78" s="23"/>
      <c r="J78" s="23"/>
      <c r="K78" s="23"/>
      <c r="L78" s="23"/>
      <c r="M78" s="23"/>
      <c r="N78" s="23"/>
      <c r="O78" s="23"/>
      <c r="P78" s="23"/>
      <c r="Q78" s="25"/>
      <c r="R78" s="23"/>
      <c r="S78" s="25">
        <v>41597.379999999997</v>
      </c>
    </row>
    <row r="79" spans="1:19" x14ac:dyDescent="0.25">
      <c r="A79" s="27"/>
      <c r="B79" s="27" t="s">
        <v>67</v>
      </c>
      <c r="C79" s="27"/>
      <c r="D79" s="27"/>
      <c r="E79" s="27"/>
      <c r="F79" s="27"/>
      <c r="G79" s="28"/>
      <c r="H79" s="27"/>
      <c r="I79" s="27"/>
      <c r="J79" s="27"/>
      <c r="K79" s="27"/>
      <c r="L79" s="27"/>
      <c r="M79" s="27"/>
      <c r="N79" s="27"/>
      <c r="O79" s="27"/>
      <c r="P79" s="27"/>
      <c r="Q79" s="29"/>
      <c r="R79" s="27"/>
      <c r="S79" s="29">
        <v>41597.379999999997</v>
      </c>
    </row>
    <row r="80" spans="1:19" ht="30" customHeight="1" x14ac:dyDescent="0.25">
      <c r="A80" s="23"/>
      <c r="B80" s="23" t="s">
        <v>68</v>
      </c>
      <c r="C80" s="23"/>
      <c r="D80" s="23"/>
      <c r="E80" s="23"/>
      <c r="F80" s="23"/>
      <c r="G80" s="26"/>
      <c r="H80" s="23"/>
      <c r="I80" s="23"/>
      <c r="J80" s="23"/>
      <c r="K80" s="23"/>
      <c r="L80" s="23"/>
      <c r="M80" s="23"/>
      <c r="N80" s="23"/>
      <c r="O80" s="23"/>
      <c r="P80" s="23"/>
      <c r="Q80" s="25"/>
      <c r="R80" s="23"/>
      <c r="S80" s="25">
        <v>-5318.74</v>
      </c>
    </row>
    <row r="81" spans="1:19" x14ac:dyDescent="0.25">
      <c r="A81" s="27"/>
      <c r="B81" s="27"/>
      <c r="C81" s="27"/>
      <c r="D81" s="27"/>
      <c r="E81" s="27" t="s">
        <v>112</v>
      </c>
      <c r="F81" s="27"/>
      <c r="G81" s="28">
        <v>41863</v>
      </c>
      <c r="H81" s="27"/>
      <c r="I81" s="27" t="s">
        <v>472</v>
      </c>
      <c r="J81" s="27"/>
      <c r="K81" s="27" t="s">
        <v>482</v>
      </c>
      <c r="L81" s="27"/>
      <c r="M81" s="27" t="s">
        <v>504</v>
      </c>
      <c r="N81" s="27"/>
      <c r="O81" s="27" t="s">
        <v>36</v>
      </c>
      <c r="P81" s="27"/>
      <c r="Q81" s="29">
        <v>-150</v>
      </c>
      <c r="R81" s="27"/>
      <c r="S81" s="29">
        <f>ROUND(S80+Q81,5)</f>
        <v>-5468.74</v>
      </c>
    </row>
    <row r="82" spans="1:19" x14ac:dyDescent="0.25">
      <c r="A82" s="27"/>
      <c r="B82" s="27"/>
      <c r="C82" s="27"/>
      <c r="D82" s="27"/>
      <c r="E82" s="27" t="s">
        <v>112</v>
      </c>
      <c r="F82" s="27"/>
      <c r="G82" s="28">
        <v>41864</v>
      </c>
      <c r="H82" s="27"/>
      <c r="I82" s="27" t="s">
        <v>473</v>
      </c>
      <c r="J82" s="27"/>
      <c r="K82" s="27" t="s">
        <v>484</v>
      </c>
      <c r="L82" s="27"/>
      <c r="M82" s="27" t="s">
        <v>505</v>
      </c>
      <c r="N82" s="27"/>
      <c r="O82" s="27" t="s">
        <v>36</v>
      </c>
      <c r="P82" s="27"/>
      <c r="Q82" s="29">
        <v>-2000</v>
      </c>
      <c r="R82" s="27"/>
      <c r="S82" s="29">
        <f>ROUND(S81+Q82,5)</f>
        <v>-7468.74</v>
      </c>
    </row>
    <row r="83" spans="1:19" x14ac:dyDescent="0.25">
      <c r="A83" s="27"/>
      <c r="B83" s="27"/>
      <c r="C83" s="27"/>
      <c r="D83" s="27"/>
      <c r="E83" s="27" t="s">
        <v>112</v>
      </c>
      <c r="F83" s="27"/>
      <c r="G83" s="28">
        <v>41878</v>
      </c>
      <c r="H83" s="27"/>
      <c r="I83" s="27" t="s">
        <v>477</v>
      </c>
      <c r="J83" s="27"/>
      <c r="K83" s="27" t="s">
        <v>484</v>
      </c>
      <c r="L83" s="27"/>
      <c r="M83" s="27" t="s">
        <v>506</v>
      </c>
      <c r="N83" s="27"/>
      <c r="O83" s="27" t="s">
        <v>36</v>
      </c>
      <c r="P83" s="27"/>
      <c r="Q83" s="29">
        <v>-625</v>
      </c>
      <c r="R83" s="27"/>
      <c r="S83" s="29">
        <f>ROUND(S82+Q83,5)</f>
        <v>-8093.74</v>
      </c>
    </row>
    <row r="84" spans="1:19" x14ac:dyDescent="0.25">
      <c r="A84" s="27"/>
      <c r="B84" s="27"/>
      <c r="C84" s="27"/>
      <c r="D84" s="27"/>
      <c r="E84" s="27" t="s">
        <v>112</v>
      </c>
      <c r="F84" s="27"/>
      <c r="G84" s="28">
        <v>41878</v>
      </c>
      <c r="H84" s="27"/>
      <c r="I84" s="27" t="s">
        <v>477</v>
      </c>
      <c r="J84" s="27"/>
      <c r="K84" s="27" t="s">
        <v>484</v>
      </c>
      <c r="L84" s="27"/>
      <c r="M84" s="27" t="s">
        <v>507</v>
      </c>
      <c r="N84" s="27"/>
      <c r="O84" s="27" t="s">
        <v>36</v>
      </c>
      <c r="P84" s="27"/>
      <c r="Q84" s="29">
        <v>-625</v>
      </c>
      <c r="R84" s="27"/>
      <c r="S84" s="29">
        <f>ROUND(S83+Q84,5)</f>
        <v>-8718.74</v>
      </c>
    </row>
    <row r="85" spans="1:19" ht="15.75" thickBot="1" x14ac:dyDescent="0.3">
      <c r="A85" s="27"/>
      <c r="B85" s="27"/>
      <c r="C85" s="27"/>
      <c r="D85" s="27"/>
      <c r="E85" s="27" t="s">
        <v>112</v>
      </c>
      <c r="F85" s="27"/>
      <c r="G85" s="28">
        <v>41879</v>
      </c>
      <c r="H85" s="27"/>
      <c r="I85" s="27" t="s">
        <v>478</v>
      </c>
      <c r="J85" s="27"/>
      <c r="K85" s="27" t="s">
        <v>489</v>
      </c>
      <c r="L85" s="27"/>
      <c r="M85" s="27" t="s">
        <v>508</v>
      </c>
      <c r="N85" s="27"/>
      <c r="O85" s="27" t="s">
        <v>36</v>
      </c>
      <c r="P85" s="27"/>
      <c r="Q85" s="30">
        <v>-106.49</v>
      </c>
      <c r="R85" s="27"/>
      <c r="S85" s="30">
        <f>ROUND(S84+Q85,5)</f>
        <v>-8825.23</v>
      </c>
    </row>
    <row r="86" spans="1:19" x14ac:dyDescent="0.25">
      <c r="A86" s="27"/>
      <c r="B86" s="27" t="s">
        <v>69</v>
      </c>
      <c r="C86" s="27"/>
      <c r="D86" s="27"/>
      <c r="E86" s="27"/>
      <c r="F86" s="27"/>
      <c r="G86" s="28"/>
      <c r="H86" s="27"/>
      <c r="I86" s="27"/>
      <c r="J86" s="27"/>
      <c r="K86" s="27"/>
      <c r="L86" s="27"/>
      <c r="M86" s="27"/>
      <c r="N86" s="27"/>
      <c r="O86" s="27"/>
      <c r="P86" s="27"/>
      <c r="Q86" s="29">
        <f>ROUND(SUM(Q80:Q85),5)</f>
        <v>-3506.49</v>
      </c>
      <c r="R86" s="27"/>
      <c r="S86" s="29">
        <f>S85</f>
        <v>-8825.23</v>
      </c>
    </row>
    <row r="87" spans="1:19" ht="30" customHeight="1" x14ac:dyDescent="0.25">
      <c r="A87" s="23"/>
      <c r="B87" s="23" t="s">
        <v>376</v>
      </c>
      <c r="C87" s="23"/>
      <c r="D87" s="23"/>
      <c r="E87" s="23"/>
      <c r="F87" s="23"/>
      <c r="G87" s="26"/>
      <c r="H87" s="23"/>
      <c r="I87" s="23"/>
      <c r="J87" s="23"/>
      <c r="K87" s="23"/>
      <c r="L87" s="23"/>
      <c r="M87" s="23"/>
      <c r="N87" s="23"/>
      <c r="O87" s="23"/>
      <c r="P87" s="23"/>
      <c r="Q87" s="25"/>
      <c r="R87" s="23"/>
      <c r="S87" s="25">
        <v>0</v>
      </c>
    </row>
    <row r="88" spans="1:19" x14ac:dyDescent="0.25">
      <c r="A88" s="27"/>
      <c r="B88" s="27"/>
      <c r="C88" s="27"/>
      <c r="D88" s="27"/>
      <c r="E88" s="27" t="s">
        <v>112</v>
      </c>
      <c r="F88" s="27"/>
      <c r="G88" s="28">
        <v>41857</v>
      </c>
      <c r="H88" s="27"/>
      <c r="I88" s="27" t="s">
        <v>471</v>
      </c>
      <c r="J88" s="27"/>
      <c r="K88" s="27" t="s">
        <v>487</v>
      </c>
      <c r="L88" s="27"/>
      <c r="M88" s="27" t="s">
        <v>509</v>
      </c>
      <c r="N88" s="27"/>
      <c r="O88" s="27" t="s">
        <v>36</v>
      </c>
      <c r="P88" s="27"/>
      <c r="Q88" s="29">
        <v>-900</v>
      </c>
      <c r="R88" s="27"/>
      <c r="S88" s="29">
        <f>ROUND(S87+Q88,5)</f>
        <v>-900</v>
      </c>
    </row>
    <row r="89" spans="1:19" x14ac:dyDescent="0.25">
      <c r="A89" s="27"/>
      <c r="B89" s="27"/>
      <c r="C89" s="27"/>
      <c r="D89" s="27"/>
      <c r="E89" s="27" t="s">
        <v>111</v>
      </c>
      <c r="F89" s="27"/>
      <c r="G89" s="28">
        <v>41865</v>
      </c>
      <c r="H89" s="27"/>
      <c r="I89" s="27"/>
      <c r="J89" s="27"/>
      <c r="K89" s="27" t="s">
        <v>482</v>
      </c>
      <c r="L89" s="27"/>
      <c r="M89" s="27" t="s">
        <v>497</v>
      </c>
      <c r="N89" s="27"/>
      <c r="O89" s="27" t="s">
        <v>28</v>
      </c>
      <c r="P89" s="27"/>
      <c r="Q89" s="29">
        <v>-1650</v>
      </c>
      <c r="R89" s="27"/>
      <c r="S89" s="29">
        <f>ROUND(S88+Q89,5)</f>
        <v>-2550</v>
      </c>
    </row>
    <row r="90" spans="1:19" ht="15.75" thickBot="1" x14ac:dyDescent="0.3">
      <c r="A90" s="27"/>
      <c r="B90" s="27"/>
      <c r="C90" s="27"/>
      <c r="D90" s="27"/>
      <c r="E90" s="27" t="s">
        <v>112</v>
      </c>
      <c r="F90" s="27"/>
      <c r="G90" s="28">
        <v>41878</v>
      </c>
      <c r="H90" s="27"/>
      <c r="I90" s="27" t="s">
        <v>474</v>
      </c>
      <c r="J90" s="27"/>
      <c r="K90" s="27" t="s">
        <v>488</v>
      </c>
      <c r="L90" s="27"/>
      <c r="M90" s="27" t="s">
        <v>510</v>
      </c>
      <c r="N90" s="27"/>
      <c r="O90" s="27" t="s">
        <v>36</v>
      </c>
      <c r="P90" s="27"/>
      <c r="Q90" s="31">
        <v>-300</v>
      </c>
      <c r="R90" s="27"/>
      <c r="S90" s="31">
        <f>ROUND(S89+Q90,5)</f>
        <v>-2850</v>
      </c>
    </row>
    <row r="91" spans="1:19" ht="15.75" thickBot="1" x14ac:dyDescent="0.3">
      <c r="A91" s="27"/>
      <c r="B91" s="27" t="s">
        <v>377</v>
      </c>
      <c r="C91" s="27"/>
      <c r="D91" s="27"/>
      <c r="E91" s="27"/>
      <c r="F91" s="27"/>
      <c r="G91" s="28"/>
      <c r="H91" s="27"/>
      <c r="I91" s="27"/>
      <c r="J91" s="27"/>
      <c r="K91" s="27"/>
      <c r="L91" s="27"/>
      <c r="M91" s="27"/>
      <c r="N91" s="27"/>
      <c r="O91" s="27"/>
      <c r="P91" s="27"/>
      <c r="Q91" s="33">
        <f>ROUND(SUM(Q87:Q90),5)</f>
        <v>-2850</v>
      </c>
      <c r="R91" s="27"/>
      <c r="S91" s="33">
        <f>S90</f>
        <v>-2850</v>
      </c>
    </row>
    <row r="92" spans="1:19" ht="30" customHeight="1" x14ac:dyDescent="0.25">
      <c r="A92" s="27"/>
      <c r="B92" s="27" t="s">
        <v>70</v>
      </c>
      <c r="C92" s="27"/>
      <c r="D92" s="27"/>
      <c r="E92" s="27"/>
      <c r="F92" s="27"/>
      <c r="G92" s="28"/>
      <c r="H92" s="27"/>
      <c r="I92" s="27"/>
      <c r="J92" s="27"/>
      <c r="K92" s="27"/>
      <c r="L92" s="27"/>
      <c r="M92" s="27"/>
      <c r="N92" s="27"/>
      <c r="O92" s="27"/>
      <c r="P92" s="27"/>
      <c r="Q92" s="29"/>
      <c r="R92" s="27"/>
      <c r="S92" s="29">
        <v>-33500</v>
      </c>
    </row>
    <row r="93" spans="1:19" ht="30" customHeight="1" x14ac:dyDescent="0.25">
      <c r="A93" s="23"/>
      <c r="B93" s="23" t="s">
        <v>72</v>
      </c>
      <c r="C93" s="23"/>
      <c r="D93" s="23"/>
      <c r="E93" s="23"/>
      <c r="F93" s="23"/>
      <c r="G93" s="26"/>
      <c r="H93" s="23"/>
      <c r="I93" s="23"/>
      <c r="J93" s="23"/>
      <c r="K93" s="23"/>
      <c r="L93" s="23"/>
      <c r="M93" s="23"/>
      <c r="N93" s="23"/>
      <c r="O93" s="23"/>
      <c r="P93" s="23"/>
      <c r="Q93" s="25"/>
      <c r="R93" s="23"/>
      <c r="S93" s="25">
        <v>-2433.4</v>
      </c>
    </row>
    <row r="94" spans="1:19" x14ac:dyDescent="0.25">
      <c r="A94" s="27"/>
      <c r="B94" s="27" t="s">
        <v>73</v>
      </c>
      <c r="C94" s="27"/>
      <c r="D94" s="27"/>
      <c r="E94" s="27"/>
      <c r="F94" s="27"/>
      <c r="G94" s="28"/>
      <c r="H94" s="27"/>
      <c r="I94" s="27"/>
      <c r="J94" s="27"/>
      <c r="K94" s="27"/>
      <c r="L94" s="27"/>
      <c r="M94" s="27"/>
      <c r="N94" s="27"/>
      <c r="O94" s="27"/>
      <c r="P94" s="27"/>
      <c r="Q94" s="29"/>
      <c r="R94" s="27"/>
      <c r="S94" s="29">
        <f>S93</f>
        <v>-2433.4</v>
      </c>
    </row>
    <row r="95" spans="1:19" ht="30" customHeight="1" x14ac:dyDescent="0.25">
      <c r="A95" s="23"/>
      <c r="B95" s="23" t="s">
        <v>74</v>
      </c>
      <c r="C95" s="23"/>
      <c r="D95" s="23"/>
      <c r="E95" s="23"/>
      <c r="F95" s="23"/>
      <c r="G95" s="26"/>
      <c r="H95" s="23"/>
      <c r="I95" s="23"/>
      <c r="J95" s="23"/>
      <c r="K95" s="23"/>
      <c r="L95" s="23"/>
      <c r="M95" s="23"/>
      <c r="N95" s="23"/>
      <c r="O95" s="23"/>
      <c r="P95" s="23"/>
      <c r="Q95" s="25"/>
      <c r="R95" s="23"/>
      <c r="S95" s="25">
        <v>-37703.57</v>
      </c>
    </row>
    <row r="96" spans="1:19" x14ac:dyDescent="0.25">
      <c r="A96" s="27"/>
      <c r="B96" s="27" t="s">
        <v>75</v>
      </c>
      <c r="C96" s="27"/>
      <c r="D96" s="27"/>
      <c r="E96" s="27"/>
      <c r="F96" s="27"/>
      <c r="G96" s="28"/>
      <c r="H96" s="27"/>
      <c r="I96" s="27"/>
      <c r="J96" s="27"/>
      <c r="K96" s="27"/>
      <c r="L96" s="27"/>
      <c r="M96" s="27"/>
      <c r="N96" s="27"/>
      <c r="O96" s="27"/>
      <c r="P96" s="27"/>
      <c r="Q96" s="29"/>
      <c r="R96" s="27"/>
      <c r="S96" s="29">
        <f>S95</f>
        <v>-37703.57</v>
      </c>
    </row>
    <row r="97" spans="1:19" ht="30" customHeight="1" x14ac:dyDescent="0.25">
      <c r="A97" s="23"/>
      <c r="B97" s="23" t="s">
        <v>76</v>
      </c>
      <c r="C97" s="23"/>
      <c r="D97" s="23"/>
      <c r="E97" s="23"/>
      <c r="F97" s="23"/>
      <c r="G97" s="26"/>
      <c r="H97" s="23"/>
      <c r="I97" s="23"/>
      <c r="J97" s="23"/>
      <c r="K97" s="23"/>
      <c r="L97" s="23"/>
      <c r="M97" s="23"/>
      <c r="N97" s="23"/>
      <c r="O97" s="23"/>
      <c r="P97" s="23"/>
      <c r="Q97" s="25"/>
      <c r="R97" s="23"/>
      <c r="S97" s="25">
        <v>-117640</v>
      </c>
    </row>
    <row r="98" spans="1:19" x14ac:dyDescent="0.25">
      <c r="A98" s="27"/>
      <c r="B98" s="27"/>
      <c r="C98" s="27"/>
      <c r="D98" s="27"/>
      <c r="E98" s="27" t="s">
        <v>112</v>
      </c>
      <c r="F98" s="27"/>
      <c r="G98" s="28">
        <v>41863</v>
      </c>
      <c r="H98" s="27"/>
      <c r="I98" s="27" t="s">
        <v>472</v>
      </c>
      <c r="J98" s="27"/>
      <c r="K98" s="27" t="s">
        <v>482</v>
      </c>
      <c r="L98" s="27"/>
      <c r="M98" s="27" t="s">
        <v>511</v>
      </c>
      <c r="N98" s="27"/>
      <c r="O98" s="27" t="s">
        <v>36</v>
      </c>
      <c r="P98" s="27"/>
      <c r="Q98" s="29">
        <v>-1500</v>
      </c>
      <c r="R98" s="27"/>
      <c r="S98" s="29">
        <f>ROUND(S97+Q98,5)</f>
        <v>-119140</v>
      </c>
    </row>
    <row r="99" spans="1:19" ht="15.75" thickBot="1" x14ac:dyDescent="0.3">
      <c r="A99" s="27"/>
      <c r="B99" s="27"/>
      <c r="C99" s="27"/>
      <c r="D99" s="27"/>
      <c r="E99" s="27" t="s">
        <v>112</v>
      </c>
      <c r="F99" s="27"/>
      <c r="G99" s="28">
        <v>41878</v>
      </c>
      <c r="H99" s="27"/>
      <c r="I99" s="27" t="s">
        <v>476</v>
      </c>
      <c r="J99" s="27"/>
      <c r="K99" s="27" t="s">
        <v>484</v>
      </c>
      <c r="L99" s="27"/>
      <c r="M99" s="27" t="s">
        <v>512</v>
      </c>
      <c r="N99" s="27"/>
      <c r="O99" s="27" t="s">
        <v>36</v>
      </c>
      <c r="P99" s="27"/>
      <c r="Q99" s="30">
        <v>-134</v>
      </c>
      <c r="R99" s="27"/>
      <c r="S99" s="30">
        <f>ROUND(S98+Q99,5)</f>
        <v>-119274</v>
      </c>
    </row>
    <row r="100" spans="1:19" x14ac:dyDescent="0.25">
      <c r="A100" s="27"/>
      <c r="B100" s="27" t="s">
        <v>77</v>
      </c>
      <c r="C100" s="27"/>
      <c r="D100" s="27"/>
      <c r="E100" s="27"/>
      <c r="F100" s="27"/>
      <c r="G100" s="28"/>
      <c r="H100" s="27"/>
      <c r="I100" s="27"/>
      <c r="J100" s="27"/>
      <c r="K100" s="27"/>
      <c r="L100" s="27"/>
      <c r="M100" s="27"/>
      <c r="N100" s="27"/>
      <c r="O100" s="27"/>
      <c r="P100" s="27"/>
      <c r="Q100" s="29">
        <f>ROUND(SUM(Q97:Q99),5)</f>
        <v>-1634</v>
      </c>
      <c r="R100" s="27"/>
      <c r="S100" s="29">
        <f>S99</f>
        <v>-119274</v>
      </c>
    </row>
    <row r="101" spans="1:19" ht="30" customHeight="1" x14ac:dyDescent="0.25">
      <c r="A101" s="23"/>
      <c r="B101" s="23" t="s">
        <v>78</v>
      </c>
      <c r="C101" s="23"/>
      <c r="D101" s="23"/>
      <c r="E101" s="23"/>
      <c r="F101" s="23"/>
      <c r="G101" s="26"/>
      <c r="H101" s="23"/>
      <c r="I101" s="23"/>
      <c r="J101" s="23"/>
      <c r="K101" s="23"/>
      <c r="L101" s="23"/>
      <c r="M101" s="23"/>
      <c r="N101" s="23"/>
      <c r="O101" s="23"/>
      <c r="P101" s="23"/>
      <c r="Q101" s="25"/>
      <c r="R101" s="23"/>
      <c r="S101" s="25">
        <v>17823.48</v>
      </c>
    </row>
    <row r="102" spans="1:19" x14ac:dyDescent="0.25">
      <c r="A102" s="23"/>
      <c r="B102" s="23"/>
      <c r="C102" s="23" t="s">
        <v>79</v>
      </c>
      <c r="D102" s="23"/>
      <c r="E102" s="23"/>
      <c r="F102" s="23"/>
      <c r="G102" s="26"/>
      <c r="H102" s="23"/>
      <c r="I102" s="23"/>
      <c r="J102" s="23"/>
      <c r="K102" s="23"/>
      <c r="L102" s="23"/>
      <c r="M102" s="23"/>
      <c r="N102" s="23"/>
      <c r="O102" s="23"/>
      <c r="P102" s="23"/>
      <c r="Q102" s="25"/>
      <c r="R102" s="23"/>
      <c r="S102" s="25">
        <v>4542.3999999999996</v>
      </c>
    </row>
    <row r="103" spans="1:19" x14ac:dyDescent="0.25">
      <c r="A103" s="27"/>
      <c r="B103" s="27"/>
      <c r="C103" s="27"/>
      <c r="D103" s="27"/>
      <c r="E103" s="27" t="s">
        <v>109</v>
      </c>
      <c r="F103" s="27"/>
      <c r="G103" s="28">
        <v>41856</v>
      </c>
      <c r="H103" s="27"/>
      <c r="I103" s="27"/>
      <c r="J103" s="27"/>
      <c r="K103" s="27" t="s">
        <v>480</v>
      </c>
      <c r="L103" s="27"/>
      <c r="M103" s="27" t="s">
        <v>493</v>
      </c>
      <c r="N103" s="27"/>
      <c r="O103" s="27" t="s">
        <v>28</v>
      </c>
      <c r="P103" s="27"/>
      <c r="Q103" s="29">
        <v>9.94</v>
      </c>
      <c r="R103" s="27"/>
      <c r="S103" s="29">
        <f>ROUND(S102+Q103,5)</f>
        <v>4552.34</v>
      </c>
    </row>
    <row r="104" spans="1:19" x14ac:dyDescent="0.25">
      <c r="A104" s="27"/>
      <c r="B104" s="27"/>
      <c r="C104" s="27"/>
      <c r="D104" s="27"/>
      <c r="E104" s="27" t="s">
        <v>109</v>
      </c>
      <c r="F104" s="27"/>
      <c r="G104" s="28">
        <v>41856</v>
      </c>
      <c r="H104" s="27"/>
      <c r="I104" s="27"/>
      <c r="J104" s="27"/>
      <c r="K104" s="27" t="s">
        <v>481</v>
      </c>
      <c r="L104" s="27"/>
      <c r="M104" s="27" t="s">
        <v>494</v>
      </c>
      <c r="N104" s="27"/>
      <c r="O104" s="27" t="s">
        <v>28</v>
      </c>
      <c r="P104" s="27"/>
      <c r="Q104" s="29">
        <v>4.22</v>
      </c>
      <c r="R104" s="27"/>
      <c r="S104" s="29">
        <f>ROUND(S103+Q104,5)</f>
        <v>4556.5600000000004</v>
      </c>
    </row>
    <row r="105" spans="1:19" ht="15.75" thickBot="1" x14ac:dyDescent="0.3">
      <c r="A105" s="27"/>
      <c r="B105" s="27"/>
      <c r="C105" s="27"/>
      <c r="D105" s="27"/>
      <c r="E105" s="27" t="s">
        <v>109</v>
      </c>
      <c r="F105" s="27"/>
      <c r="G105" s="28">
        <v>41865</v>
      </c>
      <c r="H105" s="27"/>
      <c r="I105" s="27"/>
      <c r="J105" s="27"/>
      <c r="K105" s="27" t="s">
        <v>483</v>
      </c>
      <c r="L105" s="27"/>
      <c r="M105" s="27" t="s">
        <v>498</v>
      </c>
      <c r="N105" s="27"/>
      <c r="O105" s="27" t="s">
        <v>28</v>
      </c>
      <c r="P105" s="27"/>
      <c r="Q105" s="30">
        <v>10.48</v>
      </c>
      <c r="R105" s="27"/>
      <c r="S105" s="30">
        <f>ROUND(S104+Q105,5)</f>
        <v>4567.04</v>
      </c>
    </row>
    <row r="106" spans="1:19" x14ac:dyDescent="0.25">
      <c r="A106" s="27"/>
      <c r="B106" s="27"/>
      <c r="C106" s="27" t="s">
        <v>80</v>
      </c>
      <c r="D106" s="27"/>
      <c r="E106" s="27"/>
      <c r="F106" s="27"/>
      <c r="G106" s="28"/>
      <c r="H106" s="27"/>
      <c r="I106" s="27"/>
      <c r="J106" s="27"/>
      <c r="K106" s="27"/>
      <c r="L106" s="27"/>
      <c r="M106" s="27"/>
      <c r="N106" s="27"/>
      <c r="O106" s="27"/>
      <c r="P106" s="27"/>
      <c r="Q106" s="29">
        <f>ROUND(SUM(Q102:Q105),5)</f>
        <v>24.64</v>
      </c>
      <c r="R106" s="27"/>
      <c r="S106" s="29">
        <f>S105</f>
        <v>4567.04</v>
      </c>
    </row>
    <row r="107" spans="1:19" ht="30" customHeight="1" x14ac:dyDescent="0.25">
      <c r="A107" s="23"/>
      <c r="B107" s="23"/>
      <c r="C107" s="23" t="s">
        <v>81</v>
      </c>
      <c r="D107" s="23"/>
      <c r="E107" s="23"/>
      <c r="F107" s="23"/>
      <c r="G107" s="26"/>
      <c r="H107" s="23"/>
      <c r="I107" s="23"/>
      <c r="J107" s="23"/>
      <c r="K107" s="23"/>
      <c r="L107" s="23"/>
      <c r="M107" s="23"/>
      <c r="N107" s="23"/>
      <c r="O107" s="23"/>
      <c r="P107" s="23"/>
      <c r="Q107" s="25"/>
      <c r="R107" s="23"/>
      <c r="S107" s="25">
        <v>1588.09</v>
      </c>
    </row>
    <row r="108" spans="1:19" ht="15.75" thickBot="1" x14ac:dyDescent="0.3">
      <c r="A108" s="22"/>
      <c r="B108" s="22"/>
      <c r="C108" s="22"/>
      <c r="D108" s="22"/>
      <c r="E108" s="27" t="s">
        <v>109</v>
      </c>
      <c r="F108" s="27"/>
      <c r="G108" s="28">
        <v>41880</v>
      </c>
      <c r="H108" s="27"/>
      <c r="I108" s="27"/>
      <c r="J108" s="27"/>
      <c r="K108" s="27" t="s">
        <v>157</v>
      </c>
      <c r="L108" s="27"/>
      <c r="M108" s="27" t="s">
        <v>215</v>
      </c>
      <c r="N108" s="27"/>
      <c r="O108" s="27" t="s">
        <v>28</v>
      </c>
      <c r="P108" s="27"/>
      <c r="Q108" s="30">
        <v>275</v>
      </c>
      <c r="R108" s="27"/>
      <c r="S108" s="30">
        <f>ROUND(S107+Q108,5)</f>
        <v>1863.09</v>
      </c>
    </row>
    <row r="109" spans="1:19" x14ac:dyDescent="0.25">
      <c r="A109" s="27"/>
      <c r="B109" s="27"/>
      <c r="C109" s="27" t="s">
        <v>82</v>
      </c>
      <c r="D109" s="27"/>
      <c r="E109" s="27"/>
      <c r="F109" s="27"/>
      <c r="G109" s="28"/>
      <c r="H109" s="27"/>
      <c r="I109" s="27"/>
      <c r="J109" s="27"/>
      <c r="K109" s="27"/>
      <c r="L109" s="27"/>
      <c r="M109" s="27"/>
      <c r="N109" s="27"/>
      <c r="O109" s="27"/>
      <c r="P109" s="27"/>
      <c r="Q109" s="29">
        <f>ROUND(SUM(Q107:Q108),5)</f>
        <v>275</v>
      </c>
      <c r="R109" s="27"/>
      <c r="S109" s="29">
        <f>S108</f>
        <v>1863.09</v>
      </c>
    </row>
    <row r="110" spans="1:19" ht="30" customHeight="1" x14ac:dyDescent="0.25">
      <c r="A110" s="23"/>
      <c r="B110" s="23"/>
      <c r="C110" s="23" t="s">
        <v>83</v>
      </c>
      <c r="D110" s="23"/>
      <c r="E110" s="23"/>
      <c r="F110" s="23"/>
      <c r="G110" s="26"/>
      <c r="H110" s="23"/>
      <c r="I110" s="23"/>
      <c r="J110" s="23"/>
      <c r="K110" s="23"/>
      <c r="L110" s="23"/>
      <c r="M110" s="23"/>
      <c r="N110" s="23"/>
      <c r="O110" s="23"/>
      <c r="P110" s="23"/>
      <c r="Q110" s="25"/>
      <c r="R110" s="23"/>
      <c r="S110" s="25">
        <v>52.04</v>
      </c>
    </row>
    <row r="111" spans="1:19" ht="15.75" thickBot="1" x14ac:dyDescent="0.3">
      <c r="A111" s="22"/>
      <c r="B111" s="22"/>
      <c r="C111" s="22"/>
      <c r="D111" s="22"/>
      <c r="E111" s="27" t="s">
        <v>109</v>
      </c>
      <c r="F111" s="27"/>
      <c r="G111" s="28">
        <v>41862</v>
      </c>
      <c r="H111" s="27"/>
      <c r="I111" s="27"/>
      <c r="J111" s="27"/>
      <c r="K111" s="27" t="s">
        <v>227</v>
      </c>
      <c r="L111" s="27"/>
      <c r="M111" s="27" t="s">
        <v>237</v>
      </c>
      <c r="N111" s="27"/>
      <c r="O111" s="27" t="s">
        <v>28</v>
      </c>
      <c r="P111" s="27"/>
      <c r="Q111" s="30">
        <v>9</v>
      </c>
      <c r="R111" s="27"/>
      <c r="S111" s="30">
        <f>ROUND(S110+Q111,5)</f>
        <v>61.04</v>
      </c>
    </row>
    <row r="112" spans="1:19" x14ac:dyDescent="0.25">
      <c r="A112" s="27"/>
      <c r="B112" s="27"/>
      <c r="C112" s="27" t="s">
        <v>84</v>
      </c>
      <c r="D112" s="27"/>
      <c r="E112" s="27"/>
      <c r="F112" s="27"/>
      <c r="G112" s="28"/>
      <c r="H112" s="27"/>
      <c r="I112" s="27"/>
      <c r="J112" s="27"/>
      <c r="K112" s="27"/>
      <c r="L112" s="27"/>
      <c r="M112" s="27"/>
      <c r="N112" s="27"/>
      <c r="O112" s="27"/>
      <c r="P112" s="27"/>
      <c r="Q112" s="29">
        <f>ROUND(SUM(Q110:Q111),5)</f>
        <v>9</v>
      </c>
      <c r="R112" s="27"/>
      <c r="S112" s="29">
        <f>S111</f>
        <v>61.04</v>
      </c>
    </row>
    <row r="113" spans="1:19" ht="30" customHeight="1" x14ac:dyDescent="0.25">
      <c r="A113" s="23"/>
      <c r="B113" s="23"/>
      <c r="C113" s="23" t="s">
        <v>85</v>
      </c>
      <c r="D113" s="23"/>
      <c r="E113" s="23"/>
      <c r="F113" s="23"/>
      <c r="G113" s="26"/>
      <c r="H113" s="23"/>
      <c r="I113" s="23"/>
      <c r="J113" s="23"/>
      <c r="K113" s="23"/>
      <c r="L113" s="23"/>
      <c r="M113" s="23"/>
      <c r="N113" s="23"/>
      <c r="O113" s="23"/>
      <c r="P113" s="23"/>
      <c r="Q113" s="25"/>
      <c r="R113" s="23"/>
      <c r="S113" s="25">
        <v>11640.95</v>
      </c>
    </row>
    <row r="114" spans="1:19" x14ac:dyDescent="0.25">
      <c r="A114" s="23"/>
      <c r="B114" s="23"/>
      <c r="C114" s="23"/>
      <c r="D114" s="23" t="s">
        <v>86</v>
      </c>
      <c r="E114" s="23"/>
      <c r="F114" s="23"/>
      <c r="G114" s="26"/>
      <c r="H114" s="23"/>
      <c r="I114" s="23"/>
      <c r="J114" s="23"/>
      <c r="K114" s="23"/>
      <c r="L114" s="23"/>
      <c r="M114" s="23"/>
      <c r="N114" s="23"/>
      <c r="O114" s="23"/>
      <c r="P114" s="23"/>
      <c r="Q114" s="25"/>
      <c r="R114" s="23"/>
      <c r="S114" s="25">
        <v>11565.95</v>
      </c>
    </row>
    <row r="115" spans="1:19" x14ac:dyDescent="0.25">
      <c r="A115" s="27"/>
      <c r="B115" s="27"/>
      <c r="C115" s="27"/>
      <c r="D115" s="27" t="s">
        <v>87</v>
      </c>
      <c r="E115" s="27"/>
      <c r="F115" s="27"/>
      <c r="G115" s="28"/>
      <c r="H115" s="27"/>
      <c r="I115" s="27"/>
      <c r="J115" s="27"/>
      <c r="K115" s="27"/>
      <c r="L115" s="27"/>
      <c r="M115" s="27"/>
      <c r="N115" s="27"/>
      <c r="O115" s="27"/>
      <c r="P115" s="27"/>
      <c r="Q115" s="29"/>
      <c r="R115" s="27"/>
      <c r="S115" s="29">
        <f>S114</f>
        <v>11565.95</v>
      </c>
    </row>
    <row r="116" spans="1:19" ht="30" customHeight="1" x14ac:dyDescent="0.25">
      <c r="A116" s="23"/>
      <c r="B116" s="23"/>
      <c r="C116" s="23"/>
      <c r="D116" s="23" t="s">
        <v>88</v>
      </c>
      <c r="E116" s="23"/>
      <c r="F116" s="23"/>
      <c r="G116" s="26"/>
      <c r="H116" s="23"/>
      <c r="I116" s="23"/>
      <c r="J116" s="23"/>
      <c r="K116" s="23"/>
      <c r="L116" s="23"/>
      <c r="M116" s="23"/>
      <c r="N116" s="23"/>
      <c r="O116" s="23"/>
      <c r="P116" s="23"/>
      <c r="Q116" s="25"/>
      <c r="R116" s="23"/>
      <c r="S116" s="25">
        <v>75</v>
      </c>
    </row>
    <row r="117" spans="1:19" ht="15.75" thickBot="1" x14ac:dyDescent="0.3">
      <c r="A117" s="27"/>
      <c r="B117" s="27"/>
      <c r="C117" s="27"/>
      <c r="D117" s="27" t="s">
        <v>89</v>
      </c>
      <c r="E117" s="27"/>
      <c r="F117" s="27"/>
      <c r="G117" s="28"/>
      <c r="H117" s="27"/>
      <c r="I117" s="27"/>
      <c r="J117" s="27"/>
      <c r="K117" s="27"/>
      <c r="L117" s="27"/>
      <c r="M117" s="27"/>
      <c r="N117" s="27"/>
      <c r="O117" s="27"/>
      <c r="P117" s="27"/>
      <c r="Q117" s="31"/>
      <c r="R117" s="27"/>
      <c r="S117" s="31">
        <f>S116</f>
        <v>75</v>
      </c>
    </row>
    <row r="118" spans="1:19" ht="30" customHeight="1" thickBot="1" x14ac:dyDescent="0.3">
      <c r="A118" s="27"/>
      <c r="B118" s="27"/>
      <c r="C118" s="27" t="s">
        <v>90</v>
      </c>
      <c r="D118" s="27"/>
      <c r="E118" s="27"/>
      <c r="F118" s="27"/>
      <c r="G118" s="28"/>
      <c r="H118" s="27"/>
      <c r="I118" s="27"/>
      <c r="J118" s="27"/>
      <c r="K118" s="27"/>
      <c r="L118" s="27"/>
      <c r="M118" s="27"/>
      <c r="N118" s="27"/>
      <c r="O118" s="27"/>
      <c r="P118" s="27"/>
      <c r="Q118" s="33"/>
      <c r="R118" s="27"/>
      <c r="S118" s="33">
        <f>ROUND(S115+S117,5)</f>
        <v>11640.95</v>
      </c>
    </row>
    <row r="119" spans="1:19" ht="30" customHeight="1" x14ac:dyDescent="0.25">
      <c r="A119" s="27"/>
      <c r="B119" s="27" t="s">
        <v>91</v>
      </c>
      <c r="C119" s="27"/>
      <c r="D119" s="27"/>
      <c r="E119" s="27"/>
      <c r="F119" s="27"/>
      <c r="G119" s="28"/>
      <c r="H119" s="27"/>
      <c r="I119" s="27"/>
      <c r="J119" s="27"/>
      <c r="K119" s="27"/>
      <c r="L119" s="27"/>
      <c r="M119" s="27"/>
      <c r="N119" s="27"/>
      <c r="O119" s="27"/>
      <c r="P119" s="27"/>
      <c r="Q119" s="29">
        <f>ROUND(Q106+Q109+Q112+Q118,5)</f>
        <v>308.64</v>
      </c>
      <c r="R119" s="27"/>
      <c r="S119" s="29">
        <f>ROUND(S106+S109+S112+S118,5)</f>
        <v>18132.12</v>
      </c>
    </row>
    <row r="120" spans="1:19" ht="30" customHeight="1" x14ac:dyDescent="0.25">
      <c r="A120" s="23"/>
      <c r="B120" s="23" t="s">
        <v>92</v>
      </c>
      <c r="C120" s="23"/>
      <c r="D120" s="23"/>
      <c r="E120" s="23"/>
      <c r="F120" s="23"/>
      <c r="G120" s="26"/>
      <c r="H120" s="23"/>
      <c r="I120" s="23"/>
      <c r="J120" s="23"/>
      <c r="K120" s="23"/>
      <c r="L120" s="23"/>
      <c r="M120" s="23"/>
      <c r="N120" s="23"/>
      <c r="O120" s="23"/>
      <c r="P120" s="23"/>
      <c r="Q120" s="25"/>
      <c r="R120" s="23"/>
      <c r="S120" s="25">
        <v>15000</v>
      </c>
    </row>
    <row r="121" spans="1:19" x14ac:dyDescent="0.25">
      <c r="A121" s="27"/>
      <c r="B121" s="27" t="s">
        <v>93</v>
      </c>
      <c r="C121" s="27"/>
      <c r="D121" s="27"/>
      <c r="E121" s="27"/>
      <c r="F121" s="27"/>
      <c r="G121" s="28"/>
      <c r="H121" s="27"/>
      <c r="I121" s="27"/>
      <c r="J121" s="27"/>
      <c r="K121" s="27"/>
      <c r="L121" s="27"/>
      <c r="M121" s="27"/>
      <c r="N121" s="27"/>
      <c r="O121" s="27"/>
      <c r="P121" s="27"/>
      <c r="Q121" s="29"/>
      <c r="R121" s="27"/>
      <c r="S121" s="29">
        <f>S120</f>
        <v>15000</v>
      </c>
    </row>
    <row r="122" spans="1:19" ht="30" customHeight="1" x14ac:dyDescent="0.25">
      <c r="A122" s="23"/>
      <c r="B122" s="23" t="s">
        <v>94</v>
      </c>
      <c r="C122" s="23"/>
      <c r="D122" s="23"/>
      <c r="E122" s="23"/>
      <c r="F122" s="23"/>
      <c r="G122" s="26"/>
      <c r="H122" s="23"/>
      <c r="I122" s="23"/>
      <c r="J122" s="23"/>
      <c r="K122" s="23"/>
      <c r="L122" s="23"/>
      <c r="M122" s="23"/>
      <c r="N122" s="23"/>
      <c r="O122" s="23"/>
      <c r="P122" s="23"/>
      <c r="Q122" s="25"/>
      <c r="R122" s="23"/>
      <c r="S122" s="25">
        <v>4711.95</v>
      </c>
    </row>
    <row r="123" spans="1:19" x14ac:dyDescent="0.25">
      <c r="A123" s="23"/>
      <c r="B123" s="23"/>
      <c r="C123" s="23" t="s">
        <v>217</v>
      </c>
      <c r="D123" s="23"/>
      <c r="E123" s="23"/>
      <c r="F123" s="23"/>
      <c r="G123" s="26"/>
      <c r="H123" s="23"/>
      <c r="I123" s="23"/>
      <c r="J123" s="23"/>
      <c r="K123" s="23"/>
      <c r="L123" s="23"/>
      <c r="M123" s="23"/>
      <c r="N123" s="23"/>
      <c r="O123" s="23"/>
      <c r="P123" s="23"/>
      <c r="Q123" s="25"/>
      <c r="R123" s="23"/>
      <c r="S123" s="25">
        <v>797.49</v>
      </c>
    </row>
    <row r="124" spans="1:19" x14ac:dyDescent="0.25">
      <c r="A124" s="27"/>
      <c r="B124" s="27"/>
      <c r="C124" s="27" t="s">
        <v>218</v>
      </c>
      <c r="D124" s="27"/>
      <c r="E124" s="27"/>
      <c r="F124" s="27"/>
      <c r="G124" s="28"/>
      <c r="H124" s="27"/>
      <c r="I124" s="27"/>
      <c r="J124" s="27"/>
      <c r="K124" s="27"/>
      <c r="L124" s="27"/>
      <c r="M124" s="27"/>
      <c r="N124" s="27"/>
      <c r="O124" s="27"/>
      <c r="P124" s="27"/>
      <c r="Q124" s="29"/>
      <c r="R124" s="27"/>
      <c r="S124" s="29">
        <f>S123</f>
        <v>797.49</v>
      </c>
    </row>
    <row r="125" spans="1:19" ht="30" customHeight="1" x14ac:dyDescent="0.25">
      <c r="A125" s="23"/>
      <c r="B125" s="23"/>
      <c r="C125" s="23" t="s">
        <v>97</v>
      </c>
      <c r="D125" s="23"/>
      <c r="E125" s="23"/>
      <c r="F125" s="23"/>
      <c r="G125" s="26"/>
      <c r="H125" s="23"/>
      <c r="I125" s="23"/>
      <c r="J125" s="23"/>
      <c r="K125" s="23"/>
      <c r="L125" s="23"/>
      <c r="M125" s="23"/>
      <c r="N125" s="23"/>
      <c r="O125" s="23"/>
      <c r="P125" s="23"/>
      <c r="Q125" s="25"/>
      <c r="R125" s="23"/>
      <c r="S125" s="25">
        <v>1478.49</v>
      </c>
    </row>
    <row r="126" spans="1:19" x14ac:dyDescent="0.25">
      <c r="A126" s="27"/>
      <c r="B126" s="27"/>
      <c r="C126" s="27" t="s">
        <v>98</v>
      </c>
      <c r="D126" s="27"/>
      <c r="E126" s="27"/>
      <c r="F126" s="27"/>
      <c r="G126" s="28"/>
      <c r="H126" s="27"/>
      <c r="I126" s="27"/>
      <c r="J126" s="27"/>
      <c r="K126" s="27"/>
      <c r="L126" s="27"/>
      <c r="M126" s="27"/>
      <c r="N126" s="27"/>
      <c r="O126" s="27"/>
      <c r="P126" s="27"/>
      <c r="Q126" s="29"/>
      <c r="R126" s="27"/>
      <c r="S126" s="29">
        <f>S125</f>
        <v>1478.49</v>
      </c>
    </row>
    <row r="127" spans="1:19" ht="30" customHeight="1" x14ac:dyDescent="0.25">
      <c r="A127" s="23"/>
      <c r="B127" s="23"/>
      <c r="C127" s="23" t="s">
        <v>257</v>
      </c>
      <c r="D127" s="23"/>
      <c r="E127" s="23"/>
      <c r="F127" s="23"/>
      <c r="G127" s="26"/>
      <c r="H127" s="23"/>
      <c r="I127" s="23"/>
      <c r="J127" s="23"/>
      <c r="K127" s="23"/>
      <c r="L127" s="23"/>
      <c r="M127" s="23"/>
      <c r="N127" s="23"/>
      <c r="O127" s="23"/>
      <c r="P127" s="23"/>
      <c r="Q127" s="25"/>
      <c r="R127" s="23"/>
      <c r="S127" s="25">
        <v>1435.97</v>
      </c>
    </row>
    <row r="128" spans="1:19" x14ac:dyDescent="0.25">
      <c r="A128" s="27"/>
      <c r="B128" s="27"/>
      <c r="C128" s="27" t="s">
        <v>258</v>
      </c>
      <c r="D128" s="27"/>
      <c r="E128" s="27"/>
      <c r="F128" s="27"/>
      <c r="G128" s="28"/>
      <c r="H128" s="27"/>
      <c r="I128" s="27"/>
      <c r="J128" s="27"/>
      <c r="K128" s="27"/>
      <c r="L128" s="27"/>
      <c r="M128" s="27"/>
      <c r="N128" s="27"/>
      <c r="O128" s="27"/>
      <c r="P128" s="27"/>
      <c r="Q128" s="29"/>
      <c r="R128" s="27"/>
      <c r="S128" s="29">
        <f>S127</f>
        <v>1435.97</v>
      </c>
    </row>
    <row r="129" spans="1:19" ht="30" customHeight="1" x14ac:dyDescent="0.25">
      <c r="A129" s="23"/>
      <c r="B129" s="23"/>
      <c r="C129" s="23" t="s">
        <v>337</v>
      </c>
      <c r="D129" s="23"/>
      <c r="E129" s="23"/>
      <c r="F129" s="23"/>
      <c r="G129" s="26"/>
      <c r="H129" s="23"/>
      <c r="I129" s="23"/>
      <c r="J129" s="23"/>
      <c r="K129" s="23"/>
      <c r="L129" s="23"/>
      <c r="M129" s="23"/>
      <c r="N129" s="23"/>
      <c r="O129" s="23"/>
      <c r="P129" s="23"/>
      <c r="Q129" s="25"/>
      <c r="R129" s="23"/>
      <c r="S129" s="25">
        <v>1000</v>
      </c>
    </row>
    <row r="130" spans="1:19" ht="15.75" thickBot="1" x14ac:dyDescent="0.3">
      <c r="A130" s="27"/>
      <c r="B130" s="27"/>
      <c r="C130" s="27" t="s">
        <v>338</v>
      </c>
      <c r="D130" s="27"/>
      <c r="E130" s="27"/>
      <c r="F130" s="27"/>
      <c r="G130" s="28"/>
      <c r="H130" s="27"/>
      <c r="I130" s="27"/>
      <c r="J130" s="27"/>
      <c r="K130" s="27"/>
      <c r="L130" s="27"/>
      <c r="M130" s="27"/>
      <c r="N130" s="27"/>
      <c r="O130" s="27"/>
      <c r="P130" s="27"/>
      <c r="Q130" s="30"/>
      <c r="R130" s="27"/>
      <c r="S130" s="30">
        <f>S129</f>
        <v>1000</v>
      </c>
    </row>
    <row r="131" spans="1:19" ht="30" customHeight="1" x14ac:dyDescent="0.25">
      <c r="A131" s="27"/>
      <c r="B131" s="27" t="s">
        <v>99</v>
      </c>
      <c r="C131" s="27"/>
      <c r="D131" s="27"/>
      <c r="E131" s="27"/>
      <c r="F131" s="27"/>
      <c r="G131" s="28"/>
      <c r="H131" s="27"/>
      <c r="I131" s="27"/>
      <c r="J131" s="27"/>
      <c r="K131" s="27"/>
      <c r="L131" s="27"/>
      <c r="M131" s="27"/>
      <c r="N131" s="27"/>
      <c r="O131" s="27"/>
      <c r="P131" s="27"/>
      <c r="Q131" s="29"/>
      <c r="R131" s="27"/>
      <c r="S131" s="29">
        <f>ROUND(S124+S126+S128+S130,5)</f>
        <v>4711.95</v>
      </c>
    </row>
    <row r="132" spans="1:19" ht="30" customHeight="1" x14ac:dyDescent="0.25">
      <c r="A132" s="23"/>
      <c r="B132" s="23" t="s">
        <v>100</v>
      </c>
      <c r="C132" s="23"/>
      <c r="D132" s="23"/>
      <c r="E132" s="23"/>
      <c r="F132" s="23"/>
      <c r="G132" s="26"/>
      <c r="H132" s="23"/>
      <c r="I132" s="23"/>
      <c r="J132" s="23"/>
      <c r="K132" s="23"/>
      <c r="L132" s="23"/>
      <c r="M132" s="23"/>
      <c r="N132" s="23"/>
      <c r="O132" s="23"/>
      <c r="P132" s="23"/>
      <c r="Q132" s="25"/>
      <c r="R132" s="23"/>
      <c r="S132" s="25">
        <v>1464.25</v>
      </c>
    </row>
    <row r="133" spans="1:19" x14ac:dyDescent="0.25">
      <c r="A133" s="23"/>
      <c r="B133" s="23"/>
      <c r="C133" s="23" t="s">
        <v>259</v>
      </c>
      <c r="D133" s="23"/>
      <c r="E133" s="23"/>
      <c r="F133" s="23"/>
      <c r="G133" s="26"/>
      <c r="H133" s="23"/>
      <c r="I133" s="23"/>
      <c r="J133" s="23"/>
      <c r="K133" s="23"/>
      <c r="L133" s="23"/>
      <c r="M133" s="23"/>
      <c r="N133" s="23"/>
      <c r="O133" s="23"/>
      <c r="P133" s="23"/>
      <c r="Q133" s="25"/>
      <c r="R133" s="23"/>
      <c r="S133" s="25">
        <v>1160.75</v>
      </c>
    </row>
    <row r="134" spans="1:19" x14ac:dyDescent="0.25">
      <c r="A134" s="27"/>
      <c r="B134" s="27"/>
      <c r="C134" s="27" t="s">
        <v>260</v>
      </c>
      <c r="D134" s="27"/>
      <c r="E134" s="27"/>
      <c r="F134" s="27"/>
      <c r="G134" s="28"/>
      <c r="H134" s="27"/>
      <c r="I134" s="27"/>
      <c r="J134" s="27"/>
      <c r="K134" s="27"/>
      <c r="L134" s="27"/>
      <c r="M134" s="27"/>
      <c r="N134" s="27"/>
      <c r="O134" s="27"/>
      <c r="P134" s="27"/>
      <c r="Q134" s="29"/>
      <c r="R134" s="27"/>
      <c r="S134" s="29">
        <f>S133</f>
        <v>1160.75</v>
      </c>
    </row>
    <row r="135" spans="1:19" ht="30" customHeight="1" x14ac:dyDescent="0.25">
      <c r="A135" s="23"/>
      <c r="B135" s="23"/>
      <c r="C135" s="23" t="s">
        <v>261</v>
      </c>
      <c r="D135" s="23"/>
      <c r="E135" s="23"/>
      <c r="F135" s="23"/>
      <c r="G135" s="26"/>
      <c r="H135" s="23"/>
      <c r="I135" s="23"/>
      <c r="J135" s="23"/>
      <c r="K135" s="23"/>
      <c r="L135" s="23"/>
      <c r="M135" s="23"/>
      <c r="N135" s="23"/>
      <c r="O135" s="23"/>
      <c r="P135" s="23"/>
      <c r="Q135" s="25"/>
      <c r="R135" s="23"/>
      <c r="S135" s="25">
        <v>303.5</v>
      </c>
    </row>
    <row r="136" spans="1:19" ht="15.75" thickBot="1" x14ac:dyDescent="0.3">
      <c r="A136" s="22"/>
      <c r="B136" s="22"/>
      <c r="C136" s="22"/>
      <c r="D136" s="22"/>
      <c r="E136" s="27" t="s">
        <v>109</v>
      </c>
      <c r="F136" s="27"/>
      <c r="G136" s="28">
        <v>41876</v>
      </c>
      <c r="H136" s="27"/>
      <c r="I136" s="27"/>
      <c r="J136" s="27"/>
      <c r="K136" s="27" t="s">
        <v>355</v>
      </c>
      <c r="L136" s="27"/>
      <c r="M136" s="27" t="s">
        <v>370</v>
      </c>
      <c r="N136" s="27"/>
      <c r="O136" s="27" t="s">
        <v>28</v>
      </c>
      <c r="P136" s="27"/>
      <c r="Q136" s="31">
        <v>50</v>
      </c>
      <c r="R136" s="27"/>
      <c r="S136" s="31">
        <f>ROUND(S135+Q136,5)</f>
        <v>353.5</v>
      </c>
    </row>
    <row r="137" spans="1:19" ht="15.75" thickBot="1" x14ac:dyDescent="0.3">
      <c r="A137" s="27"/>
      <c r="B137" s="27"/>
      <c r="C137" s="27" t="s">
        <v>262</v>
      </c>
      <c r="D137" s="27"/>
      <c r="E137" s="27"/>
      <c r="F137" s="27"/>
      <c r="G137" s="28"/>
      <c r="H137" s="27"/>
      <c r="I137" s="27"/>
      <c r="J137" s="27"/>
      <c r="K137" s="27"/>
      <c r="L137" s="27"/>
      <c r="M137" s="27"/>
      <c r="N137" s="27"/>
      <c r="O137" s="27"/>
      <c r="P137" s="27"/>
      <c r="Q137" s="33">
        <f>ROUND(SUM(Q135:Q136),5)</f>
        <v>50</v>
      </c>
      <c r="R137" s="27"/>
      <c r="S137" s="33">
        <f>S136</f>
        <v>353.5</v>
      </c>
    </row>
    <row r="138" spans="1:19" ht="30" customHeight="1" x14ac:dyDescent="0.25">
      <c r="A138" s="27"/>
      <c r="B138" s="27" t="s">
        <v>101</v>
      </c>
      <c r="C138" s="27"/>
      <c r="D138" s="27"/>
      <c r="E138" s="27"/>
      <c r="F138" s="27"/>
      <c r="G138" s="28"/>
      <c r="H138" s="27"/>
      <c r="I138" s="27"/>
      <c r="J138" s="27"/>
      <c r="K138" s="27"/>
      <c r="L138" s="27"/>
      <c r="M138" s="27"/>
      <c r="N138" s="27"/>
      <c r="O138" s="27"/>
      <c r="P138" s="27"/>
      <c r="Q138" s="29">
        <f>ROUND(Q134+Q137,5)</f>
        <v>50</v>
      </c>
      <c r="R138" s="27"/>
      <c r="S138" s="29">
        <f>ROUND(S134+S137,5)</f>
        <v>1514.25</v>
      </c>
    </row>
    <row r="139" spans="1:19" ht="30" customHeight="1" x14ac:dyDescent="0.25">
      <c r="A139" s="23"/>
      <c r="B139" s="23" t="s">
        <v>102</v>
      </c>
      <c r="C139" s="23"/>
      <c r="D139" s="23"/>
      <c r="E139" s="23"/>
      <c r="F139" s="23"/>
      <c r="G139" s="26"/>
      <c r="H139" s="23"/>
      <c r="I139" s="23"/>
      <c r="J139" s="23"/>
      <c r="K139" s="23"/>
      <c r="L139" s="23"/>
      <c r="M139" s="23"/>
      <c r="N139" s="23"/>
      <c r="O139" s="23"/>
      <c r="P139" s="23"/>
      <c r="Q139" s="25"/>
      <c r="R139" s="23"/>
      <c r="S139" s="25">
        <v>7924.3</v>
      </c>
    </row>
    <row r="140" spans="1:19" x14ac:dyDescent="0.25">
      <c r="A140" s="27"/>
      <c r="B140" s="27"/>
      <c r="C140" s="27"/>
      <c r="D140" s="27"/>
      <c r="E140" s="27" t="s">
        <v>109</v>
      </c>
      <c r="F140" s="27"/>
      <c r="G140" s="28">
        <v>41855</v>
      </c>
      <c r="H140" s="27"/>
      <c r="I140" s="27"/>
      <c r="J140" s="27"/>
      <c r="K140" s="27" t="s">
        <v>231</v>
      </c>
      <c r="L140" s="27"/>
      <c r="M140" s="27" t="s">
        <v>490</v>
      </c>
      <c r="N140" s="27"/>
      <c r="O140" s="27" t="s">
        <v>28</v>
      </c>
      <c r="P140" s="27"/>
      <c r="Q140" s="29">
        <v>125</v>
      </c>
      <c r="R140" s="27"/>
      <c r="S140" s="29">
        <f>ROUND(S139+Q140,5)</f>
        <v>8049.3</v>
      </c>
    </row>
    <row r="141" spans="1:19" x14ac:dyDescent="0.25">
      <c r="A141" s="27"/>
      <c r="B141" s="27"/>
      <c r="C141" s="27"/>
      <c r="D141" s="27"/>
      <c r="E141" s="27" t="s">
        <v>111</v>
      </c>
      <c r="F141" s="27"/>
      <c r="G141" s="28">
        <v>41856</v>
      </c>
      <c r="H141" s="27"/>
      <c r="I141" s="27"/>
      <c r="J141" s="27"/>
      <c r="K141" s="27" t="s">
        <v>231</v>
      </c>
      <c r="L141" s="27"/>
      <c r="M141" s="27" t="s">
        <v>491</v>
      </c>
      <c r="N141" s="27"/>
      <c r="O141" s="27" t="s">
        <v>28</v>
      </c>
      <c r="P141" s="27"/>
      <c r="Q141" s="29">
        <v>-18</v>
      </c>
      <c r="R141" s="27"/>
      <c r="S141" s="29">
        <f>ROUND(S140+Q141,5)</f>
        <v>8031.3</v>
      </c>
    </row>
    <row r="142" spans="1:19" x14ac:dyDescent="0.25">
      <c r="A142" s="27"/>
      <c r="B142" s="27"/>
      <c r="C142" s="27"/>
      <c r="D142" s="27"/>
      <c r="E142" s="27" t="s">
        <v>109</v>
      </c>
      <c r="F142" s="27"/>
      <c r="G142" s="28">
        <v>41877</v>
      </c>
      <c r="H142" s="27"/>
      <c r="I142" s="27"/>
      <c r="J142" s="27"/>
      <c r="K142" s="27" t="s">
        <v>485</v>
      </c>
      <c r="L142" s="27"/>
      <c r="M142" s="27" t="s">
        <v>501</v>
      </c>
      <c r="N142" s="27"/>
      <c r="O142" s="27" t="s">
        <v>28</v>
      </c>
      <c r="P142" s="27"/>
      <c r="Q142" s="29">
        <v>165</v>
      </c>
      <c r="R142" s="27"/>
      <c r="S142" s="29">
        <f>ROUND(S141+Q142,5)</f>
        <v>8196.2999999999993</v>
      </c>
    </row>
    <row r="143" spans="1:19" x14ac:dyDescent="0.25">
      <c r="A143" s="27"/>
      <c r="B143" s="27"/>
      <c r="C143" s="27"/>
      <c r="D143" s="27"/>
      <c r="E143" s="27" t="s">
        <v>109</v>
      </c>
      <c r="F143" s="27"/>
      <c r="G143" s="28">
        <v>41878</v>
      </c>
      <c r="H143" s="27"/>
      <c r="I143" s="27"/>
      <c r="J143" s="27"/>
      <c r="K143" s="27" t="s">
        <v>485</v>
      </c>
      <c r="L143" s="27"/>
      <c r="M143" s="27" t="s">
        <v>502</v>
      </c>
      <c r="N143" s="27"/>
      <c r="O143" s="27" t="s">
        <v>28</v>
      </c>
      <c r="P143" s="27"/>
      <c r="Q143" s="29">
        <v>6536.92</v>
      </c>
      <c r="R143" s="27"/>
      <c r="S143" s="29">
        <f>ROUND(S142+Q143,5)</f>
        <v>14733.22</v>
      </c>
    </row>
    <row r="144" spans="1:19" ht="15.75" thickBot="1" x14ac:dyDescent="0.3">
      <c r="A144" s="27"/>
      <c r="B144" s="27"/>
      <c r="C144" s="27"/>
      <c r="D144" s="27"/>
      <c r="E144" s="27" t="s">
        <v>109</v>
      </c>
      <c r="F144" s="27"/>
      <c r="G144" s="28">
        <v>41878</v>
      </c>
      <c r="H144" s="27"/>
      <c r="I144" s="27"/>
      <c r="J144" s="27"/>
      <c r="K144" s="27" t="s">
        <v>486</v>
      </c>
      <c r="L144" s="27"/>
      <c r="M144" s="27" t="s">
        <v>503</v>
      </c>
      <c r="N144" s="27"/>
      <c r="O144" s="27" t="s">
        <v>28</v>
      </c>
      <c r="P144" s="27"/>
      <c r="Q144" s="30">
        <v>5000</v>
      </c>
      <c r="R144" s="27"/>
      <c r="S144" s="30">
        <f>ROUND(S143+Q144,5)</f>
        <v>19733.22</v>
      </c>
    </row>
    <row r="145" spans="1:19" x14ac:dyDescent="0.25">
      <c r="A145" s="27"/>
      <c r="B145" s="27" t="s">
        <v>103</v>
      </c>
      <c r="C145" s="27"/>
      <c r="D145" s="27"/>
      <c r="E145" s="27"/>
      <c r="F145" s="27"/>
      <c r="G145" s="28"/>
      <c r="H145" s="27"/>
      <c r="I145" s="27"/>
      <c r="J145" s="27"/>
      <c r="K145" s="27"/>
      <c r="L145" s="27"/>
      <c r="M145" s="27"/>
      <c r="N145" s="27"/>
      <c r="O145" s="27"/>
      <c r="P145" s="27"/>
      <c r="Q145" s="29">
        <f>ROUND(SUM(Q139:Q144),5)</f>
        <v>11808.92</v>
      </c>
      <c r="R145" s="27"/>
      <c r="S145" s="29">
        <f>S144</f>
        <v>19733.22</v>
      </c>
    </row>
    <row r="146" spans="1:19" ht="30" customHeight="1" x14ac:dyDescent="0.25">
      <c r="A146" s="23"/>
      <c r="B146" s="23" t="s">
        <v>104</v>
      </c>
      <c r="C146" s="23"/>
      <c r="D146" s="23"/>
      <c r="E146" s="23"/>
      <c r="F146" s="23"/>
      <c r="G146" s="26"/>
      <c r="H146" s="23"/>
      <c r="I146" s="23"/>
      <c r="J146" s="23"/>
      <c r="K146" s="23"/>
      <c r="L146" s="23"/>
      <c r="M146" s="23"/>
      <c r="N146" s="23"/>
      <c r="O146" s="23"/>
      <c r="P146" s="23"/>
      <c r="Q146" s="25"/>
      <c r="R146" s="23"/>
      <c r="S146" s="25">
        <v>11078.9</v>
      </c>
    </row>
    <row r="147" spans="1:19" x14ac:dyDescent="0.25">
      <c r="A147" s="27"/>
      <c r="B147" s="27"/>
      <c r="C147" s="27"/>
      <c r="D147" s="27"/>
      <c r="E147" s="27" t="s">
        <v>109</v>
      </c>
      <c r="F147" s="27"/>
      <c r="G147" s="28">
        <v>41856</v>
      </c>
      <c r="H147" s="27"/>
      <c r="I147" s="27" t="s">
        <v>467</v>
      </c>
      <c r="J147" s="27"/>
      <c r="K147" s="27" t="s">
        <v>479</v>
      </c>
      <c r="L147" s="27"/>
      <c r="M147" s="27" t="s">
        <v>492</v>
      </c>
      <c r="N147" s="27"/>
      <c r="O147" s="27" t="s">
        <v>28</v>
      </c>
      <c r="P147" s="27"/>
      <c r="Q147" s="29">
        <v>1000</v>
      </c>
      <c r="R147" s="27"/>
      <c r="S147" s="29">
        <f t="shared" ref="S147:S153" si="2">ROUND(S146+Q147,5)</f>
        <v>12078.9</v>
      </c>
    </row>
    <row r="148" spans="1:19" x14ac:dyDescent="0.25">
      <c r="A148" s="27"/>
      <c r="B148" s="27"/>
      <c r="C148" s="27"/>
      <c r="D148" s="27"/>
      <c r="E148" s="27" t="s">
        <v>109</v>
      </c>
      <c r="F148" s="27"/>
      <c r="G148" s="28">
        <v>41862</v>
      </c>
      <c r="H148" s="27"/>
      <c r="I148" s="27"/>
      <c r="J148" s="27"/>
      <c r="K148" s="27" t="s">
        <v>147</v>
      </c>
      <c r="L148" s="27"/>
      <c r="M148" s="27" t="s">
        <v>185</v>
      </c>
      <c r="N148" s="27"/>
      <c r="O148" s="27" t="s">
        <v>28</v>
      </c>
      <c r="P148" s="27"/>
      <c r="Q148" s="29">
        <v>44.95</v>
      </c>
      <c r="R148" s="27"/>
      <c r="S148" s="29">
        <f t="shared" si="2"/>
        <v>12123.85</v>
      </c>
    </row>
    <row r="149" spans="1:19" x14ac:dyDescent="0.25">
      <c r="A149" s="27"/>
      <c r="B149" s="27"/>
      <c r="C149" s="27"/>
      <c r="D149" s="27"/>
      <c r="E149" s="27" t="s">
        <v>109</v>
      </c>
      <c r="F149" s="27"/>
      <c r="G149" s="28">
        <v>41862</v>
      </c>
      <c r="H149" s="27"/>
      <c r="I149" s="27"/>
      <c r="J149" s="27"/>
      <c r="K149" s="27" t="s">
        <v>349</v>
      </c>
      <c r="L149" s="27"/>
      <c r="M149" s="27" t="s">
        <v>360</v>
      </c>
      <c r="N149" s="27"/>
      <c r="O149" s="27" t="s">
        <v>28</v>
      </c>
      <c r="P149" s="27"/>
      <c r="Q149" s="29">
        <v>636.79</v>
      </c>
      <c r="R149" s="27"/>
      <c r="S149" s="29">
        <f t="shared" si="2"/>
        <v>12760.64</v>
      </c>
    </row>
    <row r="150" spans="1:19" x14ac:dyDescent="0.25">
      <c r="A150" s="27"/>
      <c r="B150" s="27"/>
      <c r="C150" s="27"/>
      <c r="D150" s="27"/>
      <c r="E150" s="27" t="s">
        <v>109</v>
      </c>
      <c r="F150" s="27"/>
      <c r="G150" s="28">
        <v>41872</v>
      </c>
      <c r="H150" s="27"/>
      <c r="I150" s="27"/>
      <c r="J150" s="27"/>
      <c r="K150" s="27" t="s">
        <v>147</v>
      </c>
      <c r="L150" s="27"/>
      <c r="M150" s="27" t="s">
        <v>185</v>
      </c>
      <c r="N150" s="27"/>
      <c r="O150" s="27" t="s">
        <v>28</v>
      </c>
      <c r="P150" s="27"/>
      <c r="Q150" s="29">
        <v>26.19</v>
      </c>
      <c r="R150" s="27"/>
      <c r="S150" s="29">
        <f t="shared" si="2"/>
        <v>12786.83</v>
      </c>
    </row>
    <row r="151" spans="1:19" x14ac:dyDescent="0.25">
      <c r="A151" s="27"/>
      <c r="B151" s="27"/>
      <c r="C151" s="27"/>
      <c r="D151" s="27"/>
      <c r="E151" s="27" t="s">
        <v>109</v>
      </c>
      <c r="F151" s="27"/>
      <c r="G151" s="28">
        <v>41872</v>
      </c>
      <c r="H151" s="27"/>
      <c r="I151" s="27"/>
      <c r="J151" s="27"/>
      <c r="K151" s="27" t="s">
        <v>143</v>
      </c>
      <c r="L151" s="27"/>
      <c r="M151" s="27" t="s">
        <v>176</v>
      </c>
      <c r="N151" s="27"/>
      <c r="O151" s="27" t="s">
        <v>28</v>
      </c>
      <c r="P151" s="27"/>
      <c r="Q151" s="29">
        <v>19.989999999999998</v>
      </c>
      <c r="R151" s="27"/>
      <c r="S151" s="29">
        <f t="shared" si="2"/>
        <v>12806.82</v>
      </c>
    </row>
    <row r="152" spans="1:19" x14ac:dyDescent="0.25">
      <c r="A152" s="27"/>
      <c r="B152" s="27"/>
      <c r="C152" s="27"/>
      <c r="D152" s="27"/>
      <c r="E152" s="27" t="s">
        <v>109</v>
      </c>
      <c r="F152" s="27"/>
      <c r="G152" s="28">
        <v>41873</v>
      </c>
      <c r="H152" s="27"/>
      <c r="I152" s="27"/>
      <c r="J152" s="27"/>
      <c r="K152" s="27" t="s">
        <v>147</v>
      </c>
      <c r="L152" s="27"/>
      <c r="M152" s="27" t="s">
        <v>185</v>
      </c>
      <c r="N152" s="27"/>
      <c r="O152" s="27" t="s">
        <v>28</v>
      </c>
      <c r="P152" s="27"/>
      <c r="Q152" s="29">
        <v>38.28</v>
      </c>
      <c r="R152" s="27"/>
      <c r="S152" s="29">
        <f t="shared" si="2"/>
        <v>12845.1</v>
      </c>
    </row>
    <row r="153" spans="1:19" ht="15.75" thickBot="1" x14ac:dyDescent="0.3">
      <c r="A153" s="27"/>
      <c r="B153" s="27"/>
      <c r="C153" s="27"/>
      <c r="D153" s="27"/>
      <c r="E153" s="27" t="s">
        <v>109</v>
      </c>
      <c r="F153" s="27"/>
      <c r="G153" s="28">
        <v>41879</v>
      </c>
      <c r="H153" s="27"/>
      <c r="I153" s="27"/>
      <c r="J153" s="27"/>
      <c r="K153" s="27" t="s">
        <v>147</v>
      </c>
      <c r="L153" s="27"/>
      <c r="M153" s="27" t="s">
        <v>185</v>
      </c>
      <c r="N153" s="27"/>
      <c r="O153" s="27" t="s">
        <v>28</v>
      </c>
      <c r="P153" s="27"/>
      <c r="Q153" s="30">
        <v>52.38</v>
      </c>
      <c r="R153" s="27"/>
      <c r="S153" s="30">
        <f t="shared" si="2"/>
        <v>12897.48</v>
      </c>
    </row>
    <row r="154" spans="1:19" x14ac:dyDescent="0.25">
      <c r="A154" s="27"/>
      <c r="B154" s="27" t="s">
        <v>105</v>
      </c>
      <c r="C154" s="27"/>
      <c r="D154" s="27"/>
      <c r="E154" s="27"/>
      <c r="F154" s="27"/>
      <c r="G154" s="28"/>
      <c r="H154" s="27"/>
      <c r="I154" s="27"/>
      <c r="J154" s="27"/>
      <c r="K154" s="27"/>
      <c r="L154" s="27"/>
      <c r="M154" s="27"/>
      <c r="N154" s="27"/>
      <c r="O154" s="27"/>
      <c r="P154" s="27"/>
      <c r="Q154" s="29">
        <f>ROUND(SUM(Q146:Q153),5)</f>
        <v>1818.58</v>
      </c>
      <c r="R154" s="27"/>
      <c r="S154" s="29">
        <f>S153</f>
        <v>12897.48</v>
      </c>
    </row>
    <row r="155" spans="1:19" ht="30" customHeight="1" x14ac:dyDescent="0.25">
      <c r="A155" s="23"/>
      <c r="B155" s="23" t="s">
        <v>106</v>
      </c>
      <c r="C155" s="23"/>
      <c r="D155" s="23"/>
      <c r="E155" s="23"/>
      <c r="F155" s="23"/>
      <c r="G155" s="26"/>
      <c r="H155" s="23"/>
      <c r="I155" s="23"/>
      <c r="J155" s="23"/>
      <c r="K155" s="23"/>
      <c r="L155" s="23"/>
      <c r="M155" s="23"/>
      <c r="N155" s="23"/>
      <c r="O155" s="23"/>
      <c r="P155" s="23"/>
      <c r="Q155" s="25"/>
      <c r="R155" s="23"/>
      <c r="S155" s="25">
        <v>3373.98</v>
      </c>
    </row>
    <row r="156" spans="1:19" x14ac:dyDescent="0.25">
      <c r="A156" s="27"/>
      <c r="B156" s="27"/>
      <c r="C156" s="27"/>
      <c r="D156" s="27"/>
      <c r="E156" s="27" t="s">
        <v>110</v>
      </c>
      <c r="F156" s="27"/>
      <c r="G156" s="28">
        <v>41857</v>
      </c>
      <c r="H156" s="27"/>
      <c r="I156" s="27" t="s">
        <v>468</v>
      </c>
      <c r="J156" s="27"/>
      <c r="K156" s="27" t="s">
        <v>302</v>
      </c>
      <c r="L156" s="27"/>
      <c r="M156" s="27" t="s">
        <v>495</v>
      </c>
      <c r="N156" s="27"/>
      <c r="O156" s="27" t="s">
        <v>28</v>
      </c>
      <c r="P156" s="27"/>
      <c r="Q156" s="29">
        <v>45</v>
      </c>
      <c r="R156" s="27"/>
      <c r="S156" s="29">
        <f>ROUND(S155+Q156,5)</f>
        <v>3418.98</v>
      </c>
    </row>
    <row r="157" spans="1:19" x14ac:dyDescent="0.25">
      <c r="A157" s="27"/>
      <c r="B157" s="27"/>
      <c r="C157" s="27"/>
      <c r="D157" s="27"/>
      <c r="E157" s="27" t="s">
        <v>109</v>
      </c>
      <c r="F157" s="27"/>
      <c r="G157" s="28">
        <v>41863</v>
      </c>
      <c r="H157" s="27"/>
      <c r="I157" s="27"/>
      <c r="J157" s="27"/>
      <c r="K157" s="27" t="s">
        <v>139</v>
      </c>
      <c r="L157" s="27"/>
      <c r="M157" s="27" t="s">
        <v>496</v>
      </c>
      <c r="N157" s="27"/>
      <c r="O157" s="27" t="s">
        <v>28</v>
      </c>
      <c r="P157" s="27"/>
      <c r="Q157" s="29">
        <v>1762.5</v>
      </c>
      <c r="R157" s="27"/>
      <c r="S157" s="29">
        <f>ROUND(S156+Q157,5)</f>
        <v>5181.4799999999996</v>
      </c>
    </row>
    <row r="158" spans="1:19" x14ac:dyDescent="0.25">
      <c r="A158" s="27"/>
      <c r="B158" s="27"/>
      <c r="C158" s="27"/>
      <c r="D158" s="27"/>
      <c r="E158" s="27" t="s">
        <v>109</v>
      </c>
      <c r="F158" s="27"/>
      <c r="G158" s="28">
        <v>41863</v>
      </c>
      <c r="H158" s="27"/>
      <c r="I158" s="27"/>
      <c r="J158" s="27"/>
      <c r="K158" s="27" t="s">
        <v>139</v>
      </c>
      <c r="L158" s="27"/>
      <c r="M158" s="27" t="s">
        <v>238</v>
      </c>
      <c r="N158" s="27"/>
      <c r="O158" s="27" t="s">
        <v>28</v>
      </c>
      <c r="P158" s="27"/>
      <c r="Q158" s="29">
        <v>220.11</v>
      </c>
      <c r="R158" s="27"/>
      <c r="S158" s="29">
        <f>ROUND(S157+Q158,5)</f>
        <v>5401.59</v>
      </c>
    </row>
    <row r="159" spans="1:19" x14ac:dyDescent="0.25">
      <c r="A159" s="27"/>
      <c r="B159" s="27"/>
      <c r="C159" s="27"/>
      <c r="D159" s="27"/>
      <c r="E159" s="27" t="s">
        <v>109</v>
      </c>
      <c r="F159" s="27"/>
      <c r="G159" s="28">
        <v>41863</v>
      </c>
      <c r="H159" s="27"/>
      <c r="I159" s="27"/>
      <c r="J159" s="27"/>
      <c r="K159" s="27" t="s">
        <v>139</v>
      </c>
      <c r="L159" s="27"/>
      <c r="M159" s="27" t="s">
        <v>239</v>
      </c>
      <c r="N159" s="27"/>
      <c r="O159" s="27" t="s">
        <v>28</v>
      </c>
      <c r="P159" s="27"/>
      <c r="Q159" s="29">
        <v>80</v>
      </c>
      <c r="R159" s="27"/>
      <c r="S159" s="29">
        <f>ROUND(S158+Q159,5)</f>
        <v>5481.59</v>
      </c>
    </row>
    <row r="160" spans="1:19" ht="15.75" thickBot="1" x14ac:dyDescent="0.3">
      <c r="A160" s="27"/>
      <c r="B160" s="27"/>
      <c r="C160" s="27"/>
      <c r="D160" s="27"/>
      <c r="E160" s="27" t="s">
        <v>110</v>
      </c>
      <c r="F160" s="27"/>
      <c r="G160" s="28">
        <v>41873</v>
      </c>
      <c r="H160" s="27"/>
      <c r="I160" s="27" t="s">
        <v>470</v>
      </c>
      <c r="J160" s="27"/>
      <c r="K160" s="27" t="s">
        <v>484</v>
      </c>
      <c r="L160" s="27"/>
      <c r="M160" s="27" t="s">
        <v>500</v>
      </c>
      <c r="N160" s="27"/>
      <c r="O160" s="27" t="s">
        <v>28</v>
      </c>
      <c r="P160" s="27"/>
      <c r="Q160" s="30">
        <v>22</v>
      </c>
      <c r="R160" s="27"/>
      <c r="S160" s="30">
        <f>ROUND(S159+Q160,5)</f>
        <v>5503.59</v>
      </c>
    </row>
    <row r="161" spans="1:19" x14ac:dyDescent="0.25">
      <c r="A161" s="27"/>
      <c r="B161" s="27" t="s">
        <v>107</v>
      </c>
      <c r="C161" s="27"/>
      <c r="D161" s="27"/>
      <c r="E161" s="27"/>
      <c r="F161" s="27"/>
      <c r="G161" s="28"/>
      <c r="H161" s="27"/>
      <c r="I161" s="27"/>
      <c r="J161" s="27"/>
      <c r="K161" s="27"/>
      <c r="L161" s="27"/>
      <c r="M161" s="27"/>
      <c r="N161" s="27"/>
      <c r="O161" s="27"/>
      <c r="P161" s="27"/>
      <c r="Q161" s="29">
        <f>ROUND(SUM(Q155:Q160),5)</f>
        <v>2129.61</v>
      </c>
      <c r="R161" s="27"/>
      <c r="S161" s="29">
        <f>S160</f>
        <v>5503.59</v>
      </c>
    </row>
    <row r="162" spans="1:19" ht="30" customHeight="1" x14ac:dyDescent="0.25">
      <c r="A162" s="23"/>
      <c r="B162" s="23" t="s">
        <v>378</v>
      </c>
      <c r="C162" s="23"/>
      <c r="D162" s="23"/>
      <c r="E162" s="23"/>
      <c r="F162" s="23"/>
      <c r="G162" s="26"/>
      <c r="H162" s="23"/>
      <c r="I162" s="23"/>
      <c r="J162" s="23"/>
      <c r="K162" s="23"/>
      <c r="L162" s="23"/>
      <c r="M162" s="23"/>
      <c r="N162" s="23"/>
      <c r="O162" s="23"/>
      <c r="P162" s="23"/>
      <c r="Q162" s="25"/>
      <c r="R162" s="23"/>
      <c r="S162" s="25">
        <v>0</v>
      </c>
    </row>
    <row r="163" spans="1:19" ht="15.75" thickBot="1" x14ac:dyDescent="0.3">
      <c r="A163" s="22"/>
      <c r="B163" s="22"/>
      <c r="C163" s="22"/>
      <c r="D163" s="22"/>
      <c r="E163" s="27" t="s">
        <v>112</v>
      </c>
      <c r="F163" s="27"/>
      <c r="G163" s="28">
        <v>41878</v>
      </c>
      <c r="H163" s="27"/>
      <c r="I163" s="27" t="s">
        <v>475</v>
      </c>
      <c r="J163" s="27"/>
      <c r="K163" s="27" t="s">
        <v>165</v>
      </c>
      <c r="L163" s="27"/>
      <c r="M163" s="27" t="s">
        <v>513</v>
      </c>
      <c r="N163" s="27"/>
      <c r="O163" s="27" t="s">
        <v>36</v>
      </c>
      <c r="P163" s="27"/>
      <c r="Q163" s="30">
        <v>-6536.92</v>
      </c>
      <c r="R163" s="27"/>
      <c r="S163" s="30">
        <f>ROUND(S162+Q163,5)</f>
        <v>-6536.92</v>
      </c>
    </row>
    <row r="164" spans="1:19" x14ac:dyDescent="0.25">
      <c r="A164" s="27"/>
      <c r="B164" s="27" t="s">
        <v>379</v>
      </c>
      <c r="C164" s="27"/>
      <c r="D164" s="27"/>
      <c r="E164" s="27"/>
      <c r="F164" s="27"/>
      <c r="G164" s="28"/>
      <c r="H164" s="27"/>
      <c r="I164" s="27"/>
      <c r="J164" s="27"/>
      <c r="K164" s="27"/>
      <c r="L164" s="27"/>
      <c r="M164" s="27"/>
      <c r="N164" s="27"/>
      <c r="O164" s="27"/>
      <c r="P164" s="27"/>
      <c r="Q164" s="29">
        <f>ROUND(SUM(Q162:Q163),5)</f>
        <v>-6536.92</v>
      </c>
      <c r="R164" s="27"/>
      <c r="S164" s="29">
        <f>S163</f>
        <v>-6536.92</v>
      </c>
    </row>
    <row r="165" spans="1:19" ht="30" customHeight="1" x14ac:dyDescent="0.25">
      <c r="A165" s="23"/>
      <c r="B165" s="23" t="s">
        <v>263</v>
      </c>
      <c r="C165" s="23"/>
      <c r="D165" s="23"/>
      <c r="E165" s="23"/>
      <c r="F165" s="23"/>
      <c r="G165" s="26"/>
      <c r="H165" s="23"/>
      <c r="I165" s="23"/>
      <c r="J165" s="23"/>
      <c r="K165" s="23"/>
      <c r="L165" s="23"/>
      <c r="M165" s="23"/>
      <c r="N165" s="23"/>
      <c r="O165" s="23"/>
      <c r="P165" s="23"/>
      <c r="Q165" s="25"/>
      <c r="R165" s="23"/>
      <c r="S165" s="25">
        <v>1500</v>
      </c>
    </row>
    <row r="166" spans="1:19" ht="15.75" thickBot="1" x14ac:dyDescent="0.3">
      <c r="A166" s="27"/>
      <c r="B166" s="27" t="s">
        <v>264</v>
      </c>
      <c r="C166" s="27"/>
      <c r="D166" s="27"/>
      <c r="E166" s="27"/>
      <c r="F166" s="27"/>
      <c r="G166" s="28"/>
      <c r="H166" s="27"/>
      <c r="I166" s="27"/>
      <c r="J166" s="27"/>
      <c r="K166" s="27"/>
      <c r="L166" s="27"/>
      <c r="M166" s="27"/>
      <c r="N166" s="27"/>
      <c r="O166" s="27"/>
      <c r="P166" s="27"/>
      <c r="Q166" s="31"/>
      <c r="R166" s="27"/>
      <c r="S166" s="31">
        <f>S165</f>
        <v>1500</v>
      </c>
    </row>
    <row r="167" spans="1:19" ht="30" customHeight="1" thickBot="1" x14ac:dyDescent="0.3">
      <c r="A167" s="27"/>
      <c r="B167" s="27" t="s">
        <v>219</v>
      </c>
      <c r="C167" s="27"/>
      <c r="D167" s="27"/>
      <c r="E167" s="27"/>
      <c r="F167" s="27"/>
      <c r="G167" s="28"/>
      <c r="H167" s="27"/>
      <c r="I167" s="27"/>
      <c r="J167" s="27"/>
      <c r="K167" s="27"/>
      <c r="L167" s="27"/>
      <c r="M167" s="27"/>
      <c r="N167" s="27"/>
      <c r="O167" s="27"/>
      <c r="P167" s="27"/>
      <c r="Q167" s="32"/>
      <c r="R167" s="27"/>
      <c r="S167" s="32">
        <v>8798.09</v>
      </c>
    </row>
    <row r="168" spans="1:19" s="35" customFormat="1" ht="30" customHeight="1" thickBot="1" x14ac:dyDescent="0.25">
      <c r="A168" s="23" t="s">
        <v>108</v>
      </c>
      <c r="B168" s="23"/>
      <c r="C168" s="23"/>
      <c r="D168" s="23"/>
      <c r="E168" s="23"/>
      <c r="F168" s="23"/>
      <c r="G168" s="26"/>
      <c r="H168" s="23"/>
      <c r="I168" s="23"/>
      <c r="J168" s="23"/>
      <c r="K168" s="23"/>
      <c r="L168" s="23"/>
      <c r="M168" s="23"/>
      <c r="N168" s="23"/>
      <c r="O168" s="23"/>
      <c r="P168" s="23"/>
      <c r="Q168" s="34">
        <f>ROUND(Q28+Q30+Q32+Q34+Q49+Q51+Q53+Q55+Q57+Q59+Q65+Q67+Q69+Q71+Q73+Q75+Q77+Q79+Q86+SUM(Q91:Q92)+Q94+Q96+Q100+Q119+Q121+Q131+Q138+Q145+Q154+Q161+Q164+SUM(Q166:Q167),5)</f>
        <v>0</v>
      </c>
      <c r="R168" s="23"/>
      <c r="S168" s="34">
        <f>ROUND(S28+S30+S32+S34+S49+S51+S53+S55+S57+S59+S65+S67+S69+S71+S73+S75+S77+S79+S86+SUM(S91:S92)+S94+S96+S100+S119+S121+S131+S138+S145+S154+S161+S164+SUM(S166:S167),5)</f>
        <v>0</v>
      </c>
    </row>
    <row r="169" spans="1:19" ht="15.75" thickTop="1" x14ac:dyDescent="0.25"/>
  </sheetData>
  <pageMargins left="0.7" right="0.7" top="0.75" bottom="0.75" header="0.25" footer="0.3"/>
  <pageSetup orientation="portrait" horizontalDpi="1200" verticalDpi="1200" r:id="rId1"/>
  <headerFooter>
    <oddHeader>&amp;L&amp;"Arial,Bold"&amp;8 11:37 AM
&amp;"Arial,Bold"&amp;8 10/29/14
&amp;"Arial,Bold"&amp;8 Accrual Basis&amp;C&amp;"Arial,Bold"&amp;12 ICSB - International Council for Small Business
&amp;"Arial,Bold"&amp;14 General Ledger
&amp;"Arial,Bold"&amp;10 As of August 31, 2014</oddHeader>
    <oddFooter>&amp;C&amp;"Arial,Bold"&amp;8 Page &amp;P of &amp;N
&amp;"Arial,Bold"&amp;8 "RESTRICTED FOR MANAGEMENT USE ONLY"</oddFooter>
  </headerFooter>
  <drawing r:id="rId2"/>
  <legacyDrawing r:id="rId3"/>
  <controls>
    <mc:AlternateContent xmlns:mc="http://schemas.openxmlformats.org/markup-compatibility/2006">
      <mc:Choice Requires="x14">
        <control shapeId="2969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9698" r:id="rId4" name="HEADER"/>
      </mc:Fallback>
    </mc:AlternateContent>
    <mc:AlternateContent xmlns:mc="http://schemas.openxmlformats.org/markup-compatibility/2006">
      <mc:Choice Requires="x14">
        <control shapeId="2969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29697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SUMMARY</vt:lpstr>
      <vt:lpstr>MAR15-LEDGER</vt:lpstr>
      <vt:lpstr>FEB15-LEDGER</vt:lpstr>
      <vt:lpstr>JAN15-LEDGER</vt:lpstr>
      <vt:lpstr>DEC14-LEDGER</vt:lpstr>
      <vt:lpstr>NOV14-LEDGER</vt:lpstr>
      <vt:lpstr>OCT14-LEDGER</vt:lpstr>
      <vt:lpstr>SEPT14-LEDGER</vt:lpstr>
      <vt:lpstr>AUG14-LEDGER</vt:lpstr>
      <vt:lpstr>JULY14-LEDGER</vt:lpstr>
      <vt:lpstr>JUNE14-LEDGER</vt:lpstr>
      <vt:lpstr>MAY14-LEDGER</vt:lpstr>
      <vt:lpstr>APR14-LEDGER</vt:lpstr>
      <vt:lpstr>Alert</vt:lpstr>
      <vt:lpstr>'APR14-LEDGER'!Print_Titles</vt:lpstr>
      <vt:lpstr>'AUG14-LEDGER'!Print_Titles</vt:lpstr>
      <vt:lpstr>'DEC14-LEDGER'!Print_Titles</vt:lpstr>
      <vt:lpstr>'FEB15-LEDGER'!Print_Titles</vt:lpstr>
      <vt:lpstr>'JAN15-LEDGER'!Print_Titles</vt:lpstr>
      <vt:lpstr>'JULY14-LEDGER'!Print_Titles</vt:lpstr>
      <vt:lpstr>'JUNE14-LEDGER'!Print_Titles</vt:lpstr>
      <vt:lpstr>'MAR15-LEDGER'!Print_Titles</vt:lpstr>
      <vt:lpstr>'MAY14-LEDGER'!Print_Titles</vt:lpstr>
      <vt:lpstr>'NOV14-LEDGER'!Print_Titles</vt:lpstr>
      <vt:lpstr>'OCT14-LEDGER'!Print_Titles</vt:lpstr>
      <vt:lpstr>'SEPT14-LEDGER'!Print_Titles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Mbattaglia</dc:creator>
  <cp:lastModifiedBy>MJBattaglia</cp:lastModifiedBy>
  <dcterms:created xsi:type="dcterms:W3CDTF">2013-01-07T06:08:05Z</dcterms:created>
  <dcterms:modified xsi:type="dcterms:W3CDTF">2015-06-04T09:53:23Z</dcterms:modified>
</cp:coreProperties>
</file>