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45" windowWidth="10185" windowHeight="7995"/>
  </bookViews>
  <sheets>
    <sheet name="Sheet1" sheetId="1" r:id="rId1"/>
  </sheets>
  <definedNames>
    <definedName name="_xlnm.Print_Area" localSheetId="0">Sheet1!$A$1:$AB$84</definedName>
    <definedName name="_xlnm.Print_Titles" localSheetId="0">Sheet1!$A:$G,Sheet1!$1:$2</definedName>
    <definedName name="QB_COLUMN_59200" localSheetId="0" hidden="1">Sheet1!$L$2</definedName>
    <definedName name="QB_COLUMN_61210" localSheetId="0" hidden="1">Sheet1!#REF!</definedName>
    <definedName name="QB_DATA_0" localSheetId="0" hidden="1">Sheet1!$5:$5,Sheet1!$6:$6,Sheet1!$7:$7,Sheet1!$8:$8,Sheet1!$10:$10,Sheet1!$11:$11,Sheet1!$12:$12,Sheet1!$13:$13,Sheet1!$18:$18,Sheet1!$19:$19,Sheet1!$20:$20,Sheet1!$22:$22,Sheet1!$25:$25,Sheet1!$26:$26,Sheet1!$27:$27,Sheet1!$28:$28</definedName>
    <definedName name="QB_DATA_1" localSheetId="0" hidden="1">Sheet1!$31:$31,Sheet1!$34:$34,Sheet1!$35:$35,Sheet1!$37:$37,Sheet1!$38:$38,Sheet1!$39:$39,Sheet1!$40:$40,Sheet1!$41:$41,Sheet1!$44:$44,Sheet1!#REF!,Sheet1!#REF!,Sheet1!#REF!,Sheet1!#REF!,Sheet1!#REF!,Sheet1!#REF!,Sheet1!#REF!</definedName>
    <definedName name="QB_DATA_2" localSheetId="0" hidden="1">Sheet1!#REF!</definedName>
    <definedName name="QB_FORMULA_0" localSheetId="0" hidden="1">Sheet1!$L$14,Sheet1!#REF!,Sheet1!$L$15,Sheet1!#REF!,Sheet1!$L$29,Sheet1!#REF!,Sheet1!$L$30,Sheet1!#REF!,Sheet1!$L$42,Sheet1!#REF!,Sheet1!#REF!,Sheet1!#REF!,Sheet1!#REF!,Sheet1!#REF!,Sheet1!#REF!,Sheet1!#REF!</definedName>
    <definedName name="QB_FORMULA_1" localSheetId="0" hidden="1">Sheet1!#REF!,Sheet1!#REF!,Sheet1!#REF!,Sheet1!#REF!</definedName>
    <definedName name="QB_ROW_10340" localSheetId="0" hidden="1">Sheet1!$E$12</definedName>
    <definedName name="QB_ROW_116250" localSheetId="0" hidden="1">Sheet1!$F$22</definedName>
    <definedName name="QB_ROW_117260" localSheetId="0" hidden="1">Sheet1!$G$26</definedName>
    <definedName name="QB_ROW_120050" localSheetId="0" hidden="1">Sheet1!$F$24</definedName>
    <definedName name="QB_ROW_120260" localSheetId="0" hidden="1">Sheet1!$G$28</definedName>
    <definedName name="QB_ROW_120350" localSheetId="0" hidden="1">Sheet1!$F$29</definedName>
    <definedName name="QB_ROW_121260" localSheetId="0" hidden="1">Sheet1!$G$27</definedName>
    <definedName name="QB_ROW_123240" localSheetId="0" hidden="1">Sheet1!#REF!</definedName>
    <definedName name="QB_ROW_129240" localSheetId="0" hidden="1">Sheet1!$E$13</definedName>
    <definedName name="QB_ROW_130040" localSheetId="0" hidden="1">Sheet1!#REF!</definedName>
    <definedName name="QB_ROW_130250" localSheetId="0" hidden="1">Sheet1!#REF!</definedName>
    <definedName name="QB_ROW_130340" localSheetId="0" hidden="1">Sheet1!#REF!</definedName>
    <definedName name="QB_ROW_13040" localSheetId="0" hidden="1">Sheet1!$E$17</definedName>
    <definedName name="QB_ROW_13340" localSheetId="0" hidden="1">Sheet1!$E$30</definedName>
    <definedName name="QB_ROW_139250" localSheetId="0" hidden="1">Sheet1!#REF!</definedName>
    <definedName name="QB_ROW_14260" localSheetId="0" hidden="1">Sheet1!$G$25</definedName>
    <definedName name="QB_ROW_157240" localSheetId="0" hidden="1">Sheet1!$E$7</definedName>
    <definedName name="QB_ROW_16250" localSheetId="0" hidden="1">Sheet1!$F$19</definedName>
    <definedName name="QB_ROW_17250" localSheetId="0" hidden="1">Sheet1!$F$20</definedName>
    <definedName name="QB_ROW_18240" localSheetId="0" hidden="1">Sheet1!$E$31</definedName>
    <definedName name="QB_ROW_18301" localSheetId="0" hidden="1">Sheet1!#REF!</definedName>
    <definedName name="QB_ROW_19011" localSheetId="0" hidden="1">Sheet1!$B$3</definedName>
    <definedName name="QB_ROW_19311" localSheetId="0" hidden="1">Sheet1!#REF!</definedName>
    <definedName name="QB_ROW_20031" localSheetId="0" hidden="1">Sheet1!$D$4</definedName>
    <definedName name="QB_ROW_20331" localSheetId="0" hidden="1">Sheet1!$D$14</definedName>
    <definedName name="QB_ROW_21031" localSheetId="0" hidden="1">Sheet1!$D$16</definedName>
    <definedName name="QB_ROW_21250" localSheetId="0" hidden="1">Sheet1!$F$44</definedName>
    <definedName name="QB_ROW_21331" localSheetId="0" hidden="1">Sheet1!#REF!</definedName>
    <definedName name="QB_ROW_22250" localSheetId="0" hidden="1">Sheet1!$F$18</definedName>
    <definedName name="QB_ROW_24240" localSheetId="0" hidden="1">Sheet1!#REF!</definedName>
    <definedName name="QB_ROW_27240" localSheetId="0" hidden="1">Sheet1!#REF!</definedName>
    <definedName name="QB_ROW_28240" localSheetId="0" hidden="1">Sheet1!#REF!</definedName>
    <definedName name="QB_ROW_30240" localSheetId="0" hidden="1">Sheet1!#REF!</definedName>
    <definedName name="QB_ROW_31040" localSheetId="0" hidden="1">Sheet1!$E$33</definedName>
    <definedName name="QB_ROW_31340" localSheetId="0" hidden="1">Sheet1!$E$42</definedName>
    <definedName name="QB_ROW_32250" localSheetId="0" hidden="1">Sheet1!$F$34</definedName>
    <definedName name="QB_ROW_33250" localSheetId="0" hidden="1">Sheet1!$F$37</definedName>
    <definedName name="QB_ROW_34250" localSheetId="0" hidden="1">Sheet1!$F$35</definedName>
    <definedName name="QB_ROW_36250" localSheetId="0" hidden="1">Sheet1!$F$39</definedName>
    <definedName name="QB_ROW_40250" localSheetId="0" hidden="1">Sheet1!$F$38</definedName>
    <definedName name="QB_ROW_41040" localSheetId="0" hidden="1">Sheet1!$E$43</definedName>
    <definedName name="QB_ROW_41250" localSheetId="0" hidden="1">Sheet1!#REF!</definedName>
    <definedName name="QB_ROW_41340" localSheetId="0" hidden="1">Sheet1!#REF!</definedName>
    <definedName name="QB_ROW_5240" localSheetId="0" hidden="1">Sheet1!$E$6</definedName>
    <definedName name="QB_ROW_6240" localSheetId="0" hidden="1">Sheet1!$E$5</definedName>
    <definedName name="QB_ROW_74250" localSheetId="0" hidden="1">Sheet1!$F$40</definedName>
    <definedName name="QB_ROW_75250" localSheetId="0" hidden="1">Sheet1!$F$41</definedName>
    <definedName name="QB_ROW_78240" localSheetId="0" hidden="1">Sheet1!$E$11</definedName>
    <definedName name="QB_ROW_8340" localSheetId="0" hidden="1">Sheet1!$E$8</definedName>
    <definedName name="QB_ROW_86321" localSheetId="0" hidden="1">Sheet1!$C$15</definedName>
    <definedName name="QB_ROW_9240" localSheetId="0" hidden="1">Sheet1!$E$10</definedName>
    <definedName name="QBCANSUPPORTUPDATE" localSheetId="0">TRUE</definedName>
    <definedName name="QBCOMPANYFILENAME" localSheetId="0">"C:\Users\MJBattaglia\Documents\Quickbooks - Company File\ICSB 10.24.12 MAIN.QBW"</definedName>
    <definedName name="QBENDDATE" localSheetId="0">20140331</definedName>
    <definedName name="QBHEADERSONSCREEN" localSheetId="0">FALSE</definedName>
    <definedName name="QBMETADATASIZE" localSheetId="0">5785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"5e07f0bcef7c43ec943d9cd1938a384f"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TRUE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0</definedName>
    <definedName name="QBROWHEADERS" localSheetId="0">7</definedName>
    <definedName name="QBSTARTDATE" localSheetId="0">20130401</definedName>
  </definedNames>
  <calcPr calcId="145621"/>
</workbook>
</file>

<file path=xl/calcChain.xml><?xml version="1.0" encoding="utf-8"?>
<calcChain xmlns="http://schemas.openxmlformats.org/spreadsheetml/2006/main">
  <c r="R11" i="1" l="1"/>
  <c r="R12" i="1" s="1"/>
  <c r="R20" i="1"/>
  <c r="R31" i="1"/>
  <c r="R35" i="1"/>
  <c r="P11" i="1"/>
  <c r="P12" i="1" s="1"/>
  <c r="P20" i="1"/>
  <c r="P31" i="1"/>
  <c r="P35" i="1"/>
  <c r="H41" i="1"/>
  <c r="H5" i="1"/>
  <c r="H37" i="1"/>
  <c r="H7" i="1"/>
  <c r="J11" i="1"/>
  <c r="J12" i="1"/>
  <c r="J20" i="1"/>
  <c r="J31" i="1"/>
  <c r="J35" i="1"/>
  <c r="J42" i="1"/>
  <c r="J43" i="1"/>
  <c r="J44" i="1"/>
  <c r="H11" i="1"/>
  <c r="H12" i="1"/>
  <c r="H20" i="1"/>
  <c r="H31" i="1"/>
  <c r="H35" i="1"/>
  <c r="H42" i="1"/>
  <c r="H43" i="1"/>
  <c r="H44" i="1"/>
  <c r="N35" i="1"/>
  <c r="L35" i="1"/>
  <c r="N31" i="1"/>
  <c r="L31" i="1"/>
  <c r="N20" i="1"/>
  <c r="L20" i="1"/>
  <c r="N11" i="1"/>
  <c r="N12" i="1"/>
  <c r="L7" i="1"/>
  <c r="L5" i="1"/>
  <c r="L11" i="1"/>
  <c r="L12" i="1"/>
  <c r="N42" i="1"/>
  <c r="N43" i="1"/>
  <c r="N44" i="1"/>
  <c r="L42" i="1"/>
  <c r="L43" i="1"/>
  <c r="L44" i="1"/>
  <c r="R42" i="1" l="1"/>
  <c r="R43" i="1" s="1"/>
  <c r="R44" i="1" s="1"/>
  <c r="P42" i="1"/>
  <c r="P43" i="1" s="1"/>
  <c r="P44" i="1" s="1"/>
</calcChain>
</file>

<file path=xl/sharedStrings.xml><?xml version="1.0" encoding="utf-8"?>
<sst xmlns="http://schemas.openxmlformats.org/spreadsheetml/2006/main" count="45" uniqueCount="43">
  <si>
    <t>Apr '13 - Mar 14</t>
  </si>
  <si>
    <t>Ordinary Income/Expense</t>
  </si>
  <si>
    <t>Income</t>
  </si>
  <si>
    <t>41000 · Affilate Fees Revenue</t>
  </si>
  <si>
    <t>41100 · World Conference Fees</t>
  </si>
  <si>
    <t>41250 · JSBM Royalties</t>
  </si>
  <si>
    <t>49800 · Special Project</t>
  </si>
  <si>
    <t>Total Income</t>
  </si>
  <si>
    <t>Gross Profit</t>
  </si>
  <si>
    <t>Expense</t>
  </si>
  <si>
    <t>60050 · Administration Expense</t>
  </si>
  <si>
    <t>60051 · ICSB Office Travel</t>
  </si>
  <si>
    <t>60053 · Telephone</t>
  </si>
  <si>
    <t>60056 · Insurance</t>
  </si>
  <si>
    <t>60058 · Office Expense</t>
  </si>
  <si>
    <t>60060 · ICSB Professional Fees</t>
  </si>
  <si>
    <t>Total 60050 · Administration Expense</t>
  </si>
  <si>
    <t>60052 · ICSB-GW Office</t>
  </si>
  <si>
    <t>61000 · Executive Expenses</t>
  </si>
  <si>
    <t>61001 · President Travel</t>
  </si>
  <si>
    <t>61002 · President Elect Travel</t>
  </si>
  <si>
    <t>61003 · Past President Travel</t>
  </si>
  <si>
    <t>61010 · Board Meetings</t>
  </si>
  <si>
    <t>61014 · Unallocated - Pres discretio</t>
  </si>
  <si>
    <t>Total 61000 · Executive Expenses</t>
  </si>
  <si>
    <t>63000 · Marketing Expense</t>
  </si>
  <si>
    <t>63003 · Marketing</t>
  </si>
  <si>
    <t>Total 63000 · Marketing Expense</t>
  </si>
  <si>
    <t>63005 · Affiliate Chapter Development</t>
  </si>
  <si>
    <t>64000 · Web Site Expense</t>
  </si>
  <si>
    <t>65003 · Bank Fees</t>
  </si>
  <si>
    <t>66001 · Best Paper Award</t>
  </si>
  <si>
    <t>69800 · Special Projects</t>
  </si>
  <si>
    <t>Total Expense</t>
  </si>
  <si>
    <t>Net Ordinary Income</t>
  </si>
  <si>
    <t>Net Income</t>
  </si>
  <si>
    <t>Budget</t>
  </si>
  <si>
    <t>Notes</t>
  </si>
  <si>
    <t>Apr '14 - Mar '15</t>
  </si>
  <si>
    <t>49900 · ICSB Foundation</t>
  </si>
  <si>
    <t>49700 · Other Income</t>
  </si>
  <si>
    <t>61005 · SVP Travel (2 SVPS)</t>
  </si>
  <si>
    <t>Apr '12 - Mar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</si>
</sst>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3" xfId="0" applyNumberFormat="1" applyBorder="1" applyAlignment="1">
      <alignment horizontal="centerContinuous"/>
    </xf>
    <xf numFmtId="49" fontId="2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19</xdr:col>
      <xdr:colOff>0</xdr:colOff>
      <xdr:row>4</xdr:row>
      <xdr:rowOff>0</xdr:rowOff>
    </xdr:from>
    <xdr:to>
      <xdr:col>27</xdr:col>
      <xdr:colOff>600075</xdr:colOff>
      <xdr:row>83</xdr:row>
      <xdr:rowOff>114301</xdr:rowOff>
    </xdr:to>
    <xdr:sp macro="" textlink="">
      <xdr:nvSpPr>
        <xdr:cNvPr id="5" name="TextBox 4"/>
        <xdr:cNvSpPr txBox="1"/>
      </xdr:nvSpPr>
      <xdr:spPr>
        <a:xfrm>
          <a:off x="9105900" y="800100"/>
          <a:ext cx="5476875" cy="1566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41000 - Affiliate Fees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 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Includes  four quarters of affiliate invoicing; chapters billed once a year for yearly member fees.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Revenue received from ICSB Argentina and ICSB Korea for pre-paid travel support to ICSB 2014 World Conference attendees.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41100 - World Conference Fees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Two payments from the ICSB 2014 Host- Conference Partners IE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ICSB 2015 Host UAEU first payment of $25k. Second payment due at commencement of the conference. 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41250 - JSBM Royalties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Three (3) royalty check payments received from Wiley totaling approx $61,000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USD</a:t>
          </a:r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Two royalty payments received from ProQuest for online content </a:t>
          </a:r>
        </a:p>
        <a:p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49700 - Other Income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Revenue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collected from students online to access the HDMI survey instrument.</a:t>
          </a:r>
        </a:p>
        <a:p>
          <a:endParaRPr 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49800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Special Project </a:t>
          </a:r>
          <a:endParaRPr lang="en-US">
            <a:effectLst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$75,000 USD collected for 2014-15. </a:t>
          </a:r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VISA Agreement reduced to $30,000 USD for this year; and will not be renewed thereafter.. $30k was collected on April 27, 2015.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Revenue collected from Nigerian delegation for a training event in Washington DC - One week leadership bootcamp ($19,680 USD)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60051 - ICSB Office Travel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Includes Airfare and Hotel Accomodations  for Ayman/Michael/Maureen at ICSB 2014 World Conference 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Includes airfare for M.Battaglia to Fort Worth Texas for Mid Year Board meeting.</a:t>
          </a:r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 airfare and hotel from Ayman to visit Dubai for meetings related to ICSB 2015 WC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60053 - Telephone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Conference call expenses incurred and webinar phone charges.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ICSB supports ECSB webinar series by providing staff technical support, recording link, training sessions with participants and $362.07 of phone charges over three months period.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60060 - ICSB Professional Fees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Payments to Renner and Company totaling $10,500 USD for independent Audit of FY 2013-14 and filing of 990 returns.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Payment to Kosalya International ($4,500 USD) for work on FY 2012-13 financials statements and 990 returns. We no longer use this company's services.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60052 - ICSB-GW Office </a:t>
          </a:r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four invoices received from GW  for our FY 2014-15 (approx $132k)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paid to Maureen Joudrey (approx $56k) for ICSB work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61001 - President Travel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re-imbursement to DC for IADB development meetings 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to Fort Worth for the ICSB Mid Year Board Meeting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61005 - SVP Travel (6 SVPs)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re-imbursement for Ki-Chan Kim to DC for IADB development meetings (FY 2013-14)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stipend to Luca Iandoli for Dublin travel re: ICSB 2014 WC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stipend to Geralyn Franklin for Tampa hotel re: Mid Year meeting</a:t>
          </a:r>
          <a:endParaRPr lang="en-US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61010 - Board Meetings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Meeting room expenses tied to ICSB 2014 WC (2 Board meetings), Tampa (MidYear Board meeting), and ACSB meetings in Dublin (1 meeting at Trinity College)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63003 - Marketing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ICSB 2015 Promotional Items for Tampa USASBE meetings. Including camels, brochures and postcards as well as ICSB 2015 promotional items for Malaysia event and other affiliate/chapter conferences.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Award plaques for best paper winners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Special Deans Forum mailing to USA Deans for pormotion per Geralyn Franklin</a:t>
          </a:r>
          <a:endParaRPr lang="en-US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63005 - Affiliate Chapter Development 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Pre-paid travel expenses for ICSB Argentina and ICSB Korea that will be re-imbursed in Affiluate Fees revenue category ($3k)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Conference registrations paid for Jim Beers (Mentoring Program), Tony Mendes and Jeff Vanevenhoven (USASBE).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Hotel expense in Singapore for AACSB development meetings.</a:t>
          </a: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Flight expense paid to Matt Gamser (approx $6k) to attend ACSB 2014 meetings as keynote speaker.</a:t>
          </a: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Travel expense for Ayman to attend Malaysia, Taiwan, Korea, and OECD development meeting.s</a:t>
          </a:r>
          <a:endParaRPr lang="en-US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64000 - Web Site Expense 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incurred for new ICSB app in Apple and Android stores, plus new website on the wordpress platform that was launched in conjunbction with ICSB 2014 WC.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Domain name hosting and payments for the ICSB portfolio of websites.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iStock photos purchased for usage.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Meeting One webinar hosting account annual renewal</a:t>
          </a:r>
          <a:endParaRPr lang="en-US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69800 - Special Projects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incurred during SBA Small Business Week in Washington DC (May 2014) with VISA delegates on-site.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to cover Janet Zablock hotel in Dublin for ICSB 2014.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Expenses for Jacque Morgan to attend USASBE 2015 meetings in Tampa.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Ayman development meetings in SanFrancisco with VISA (July 2014)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45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14" customWidth="1"/>
    <col min="7" max="7" width="36.28515625" style="14" customWidth="1"/>
    <col min="8" max="8" width="15.42578125" style="14" bestFit="1" customWidth="1"/>
    <col min="9" max="9" width="2" style="14" customWidth="1"/>
    <col min="10" max="10" width="10.140625" style="14" bestFit="1" customWidth="1"/>
    <col min="11" max="11" width="2.42578125" style="14" customWidth="1"/>
    <col min="12" max="12" width="15" style="15" bestFit="1" customWidth="1"/>
    <col min="13" max="13" width="2.28515625" style="15" customWidth="1"/>
    <col min="14" max="14" width="10.140625" style="15" bestFit="1" customWidth="1"/>
    <col min="15" max="15" width="2.28515625" style="15" customWidth="1"/>
    <col min="16" max="16" width="15" style="15" bestFit="1" customWidth="1"/>
    <col min="17" max="17" width="2.28515625" style="15" customWidth="1"/>
    <col min="18" max="18" width="12.28515625" style="15" customWidth="1"/>
    <col min="19" max="19" width="3" customWidth="1"/>
  </cols>
  <sheetData>
    <row r="1" spans="1:2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9"/>
      <c r="L1" s="3"/>
      <c r="M1" s="2"/>
      <c r="N1" s="16"/>
      <c r="O1" s="3"/>
      <c r="P1" s="3"/>
      <c r="Q1" s="3"/>
      <c r="R1" s="3"/>
    </row>
    <row r="2" spans="1:20" s="13" customFormat="1" ht="16.5" thickTop="1" thickBot="1" x14ac:dyDescent="0.3">
      <c r="A2" s="11"/>
      <c r="B2" s="11"/>
      <c r="C2" s="11"/>
      <c r="D2" s="11"/>
      <c r="E2" s="11"/>
      <c r="F2" s="11"/>
      <c r="G2" s="11"/>
      <c r="H2" s="21" t="s">
        <v>38</v>
      </c>
      <c r="I2" s="25"/>
      <c r="J2" s="21" t="s">
        <v>36</v>
      </c>
      <c r="K2" s="20"/>
      <c r="L2" s="23" t="s">
        <v>0</v>
      </c>
      <c r="M2" s="24"/>
      <c r="N2" s="23" t="s">
        <v>36</v>
      </c>
      <c r="O2" s="20"/>
      <c r="P2" s="22" t="s">
        <v>42</v>
      </c>
      <c r="Q2" s="26"/>
      <c r="R2" s="22" t="s">
        <v>36</v>
      </c>
      <c r="T2" s="12" t="s">
        <v>37</v>
      </c>
    </row>
    <row r="3" spans="1:20" ht="15.75" thickTop="1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4"/>
      <c r="M3" s="5"/>
      <c r="N3" s="4"/>
      <c r="O3" s="4"/>
      <c r="P3" s="4"/>
      <c r="Q3" s="4"/>
      <c r="R3" s="4"/>
    </row>
    <row r="4" spans="1:20" x14ac:dyDescent="0.25">
      <c r="A4" s="1"/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4"/>
      <c r="M4" s="5"/>
      <c r="N4" s="4"/>
      <c r="O4" s="4"/>
      <c r="P4" s="4"/>
      <c r="Q4" s="4"/>
      <c r="R4" s="4"/>
    </row>
    <row r="5" spans="1:20" x14ac:dyDescent="0.25">
      <c r="A5" s="1"/>
      <c r="B5" s="1"/>
      <c r="C5" s="1"/>
      <c r="D5" s="1"/>
      <c r="E5" s="1" t="s">
        <v>3</v>
      </c>
      <c r="F5" s="1"/>
      <c r="G5" s="1"/>
      <c r="H5" s="4">
        <f>54674.48+4079.48-87.59</f>
        <v>58666.37000000001</v>
      </c>
      <c r="I5" s="5"/>
      <c r="J5" s="4">
        <v>45000</v>
      </c>
      <c r="K5" s="1"/>
      <c r="L5" s="4">
        <f>59738.72+395+(58668.91-53940)+13775</f>
        <v>78637.63</v>
      </c>
      <c r="M5" s="5"/>
      <c r="N5" s="4">
        <v>40000</v>
      </c>
      <c r="O5" s="4"/>
      <c r="P5" s="4">
        <v>70450.86</v>
      </c>
      <c r="Q5" s="5"/>
      <c r="R5" s="4">
        <v>40000</v>
      </c>
    </row>
    <row r="6" spans="1:20" x14ac:dyDescent="0.25">
      <c r="A6" s="1"/>
      <c r="B6" s="1"/>
      <c r="C6" s="1"/>
      <c r="D6" s="1"/>
      <c r="E6" s="1" t="s">
        <v>4</v>
      </c>
      <c r="F6" s="1"/>
      <c r="G6" s="1"/>
      <c r="H6" s="4">
        <v>46500</v>
      </c>
      <c r="I6" s="5"/>
      <c r="J6" s="4">
        <v>25000</v>
      </c>
      <c r="K6" s="1"/>
      <c r="L6" s="4">
        <v>15000</v>
      </c>
      <c r="M6" s="5"/>
      <c r="N6" s="4">
        <v>15000</v>
      </c>
      <c r="O6" s="4"/>
      <c r="P6" s="4">
        <v>32710</v>
      </c>
      <c r="Q6" s="5"/>
      <c r="R6" s="4">
        <v>15000</v>
      </c>
    </row>
    <row r="7" spans="1:20" x14ac:dyDescent="0.25">
      <c r="A7" s="1"/>
      <c r="B7" s="1"/>
      <c r="C7" s="1"/>
      <c r="D7" s="1"/>
      <c r="E7" s="1" t="s">
        <v>5</v>
      </c>
      <c r="F7" s="1"/>
      <c r="G7" s="1"/>
      <c r="H7" s="4">
        <f>68528.21+7978.6</f>
        <v>76506.810000000012</v>
      </c>
      <c r="I7" s="5"/>
      <c r="J7" s="4">
        <v>55000</v>
      </c>
      <c r="K7" s="1"/>
      <c r="L7" s="4">
        <f>40590.25+7960.18+1018.22</f>
        <v>49568.65</v>
      </c>
      <c r="M7" s="5"/>
      <c r="N7" s="4">
        <v>50000</v>
      </c>
      <c r="O7" s="4"/>
      <c r="P7" s="4">
        <v>57634.69</v>
      </c>
      <c r="Q7" s="5"/>
      <c r="R7" s="4">
        <v>60000</v>
      </c>
    </row>
    <row r="8" spans="1:20" x14ac:dyDescent="0.25">
      <c r="A8" s="1"/>
      <c r="B8" s="1"/>
      <c r="C8" s="1"/>
      <c r="D8" s="1"/>
      <c r="E8" s="1" t="s">
        <v>40</v>
      </c>
      <c r="F8" s="1"/>
      <c r="G8" s="1"/>
      <c r="H8" s="4">
        <v>4488.8500000000004</v>
      </c>
      <c r="I8" s="5"/>
      <c r="J8" s="4">
        <v>500</v>
      </c>
      <c r="K8" s="1"/>
      <c r="L8" s="4">
        <v>0</v>
      </c>
      <c r="M8" s="5"/>
      <c r="N8" s="4">
        <v>500</v>
      </c>
      <c r="O8" s="4"/>
      <c r="P8" s="4">
        <v>54.43</v>
      </c>
      <c r="Q8" s="5"/>
      <c r="R8" s="4">
        <v>1000</v>
      </c>
    </row>
    <row r="9" spans="1:20" x14ac:dyDescent="0.25">
      <c r="A9" s="1"/>
      <c r="B9" s="1"/>
      <c r="C9" s="1"/>
      <c r="D9" s="1"/>
      <c r="E9" s="1" t="s">
        <v>6</v>
      </c>
      <c r="F9" s="1"/>
      <c r="G9" s="1"/>
      <c r="H9" s="4">
        <v>97814</v>
      </c>
      <c r="I9" s="5"/>
      <c r="J9" s="4">
        <v>75000</v>
      </c>
      <c r="K9" s="1"/>
      <c r="L9" s="4">
        <v>136000</v>
      </c>
      <c r="M9" s="5"/>
      <c r="N9" s="4">
        <v>105000</v>
      </c>
      <c r="O9" s="4"/>
      <c r="P9" s="4">
        <v>115792.13</v>
      </c>
      <c r="Q9" s="5"/>
      <c r="R9" s="4">
        <v>145000</v>
      </c>
    </row>
    <row r="10" spans="1:20" ht="15.75" thickBot="1" x14ac:dyDescent="0.3">
      <c r="A10" s="1"/>
      <c r="B10" s="1"/>
      <c r="C10" s="1"/>
      <c r="D10" s="1"/>
      <c r="E10" s="1" t="s">
        <v>39</v>
      </c>
      <c r="F10" s="1"/>
      <c r="G10" s="1"/>
      <c r="H10" s="6">
        <v>0</v>
      </c>
      <c r="I10" s="5"/>
      <c r="J10" s="6">
        <v>24000</v>
      </c>
      <c r="K10" s="1"/>
      <c r="L10" s="6">
        <v>0</v>
      </c>
      <c r="M10" s="5"/>
      <c r="N10" s="6">
        <v>0</v>
      </c>
      <c r="O10" s="6"/>
      <c r="P10" s="6">
        <v>0</v>
      </c>
      <c r="Q10" s="5"/>
      <c r="R10" s="6">
        <v>0</v>
      </c>
    </row>
    <row r="11" spans="1:20" ht="15.75" thickBot="1" x14ac:dyDescent="0.3">
      <c r="A11" s="1"/>
      <c r="B11" s="1"/>
      <c r="C11" s="1"/>
      <c r="D11" s="1" t="s">
        <v>7</v>
      </c>
      <c r="E11" s="1"/>
      <c r="F11" s="1"/>
      <c r="G11" s="1"/>
      <c r="H11" s="7">
        <f>ROUND(SUM(H4:H10),5)</f>
        <v>283976.03000000003</v>
      </c>
      <c r="I11" s="5"/>
      <c r="J11" s="7">
        <f>ROUND(SUM(J4:J10),5)</f>
        <v>224500</v>
      </c>
      <c r="K11" s="1"/>
      <c r="L11" s="7">
        <f>ROUND(SUM(L4:L10),5)</f>
        <v>279206.28000000003</v>
      </c>
      <c r="M11" s="5"/>
      <c r="N11" s="7">
        <f>ROUND(SUM(N4:N10),5)</f>
        <v>210500</v>
      </c>
      <c r="O11" s="6"/>
      <c r="P11" s="7">
        <f>ROUND(SUM(P4:P10),5)</f>
        <v>276642.11</v>
      </c>
      <c r="Q11" s="5"/>
      <c r="R11" s="7">
        <f>ROUND(SUM(R4:R10),5)</f>
        <v>261000</v>
      </c>
    </row>
    <row r="12" spans="1:20" x14ac:dyDescent="0.25">
      <c r="A12" s="1"/>
      <c r="B12" s="1"/>
      <c r="C12" s="1" t="s">
        <v>8</v>
      </c>
      <c r="D12" s="1"/>
      <c r="E12" s="1"/>
      <c r="F12" s="1"/>
      <c r="G12" s="1"/>
      <c r="H12" s="4">
        <f>H11</f>
        <v>283976.03000000003</v>
      </c>
      <c r="I12" s="5"/>
      <c r="J12" s="4">
        <f>J11</f>
        <v>224500</v>
      </c>
      <c r="K12" s="1"/>
      <c r="L12" s="4">
        <f>L11</f>
        <v>279206.28000000003</v>
      </c>
      <c r="M12" s="5"/>
      <c r="N12" s="4">
        <f>N11</f>
        <v>210500</v>
      </c>
      <c r="O12" s="4"/>
      <c r="P12" s="4">
        <f>P11</f>
        <v>276642.11</v>
      </c>
      <c r="Q12" s="5"/>
      <c r="R12" s="4">
        <f>R11</f>
        <v>261000</v>
      </c>
    </row>
    <row r="13" spans="1:20" x14ac:dyDescent="0.25">
      <c r="A13" s="1"/>
      <c r="B13" s="1"/>
      <c r="C13" s="1"/>
      <c r="D13" s="1" t="s">
        <v>9</v>
      </c>
      <c r="E13" s="1"/>
      <c r="F13" s="1"/>
      <c r="G13" s="1"/>
      <c r="H13" s="4"/>
      <c r="I13" s="5"/>
      <c r="J13" s="4"/>
      <c r="K13" s="1"/>
      <c r="L13" s="4"/>
      <c r="M13" s="5"/>
      <c r="N13" s="4"/>
      <c r="O13" s="4"/>
      <c r="P13" s="4"/>
      <c r="Q13" s="5"/>
      <c r="R13" s="4"/>
    </row>
    <row r="14" spans="1:20" x14ac:dyDescent="0.25">
      <c r="A14" s="1"/>
      <c r="B14" s="1"/>
      <c r="C14" s="1"/>
      <c r="D14" s="1"/>
      <c r="E14" s="1" t="s">
        <v>10</v>
      </c>
      <c r="F14" s="1"/>
      <c r="G14" s="1"/>
      <c r="H14" s="4"/>
      <c r="I14" s="5"/>
      <c r="J14" s="4"/>
      <c r="K14" s="1"/>
      <c r="L14" s="4"/>
      <c r="M14" s="5"/>
      <c r="N14" s="4"/>
      <c r="O14" s="4"/>
      <c r="P14" s="4"/>
      <c r="Q14" s="5"/>
      <c r="R14" s="4"/>
    </row>
    <row r="15" spans="1:20" x14ac:dyDescent="0.25">
      <c r="A15" s="1"/>
      <c r="B15" s="1"/>
      <c r="C15" s="1"/>
      <c r="D15" s="1"/>
      <c r="E15" s="1"/>
      <c r="F15" s="1" t="s">
        <v>11</v>
      </c>
      <c r="G15" s="1"/>
      <c r="H15" s="4">
        <v>7323.3</v>
      </c>
      <c r="I15" s="5"/>
      <c r="J15" s="4">
        <v>6000</v>
      </c>
      <c r="K15" s="1"/>
      <c r="L15" s="4">
        <v>5558.56</v>
      </c>
      <c r="M15" s="5"/>
      <c r="N15" s="4">
        <v>6000</v>
      </c>
      <c r="O15" s="4"/>
      <c r="P15" s="4">
        <v>5288.98</v>
      </c>
      <c r="Q15" s="5"/>
      <c r="R15" s="4">
        <v>12000</v>
      </c>
    </row>
    <row r="16" spans="1:20" x14ac:dyDescent="0.25">
      <c r="A16" s="1"/>
      <c r="B16" s="1"/>
      <c r="C16" s="1"/>
      <c r="D16" s="1"/>
      <c r="E16" s="1"/>
      <c r="F16" s="1" t="s">
        <v>12</v>
      </c>
      <c r="G16" s="1"/>
      <c r="H16" s="4">
        <v>2563.09</v>
      </c>
      <c r="I16" s="5"/>
      <c r="J16" s="4">
        <v>3000</v>
      </c>
      <c r="K16" s="1"/>
      <c r="L16" s="4">
        <v>1699.65</v>
      </c>
      <c r="M16" s="5"/>
      <c r="N16" s="4">
        <v>2000</v>
      </c>
      <c r="O16" s="4"/>
      <c r="P16" s="4">
        <v>1733.27</v>
      </c>
      <c r="Q16" s="5"/>
      <c r="R16" s="4">
        <v>3500</v>
      </c>
    </row>
    <row r="17" spans="1:18" x14ac:dyDescent="0.25">
      <c r="A17" s="1"/>
      <c r="B17" s="1"/>
      <c r="C17" s="1"/>
      <c r="D17" s="1"/>
      <c r="E17" s="1"/>
      <c r="F17" s="1" t="s">
        <v>13</v>
      </c>
      <c r="G17" s="1"/>
      <c r="H17" s="4">
        <v>1580</v>
      </c>
      <c r="I17" s="5"/>
      <c r="J17" s="4">
        <v>1500</v>
      </c>
      <c r="K17" s="1"/>
      <c r="L17" s="4">
        <v>1490</v>
      </c>
      <c r="M17" s="5"/>
      <c r="N17" s="4">
        <v>1500</v>
      </c>
      <c r="O17" s="4"/>
      <c r="P17" s="4">
        <v>1497</v>
      </c>
      <c r="Q17" s="5"/>
      <c r="R17" s="4">
        <v>1500</v>
      </c>
    </row>
    <row r="18" spans="1:18" x14ac:dyDescent="0.25">
      <c r="A18" s="1"/>
      <c r="B18" s="1"/>
      <c r="C18" s="1"/>
      <c r="D18" s="1"/>
      <c r="E18" s="1"/>
      <c r="F18" s="1" t="s">
        <v>14</v>
      </c>
      <c r="G18" s="1"/>
      <c r="H18" s="6">
        <v>255.21</v>
      </c>
      <c r="I18" s="5"/>
      <c r="J18" s="6">
        <v>500</v>
      </c>
      <c r="K18" s="1"/>
      <c r="L18" s="6">
        <v>274.69</v>
      </c>
      <c r="M18" s="5"/>
      <c r="N18" s="6">
        <v>500</v>
      </c>
      <c r="O18" s="6"/>
      <c r="P18" s="6">
        <v>572.16</v>
      </c>
      <c r="Q18" s="5"/>
      <c r="R18" s="6">
        <v>500</v>
      </c>
    </row>
    <row r="19" spans="1:18" ht="15.75" thickBot="1" x14ac:dyDescent="0.3">
      <c r="A19" s="1"/>
      <c r="B19" s="1"/>
      <c r="C19" s="1"/>
      <c r="D19" s="1"/>
      <c r="E19" s="1"/>
      <c r="F19" s="1" t="s">
        <v>15</v>
      </c>
      <c r="G19" s="1"/>
      <c r="H19" s="8">
        <v>15299.57</v>
      </c>
      <c r="I19" s="5"/>
      <c r="J19" s="8">
        <v>5000</v>
      </c>
      <c r="K19" s="1"/>
      <c r="L19" s="8">
        <v>8198.32</v>
      </c>
      <c r="M19" s="5"/>
      <c r="N19" s="8">
        <v>5000</v>
      </c>
      <c r="O19" s="6"/>
      <c r="P19" s="8">
        <v>7963.85</v>
      </c>
      <c r="Q19" s="5"/>
      <c r="R19" s="8">
        <v>7500</v>
      </c>
    </row>
    <row r="20" spans="1:18" x14ac:dyDescent="0.25">
      <c r="A20" s="1"/>
      <c r="B20" s="1"/>
      <c r="C20" s="1"/>
      <c r="D20" s="1"/>
      <c r="E20" s="1" t="s">
        <v>16</v>
      </c>
      <c r="F20" s="1"/>
      <c r="G20" s="1"/>
      <c r="H20" s="4">
        <f>ROUND(SUM(H14:H18)+H19,5)</f>
        <v>27021.17</v>
      </c>
      <c r="I20" s="5"/>
      <c r="J20" s="4">
        <f>ROUND(SUM(J14:J18)+J19,5)</f>
        <v>16000</v>
      </c>
      <c r="K20" s="1"/>
      <c r="L20" s="4">
        <f>ROUND(SUM(L14:L18)+L19,5)</f>
        <v>17221.22</v>
      </c>
      <c r="M20" s="5"/>
      <c r="N20" s="4">
        <f>ROUND(SUM(N14:N18)+N19,5)</f>
        <v>15000</v>
      </c>
      <c r="O20" s="4"/>
      <c r="P20" s="4">
        <f>ROUND(SUM(P14:P18)+P19,5)</f>
        <v>17055.259999999998</v>
      </c>
      <c r="Q20" s="5"/>
      <c r="R20" s="4">
        <f>ROUND(SUM(R14:R18)+R19,5)</f>
        <v>25000</v>
      </c>
    </row>
    <row r="21" spans="1:18" x14ac:dyDescent="0.25">
      <c r="A21" s="1"/>
      <c r="B21" s="1"/>
      <c r="C21" s="1"/>
      <c r="D21" s="1"/>
      <c r="E21" s="1"/>
      <c r="F21" s="1"/>
      <c r="G21" s="1"/>
      <c r="H21" s="4"/>
      <c r="I21" s="5"/>
      <c r="J21" s="4"/>
      <c r="K21" s="1"/>
      <c r="L21" s="4"/>
      <c r="M21" s="5"/>
      <c r="N21" s="4"/>
      <c r="O21" s="4"/>
      <c r="P21" s="4"/>
      <c r="Q21" s="5"/>
      <c r="R21" s="4"/>
    </row>
    <row r="22" spans="1:18" x14ac:dyDescent="0.25">
      <c r="A22" s="1"/>
      <c r="B22" s="1"/>
      <c r="C22" s="1"/>
      <c r="D22" s="1"/>
      <c r="E22" s="1" t="s">
        <v>17</v>
      </c>
      <c r="F22" s="1"/>
      <c r="G22" s="1"/>
      <c r="H22" s="4">
        <v>197879.37</v>
      </c>
      <c r="I22" s="5"/>
      <c r="J22" s="4">
        <v>160000</v>
      </c>
      <c r="K22" s="1"/>
      <c r="L22" s="4">
        <v>130510.26</v>
      </c>
      <c r="M22" s="5"/>
      <c r="N22" s="4">
        <v>160000</v>
      </c>
      <c r="O22" s="4"/>
      <c r="P22" s="4">
        <v>137570.9</v>
      </c>
      <c r="Q22" s="5"/>
      <c r="R22" s="4">
        <v>120000</v>
      </c>
    </row>
    <row r="23" spans="1:18" x14ac:dyDescent="0.25">
      <c r="A23" s="1"/>
      <c r="B23" s="1"/>
      <c r="C23" s="1"/>
      <c r="D23" s="1"/>
      <c r="E23" s="1"/>
      <c r="F23" s="1"/>
      <c r="G23" s="1"/>
      <c r="H23" s="4"/>
      <c r="I23" s="5"/>
      <c r="J23" s="4"/>
      <c r="K23" s="1"/>
      <c r="L23" s="4"/>
      <c r="M23" s="5"/>
      <c r="N23" s="4"/>
      <c r="O23" s="4"/>
      <c r="P23" s="4"/>
      <c r="Q23" s="5"/>
      <c r="R23" s="4"/>
    </row>
    <row r="24" spans="1:18" x14ac:dyDescent="0.25">
      <c r="A24" s="1"/>
      <c r="B24" s="1"/>
      <c r="C24" s="1"/>
      <c r="D24" s="1"/>
      <c r="E24" s="1" t="s">
        <v>18</v>
      </c>
      <c r="F24" s="1"/>
      <c r="G24" s="1"/>
      <c r="H24" s="4"/>
      <c r="I24" s="5"/>
      <c r="J24" s="4"/>
      <c r="K24" s="1"/>
      <c r="L24" s="4"/>
      <c r="M24" s="5"/>
      <c r="N24" s="4"/>
      <c r="O24" s="4"/>
      <c r="P24" s="4"/>
      <c r="Q24" s="5"/>
      <c r="R24" s="4"/>
    </row>
    <row r="25" spans="1:18" x14ac:dyDescent="0.25">
      <c r="A25" s="1"/>
      <c r="B25" s="1"/>
      <c r="C25" s="1"/>
      <c r="D25" s="1"/>
      <c r="E25" s="1"/>
      <c r="F25" s="1" t="s">
        <v>19</v>
      </c>
      <c r="G25" s="1"/>
      <c r="H25" s="4">
        <v>3979.89</v>
      </c>
      <c r="I25" s="5"/>
      <c r="J25" s="4">
        <v>4000</v>
      </c>
      <c r="K25" s="1"/>
      <c r="L25" s="4">
        <v>2952</v>
      </c>
      <c r="M25" s="5"/>
      <c r="N25" s="4">
        <v>3000</v>
      </c>
      <c r="O25" s="4"/>
      <c r="P25" s="4">
        <v>5651.38</v>
      </c>
      <c r="Q25" s="5"/>
      <c r="R25" s="4">
        <v>6000</v>
      </c>
    </row>
    <row r="26" spans="1:18" x14ac:dyDescent="0.25">
      <c r="A26" s="1"/>
      <c r="B26" s="1"/>
      <c r="C26" s="1"/>
      <c r="D26" s="1"/>
      <c r="E26" s="1"/>
      <c r="F26" s="1" t="s">
        <v>20</v>
      </c>
      <c r="G26" s="1"/>
      <c r="H26" s="4">
        <v>978.49</v>
      </c>
      <c r="I26" s="5"/>
      <c r="J26" s="4">
        <v>2000</v>
      </c>
      <c r="K26" s="1"/>
      <c r="L26" s="4">
        <v>1131.24</v>
      </c>
      <c r="M26" s="5"/>
      <c r="N26" s="4">
        <v>1500</v>
      </c>
      <c r="O26" s="4"/>
      <c r="P26" s="4">
        <v>2425.15</v>
      </c>
      <c r="Q26" s="5"/>
      <c r="R26" s="4">
        <v>3000</v>
      </c>
    </row>
    <row r="27" spans="1:18" x14ac:dyDescent="0.25">
      <c r="A27" s="1"/>
      <c r="B27" s="1"/>
      <c r="C27" s="1"/>
      <c r="D27" s="1"/>
      <c r="E27" s="1"/>
      <c r="F27" s="1" t="s">
        <v>21</v>
      </c>
      <c r="G27" s="1"/>
      <c r="H27" s="4">
        <v>0</v>
      </c>
      <c r="I27" s="5"/>
      <c r="J27" s="4">
        <v>500</v>
      </c>
      <c r="K27" s="1"/>
      <c r="L27" s="4">
        <v>992.99</v>
      </c>
      <c r="M27" s="5"/>
      <c r="N27" s="4">
        <v>500</v>
      </c>
      <c r="O27" s="4"/>
      <c r="P27" s="4">
        <v>7090.6</v>
      </c>
      <c r="Q27" s="5"/>
      <c r="R27" s="4">
        <v>1000</v>
      </c>
    </row>
    <row r="28" spans="1:18" x14ac:dyDescent="0.25">
      <c r="A28" s="1"/>
      <c r="B28" s="1"/>
      <c r="C28" s="1"/>
      <c r="D28" s="1"/>
      <c r="E28" s="1"/>
      <c r="F28" s="1" t="s">
        <v>41</v>
      </c>
      <c r="G28" s="1"/>
      <c r="H28" s="4">
        <v>1500</v>
      </c>
      <c r="I28" s="5"/>
      <c r="J28" s="4">
        <v>1500</v>
      </c>
      <c r="K28" s="1"/>
      <c r="L28" s="4">
        <v>1484.37</v>
      </c>
      <c r="M28" s="5"/>
      <c r="N28" s="4">
        <v>3000</v>
      </c>
      <c r="O28" s="4"/>
      <c r="P28" s="4">
        <v>7113.75</v>
      </c>
      <c r="Q28" s="5"/>
      <c r="R28" s="4">
        <v>6000</v>
      </c>
    </row>
    <row r="29" spans="1:18" x14ac:dyDescent="0.25">
      <c r="A29" s="1"/>
      <c r="B29" s="1"/>
      <c r="C29" s="1"/>
      <c r="D29" s="1"/>
      <c r="E29" s="1"/>
      <c r="F29" s="1" t="s">
        <v>22</v>
      </c>
      <c r="G29" s="1"/>
      <c r="H29" s="4">
        <v>2990.17</v>
      </c>
      <c r="I29" s="5"/>
      <c r="J29" s="4">
        <v>3000</v>
      </c>
      <c r="K29" s="1"/>
      <c r="L29" s="4">
        <v>2920.8</v>
      </c>
      <c r="M29" s="5"/>
      <c r="N29" s="4">
        <v>2000</v>
      </c>
      <c r="O29" s="4"/>
      <c r="P29" s="4">
        <v>29692.5</v>
      </c>
      <c r="Q29" s="5"/>
      <c r="R29" s="4">
        <v>3000</v>
      </c>
    </row>
    <row r="30" spans="1:18" ht="15.75" thickBot="1" x14ac:dyDescent="0.3">
      <c r="A30" s="1"/>
      <c r="B30" s="1"/>
      <c r="C30" s="1"/>
      <c r="D30" s="1"/>
      <c r="E30" s="1"/>
      <c r="F30" s="1" t="s">
        <v>23</v>
      </c>
      <c r="G30" s="1"/>
      <c r="H30" s="8">
        <v>1000</v>
      </c>
      <c r="I30" s="5"/>
      <c r="J30" s="8">
        <v>500</v>
      </c>
      <c r="K30" s="1"/>
      <c r="L30" s="8">
        <v>100</v>
      </c>
      <c r="M30" s="5"/>
      <c r="N30" s="8">
        <v>1000</v>
      </c>
      <c r="O30" s="6"/>
      <c r="P30" s="8">
        <v>0</v>
      </c>
      <c r="Q30" s="5"/>
      <c r="R30" s="8">
        <v>4500</v>
      </c>
    </row>
    <row r="31" spans="1:18" x14ac:dyDescent="0.25">
      <c r="A31" s="1"/>
      <c r="B31" s="1"/>
      <c r="C31" s="1"/>
      <c r="D31" s="1"/>
      <c r="E31" s="1" t="s">
        <v>24</v>
      </c>
      <c r="F31" s="1"/>
      <c r="G31" s="1"/>
      <c r="H31" s="4">
        <f>ROUND(SUM(H24:H30),5)</f>
        <v>10448.549999999999</v>
      </c>
      <c r="I31" s="5"/>
      <c r="J31" s="4">
        <f>ROUND(SUM(J24:J30),5)</f>
        <v>11500</v>
      </c>
      <c r="K31" s="1"/>
      <c r="L31" s="4">
        <f>ROUND(SUM(L24:L30),5)</f>
        <v>9581.4</v>
      </c>
      <c r="M31" s="5"/>
      <c r="N31" s="4">
        <f>ROUND(SUM(N24:N30),5)</f>
        <v>11000</v>
      </c>
      <c r="O31" s="4"/>
      <c r="P31" s="4">
        <f>ROUND(SUM(P24:P30),5)</f>
        <v>51973.38</v>
      </c>
      <c r="Q31" s="5"/>
      <c r="R31" s="4">
        <f>ROUND(SUM(R24:R30),5)</f>
        <v>23500</v>
      </c>
    </row>
    <row r="32" spans="1:18" x14ac:dyDescent="0.25">
      <c r="A32" s="1"/>
      <c r="B32" s="1"/>
      <c r="C32" s="1"/>
      <c r="D32" s="1"/>
      <c r="E32" s="1"/>
      <c r="F32" s="1"/>
      <c r="G32" s="1"/>
      <c r="H32" s="4"/>
      <c r="I32" s="5"/>
      <c r="J32" s="4"/>
      <c r="K32" s="1"/>
      <c r="L32" s="4"/>
      <c r="M32" s="5"/>
      <c r="N32" s="4"/>
      <c r="O32" s="4"/>
      <c r="P32" s="4"/>
      <c r="Q32" s="5"/>
      <c r="R32" s="4"/>
    </row>
    <row r="33" spans="1:18" x14ac:dyDescent="0.25">
      <c r="A33" s="1"/>
      <c r="B33" s="1"/>
      <c r="C33" s="1"/>
      <c r="D33" s="1"/>
      <c r="E33" s="1" t="s">
        <v>25</v>
      </c>
      <c r="F33" s="1"/>
      <c r="G33" s="1"/>
      <c r="H33" s="4"/>
      <c r="I33" s="5"/>
      <c r="J33" s="4"/>
      <c r="K33" s="1"/>
      <c r="L33" s="4"/>
      <c r="M33" s="5"/>
      <c r="N33" s="4"/>
      <c r="O33" s="4"/>
      <c r="P33" s="4"/>
      <c r="Q33" s="5"/>
      <c r="R33" s="4"/>
    </row>
    <row r="34" spans="1:18" ht="15.75" thickBot="1" x14ac:dyDescent="0.3">
      <c r="A34" s="1"/>
      <c r="B34" s="1"/>
      <c r="C34" s="1"/>
      <c r="D34" s="1"/>
      <c r="E34" s="1"/>
      <c r="F34" s="1" t="s">
        <v>26</v>
      </c>
      <c r="G34" s="1"/>
      <c r="H34" s="8">
        <v>4579.99</v>
      </c>
      <c r="I34" s="5"/>
      <c r="J34" s="8">
        <v>1500</v>
      </c>
      <c r="K34" s="1"/>
      <c r="L34" s="8">
        <v>2642.13</v>
      </c>
      <c r="M34" s="5"/>
      <c r="N34" s="8">
        <v>1000</v>
      </c>
      <c r="O34" s="6"/>
      <c r="P34" s="8">
        <v>4495.8</v>
      </c>
      <c r="Q34" s="5"/>
      <c r="R34" s="8">
        <v>5000</v>
      </c>
    </row>
    <row r="35" spans="1:18" x14ac:dyDescent="0.25">
      <c r="A35" s="1"/>
      <c r="B35" s="1"/>
      <c r="C35" s="1"/>
      <c r="D35" s="1"/>
      <c r="E35" s="1" t="s">
        <v>27</v>
      </c>
      <c r="F35" s="1"/>
      <c r="G35" s="1"/>
      <c r="H35" s="4">
        <f>ROUND(SUM(H33:H34),5)</f>
        <v>4579.99</v>
      </c>
      <c r="I35" s="5"/>
      <c r="J35" s="4">
        <f>ROUND(SUM(J33:J34),5)</f>
        <v>1500</v>
      </c>
      <c r="K35" s="1"/>
      <c r="L35" s="4">
        <f>ROUND(SUM(L33:L34),5)</f>
        <v>2642.13</v>
      </c>
      <c r="M35" s="5"/>
      <c r="N35" s="4">
        <f>ROUND(SUM(N33:N34),5)</f>
        <v>1000</v>
      </c>
      <c r="O35" s="4"/>
      <c r="P35" s="4">
        <f>ROUND(SUM(P33:P34),5)</f>
        <v>4495.8</v>
      </c>
      <c r="Q35" s="5"/>
      <c r="R35" s="4">
        <f>ROUND(SUM(R33:R34),5)</f>
        <v>5000</v>
      </c>
    </row>
    <row r="36" spans="1:18" x14ac:dyDescent="0.25">
      <c r="A36" s="1"/>
      <c r="B36" s="1"/>
      <c r="C36" s="1"/>
      <c r="D36" s="1"/>
      <c r="E36" s="1"/>
      <c r="F36" s="1"/>
      <c r="G36" s="1"/>
      <c r="H36" s="4"/>
      <c r="I36" s="5"/>
      <c r="J36" s="4"/>
      <c r="K36" s="1"/>
      <c r="L36" s="4"/>
      <c r="M36" s="5"/>
      <c r="N36" s="4"/>
      <c r="O36" s="4"/>
      <c r="P36" s="4"/>
      <c r="Q36" s="5"/>
      <c r="R36" s="4"/>
    </row>
    <row r="37" spans="1:18" x14ac:dyDescent="0.25">
      <c r="A37" s="1"/>
      <c r="B37" s="1"/>
      <c r="C37" s="1"/>
      <c r="D37" s="1"/>
      <c r="E37" s="1" t="s">
        <v>28</v>
      </c>
      <c r="F37" s="1"/>
      <c r="G37" s="1"/>
      <c r="H37" s="4">
        <f>6236.92+12429.34</f>
        <v>18666.260000000002</v>
      </c>
      <c r="I37" s="5"/>
      <c r="J37" s="4">
        <v>13000</v>
      </c>
      <c r="K37" s="1"/>
      <c r="L37" s="4">
        <v>61892.800000000003</v>
      </c>
      <c r="M37" s="5"/>
      <c r="N37" s="4">
        <v>10000</v>
      </c>
      <c r="O37" s="4"/>
      <c r="P37" s="4">
        <v>27424.82</v>
      </c>
      <c r="Q37" s="5"/>
      <c r="R37" s="4">
        <v>32500</v>
      </c>
    </row>
    <row r="38" spans="1:18" x14ac:dyDescent="0.25">
      <c r="A38" s="1"/>
      <c r="B38" s="1"/>
      <c r="C38" s="1"/>
      <c r="D38" s="1"/>
      <c r="E38" s="1" t="s">
        <v>29</v>
      </c>
      <c r="F38" s="1"/>
      <c r="G38" s="1"/>
      <c r="H38" s="4">
        <v>17676.91</v>
      </c>
      <c r="I38" s="5"/>
      <c r="J38" s="4">
        <v>9000</v>
      </c>
      <c r="K38" s="1"/>
      <c r="L38" s="4">
        <v>16432.14</v>
      </c>
      <c r="M38" s="5"/>
      <c r="N38" s="4">
        <v>5000</v>
      </c>
      <c r="O38" s="4"/>
      <c r="P38" s="4">
        <v>11842.49</v>
      </c>
      <c r="Q38" s="5"/>
      <c r="R38" s="4">
        <v>12000</v>
      </c>
    </row>
    <row r="39" spans="1:18" x14ac:dyDescent="0.25">
      <c r="A39" s="1"/>
      <c r="B39" s="1"/>
      <c r="C39" s="1"/>
      <c r="D39" s="1"/>
      <c r="E39" s="1" t="s">
        <v>30</v>
      </c>
      <c r="F39" s="1"/>
      <c r="G39" s="1"/>
      <c r="H39" s="4">
        <v>7581.66</v>
      </c>
      <c r="I39" s="5"/>
      <c r="J39" s="4">
        <v>7000</v>
      </c>
      <c r="K39" s="1"/>
      <c r="L39" s="4">
        <v>8289.2800000000007</v>
      </c>
      <c r="M39" s="5"/>
      <c r="N39" s="4">
        <v>2000</v>
      </c>
      <c r="O39" s="4"/>
      <c r="P39" s="4">
        <v>9052.43</v>
      </c>
      <c r="Q39" s="5"/>
      <c r="R39" s="4">
        <v>500</v>
      </c>
    </row>
    <row r="40" spans="1:18" x14ac:dyDescent="0.25">
      <c r="A40" s="1"/>
      <c r="B40" s="1"/>
      <c r="C40" s="1"/>
      <c r="D40" s="1"/>
      <c r="E40" s="1" t="s">
        <v>31</v>
      </c>
      <c r="F40" s="1"/>
      <c r="G40" s="1"/>
      <c r="H40" s="4">
        <v>2000</v>
      </c>
      <c r="I40" s="5"/>
      <c r="J40" s="4">
        <v>0</v>
      </c>
      <c r="K40" s="1"/>
      <c r="L40" s="4">
        <v>3250</v>
      </c>
      <c r="M40" s="5"/>
      <c r="N40" s="4">
        <v>0</v>
      </c>
      <c r="O40" s="4"/>
      <c r="P40" s="4">
        <v>1779.85</v>
      </c>
      <c r="Q40" s="5"/>
      <c r="R40" s="4">
        <v>0</v>
      </c>
    </row>
    <row r="41" spans="1:18" ht="15.75" thickBot="1" x14ac:dyDescent="0.3">
      <c r="A41" s="1"/>
      <c r="B41" s="1"/>
      <c r="C41" s="1"/>
      <c r="D41" s="1"/>
      <c r="E41" s="1" t="s">
        <v>32</v>
      </c>
      <c r="F41" s="1"/>
      <c r="G41" s="1"/>
      <c r="H41" s="6">
        <f>9404.65+2160</f>
        <v>11564.65</v>
      </c>
      <c r="I41" s="5"/>
      <c r="J41" s="6">
        <v>5000</v>
      </c>
      <c r="K41" s="1"/>
      <c r="L41" s="6">
        <v>18430.11</v>
      </c>
      <c r="M41" s="5"/>
      <c r="N41" s="6">
        <v>6500</v>
      </c>
      <c r="O41" s="6"/>
      <c r="P41" s="6">
        <v>11408.9</v>
      </c>
      <c r="Q41" s="5"/>
      <c r="R41" s="6">
        <v>30000</v>
      </c>
    </row>
    <row r="42" spans="1:18" ht="15.75" thickBot="1" x14ac:dyDescent="0.3">
      <c r="A42" s="1"/>
      <c r="B42" s="1"/>
      <c r="C42" s="1"/>
      <c r="D42" s="1" t="s">
        <v>33</v>
      </c>
      <c r="E42" s="1"/>
      <c r="F42" s="1"/>
      <c r="G42" s="1"/>
      <c r="H42" s="9">
        <f>ROUND(H13+SUM(H20:H22)+H31+SUM(H35:H41),5)</f>
        <v>297418.56</v>
      </c>
      <c r="I42" s="17"/>
      <c r="J42" s="9">
        <f>ROUND(J13+SUM(J20:J22)+J31+SUM(J35:J41),5)</f>
        <v>223000</v>
      </c>
      <c r="K42" s="1"/>
      <c r="L42" s="9">
        <f>ROUND(L13+SUM(L20:L22)+L31+SUM(L35:L41),5)</f>
        <v>268249.34000000003</v>
      </c>
      <c r="M42" s="17"/>
      <c r="N42" s="9">
        <f>ROUND(N13+SUM(N20:N22)+N31+SUM(N35:N41),5)</f>
        <v>210500</v>
      </c>
      <c r="O42" s="6"/>
      <c r="P42" s="9">
        <f>ROUND(P13+SUM(P20:P22)+P31+SUM(P35:P41),5)</f>
        <v>272603.83</v>
      </c>
      <c r="Q42" s="17"/>
      <c r="R42" s="9">
        <f>ROUND(R13+SUM(R20:R22)+R31+SUM(R35:R41),5)</f>
        <v>248500</v>
      </c>
    </row>
    <row r="43" spans="1:18" ht="30" customHeight="1" thickBot="1" x14ac:dyDescent="0.3">
      <c r="A43" s="1"/>
      <c r="B43" s="1" t="s">
        <v>34</v>
      </c>
      <c r="C43" s="1"/>
      <c r="D43" s="1"/>
      <c r="E43" s="1"/>
      <c r="F43" s="1"/>
      <c r="G43" s="1"/>
      <c r="H43" s="9">
        <f>ROUND(H3+H12-H42,5)</f>
        <v>-13442.53</v>
      </c>
      <c r="I43" s="6"/>
      <c r="J43" s="9">
        <f>ROUND(J3+J12-J42,5)</f>
        <v>1500</v>
      </c>
      <c r="K43" s="1"/>
      <c r="L43" s="9">
        <f>ROUND(L3+L12-L42,5)</f>
        <v>10956.94</v>
      </c>
      <c r="M43" s="6"/>
      <c r="N43" s="9">
        <f>ROUND(N3+N12-N42,5)</f>
        <v>0</v>
      </c>
      <c r="O43" s="6"/>
      <c r="P43" s="9">
        <f>ROUND(P3+P12-P42,5)</f>
        <v>4038.28</v>
      </c>
      <c r="Q43" s="6"/>
      <c r="R43" s="9">
        <f>ROUND(R3+R12-R42,5)</f>
        <v>12500</v>
      </c>
    </row>
    <row r="44" spans="1:18" ht="33.75" customHeight="1" thickBot="1" x14ac:dyDescent="0.3">
      <c r="A44" s="1" t="s">
        <v>35</v>
      </c>
      <c r="B44" s="1"/>
      <c r="C44" s="1"/>
      <c r="D44" s="1"/>
      <c r="E44" s="1"/>
      <c r="F44" s="1"/>
      <c r="G44" s="1"/>
      <c r="H44" s="10">
        <f>H43</f>
        <v>-13442.53</v>
      </c>
      <c r="I44" s="18"/>
      <c r="J44" s="10">
        <f t="shared" ref="J44" si="0">J43</f>
        <v>1500</v>
      </c>
      <c r="K44" s="1"/>
      <c r="L44" s="10">
        <f>L43</f>
        <v>10956.94</v>
      </c>
      <c r="M44" s="18"/>
      <c r="N44" s="10">
        <f t="shared" ref="N44" si="1">N43</f>
        <v>0</v>
      </c>
      <c r="O44" s="18"/>
      <c r="P44" s="10">
        <f>P43</f>
        <v>4038.28</v>
      </c>
      <c r="Q44" s="18"/>
      <c r="R44" s="10">
        <f t="shared" ref="R44" si="2">R43</f>
        <v>12500</v>
      </c>
    </row>
    <row r="45" spans="1:18" ht="15.75" thickTop="1" x14ac:dyDescent="0.25"/>
  </sheetData>
  <pageMargins left="0.7" right="0.7" top="0.75" bottom="0.75" header="0.25" footer="0.3"/>
  <pageSetup orientation="landscape" horizontalDpi="1200" verticalDpi="1200" r:id="rId1"/>
  <headerFooter>
    <oddHeader>&amp;L&amp;"Arial,Bold"&amp;10 11:15 AM
 04/16/14
 Accrual Basis&amp;C&amp;"Arial,Bold"&amp;12 ICSB - International Council for Small Business
&amp;14 INCOME STATEMENT - 2 YEAR COMPARE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MJBattaglia</dc:creator>
  <cp:lastModifiedBy>MJBattaglia</cp:lastModifiedBy>
  <dcterms:created xsi:type="dcterms:W3CDTF">2014-04-16T15:15:43Z</dcterms:created>
  <dcterms:modified xsi:type="dcterms:W3CDTF">2015-06-04T09:47:00Z</dcterms:modified>
</cp:coreProperties>
</file>